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hidePivotFieldList="1" autoCompressPictures="0"/>
  <mc:AlternateContent xmlns:mc="http://schemas.openxmlformats.org/markup-compatibility/2006">
    <mc:Choice Requires="x15">
      <x15ac:absPath xmlns:x15ac="http://schemas.microsoft.com/office/spreadsheetml/2010/11/ac" url="C:\Users\USER\Desktop\CO2 database report\CO2 database 2025-26\e-office\approved e-office\"/>
    </mc:Choice>
  </mc:AlternateContent>
  <xr:revisionPtr revIDLastSave="0" documentId="13_ncr:1_{9226B804-C4C3-404B-BC7C-229AF5CC85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9" r:id="rId1"/>
    <sheet name="Results" sheetId="186" r:id="rId2"/>
    <sheet name="Transfer (1G)" sheetId="114" r:id="rId3"/>
    <sheet name="Units + Abbrev" sheetId="12" r:id="rId4"/>
    <sheet name="Assumptions" sheetId="3" r:id="rId5"/>
  </sheets>
  <externalReferences>
    <externalReference r:id="rId6"/>
  </externalReferences>
  <definedNames>
    <definedName name="_xlnm._FilterDatabase" localSheetId="0" hidden="1">Data!$A$1:$BD$2724</definedName>
    <definedName name="A">Data!$A$1</definedName>
    <definedName name="AA" localSheetId="1">[1]Assumptions!#REF!</definedName>
    <definedName name="AA">Assumptions!#REF!</definedName>
    <definedName name="Aux_Coal" localSheetId="1">[1]Assumptions!$D$17</definedName>
    <definedName name="Aux_Coal" localSheetId="3">#REF!</definedName>
    <definedName name="Aux_Coal">Assumptions!$D$17</definedName>
    <definedName name="Aux_CoalR1" localSheetId="1">[1]Assumptions!$D$31</definedName>
    <definedName name="Aux_CoalR1" localSheetId="3">#REF!</definedName>
    <definedName name="Aux_CoalR1">Assumptions!$D$31</definedName>
    <definedName name="Aux_CoalR2" localSheetId="3">#REF!</definedName>
    <definedName name="Aux_CoalR2">Assumptions!$E$31</definedName>
    <definedName name="Aux_CoalR3" localSheetId="1">[1]Assumptions!$F$31</definedName>
    <definedName name="Aux_CoalR3" localSheetId="3">#REF!</definedName>
    <definedName name="Aux_CoalR3">Assumptions!$F$31</definedName>
    <definedName name="Aux_CoalR4" localSheetId="3">#REF!</definedName>
    <definedName name="Aux_CoalR4">Assumptions!$G$31</definedName>
    <definedName name="Aux_CoalR5">Assumptions!$H$31</definedName>
    <definedName name="Aux_CoalR5.new">Assumptions!$I$31</definedName>
    <definedName name="Aux_CoalR6">Assumptions!$J$31</definedName>
    <definedName name="Aux_CoalR7.1" localSheetId="1">[1]Assumptions!$K$31</definedName>
    <definedName name="Aux_CoalR7.1">Assumptions!$K$31</definedName>
    <definedName name="Aux_CoalR7.2">Assumptions!$L$31</definedName>
    <definedName name="Aux_CoalR8" localSheetId="1">[1]Assumptions!$M$31</definedName>
    <definedName name="Aux_CoalR8">Assumptions!$M$31</definedName>
    <definedName name="Aux_Diesel" localSheetId="1">[1]Assumptions!$I$17</definedName>
    <definedName name="Aux_Diesel" localSheetId="3">#REF!</definedName>
    <definedName name="Aux_Diesel">Assumptions!$I$17</definedName>
    <definedName name="Aux_DieselOC">Assumptions!$J$17</definedName>
    <definedName name="Aux_Gas" localSheetId="1">[1]Assumptions!$F$17</definedName>
    <definedName name="Aux_Gas" localSheetId="3">#REF!</definedName>
    <definedName name="Aux_Gas">Assumptions!$F$17</definedName>
    <definedName name="Aux_GasOC" localSheetId="1">[1]Assumptions!$G$17</definedName>
    <definedName name="Aux_GasOC">Assumptions!$G$17</definedName>
    <definedName name="Aux_GasR1">Assumptions!$D$45</definedName>
    <definedName name="Aux_GasR2">Assumptions!$E$45</definedName>
    <definedName name="Aux_GasR3">Assumptions!$F$45</definedName>
    <definedName name="Aux_Hydro" localSheetId="1">[1]Assumptions!$L$17</definedName>
    <definedName name="Aux_Hydro" localSheetId="3">#REF!</definedName>
    <definedName name="Aux_Hydro">Assumptions!$L$17</definedName>
    <definedName name="Aux_Lign" localSheetId="1">[1]Assumptions!$E$17</definedName>
    <definedName name="Aux_Lign" localSheetId="3">#REF!</definedName>
    <definedName name="Aux_Lign">Assumptions!$E$17</definedName>
    <definedName name="Aux_LignR1" localSheetId="3">#REF!</definedName>
    <definedName name="Aux_LignR2" localSheetId="3">#REF!</definedName>
    <definedName name="Aux_LignR3" localSheetId="3">#REF!</definedName>
    <definedName name="Aux_LignR3">Assumptions!$F$38</definedName>
    <definedName name="Aux_Napt" localSheetId="1">[1]Assumptions!$K$17</definedName>
    <definedName name="Aux_Napt">Assumptions!$K$17</definedName>
    <definedName name="Aux_Nuclear" localSheetId="3">#REF!</definedName>
    <definedName name="Aux_Nuclear">Assumptions!$M$17</definedName>
    <definedName name="Aux_Oil">Assumptions!$H$17</definedName>
    <definedName name="Bottom_ash" localSheetId="3">#REF!</definedName>
    <definedName name="Data" localSheetId="0">Data!$B$2:$I$2484</definedName>
    <definedName name="Data_full">Data!$A$2:$K$2672</definedName>
    <definedName name="DD" localSheetId="1">[1]Assumptions!#REF!</definedName>
    <definedName name="DD">Assumptions!#REF!</definedName>
    <definedName name="Density_Diesel" localSheetId="1">[1]Assumptions!$I$22</definedName>
    <definedName name="Density_Diesel">Assumptions!$I$22</definedName>
    <definedName name="Density_DieselOC">Assumptions!$J$22</definedName>
    <definedName name="Density_Naphta">Assumptions!$K$22</definedName>
    <definedName name="Density_Oil" localSheetId="1">[1]Assumptions!$H$22</definedName>
    <definedName name="Density_Oil">Assumptions!$H$22</definedName>
    <definedName name="Fly_ash" localSheetId="3">#REF!</definedName>
    <definedName name="Flyash" localSheetId="1">[1]Assumptions!#REF!</definedName>
    <definedName name="Flyash">Assumptions!#REF!</definedName>
    <definedName name="GCV_Coal" localSheetId="1">[1]Assumptions!$D$21</definedName>
    <definedName name="GCV_Coal" localSheetId="3">#REF!</definedName>
    <definedName name="GCV_Coal">Assumptions!$D$21</definedName>
    <definedName name="GCV_Diesel" localSheetId="3">#REF!</definedName>
    <definedName name="GCV_DieselOC">Assumptions!$J$21</definedName>
    <definedName name="GCV_Gas" localSheetId="3">#REF!</definedName>
    <definedName name="GCV_Naphta" localSheetId="3">#REF!</definedName>
    <definedName name="GCV_Naphta">Assumptions!$K$21</definedName>
    <definedName name="GCV_Oil" localSheetId="1">[1]Assumptions!$H$21</definedName>
    <definedName name="GCV_Oil" localSheetId="3">#REF!</definedName>
    <definedName name="GCV_Oil">Assumptions!$H$21</definedName>
    <definedName name="I22Density_Naphta">Assumptions!$K$22</definedName>
    <definedName name="kJ_kcal" localSheetId="1">[1]Assumptions!$D$67</definedName>
    <definedName name="kJ_kcal" localSheetId="3">#REF!</definedName>
    <definedName name="kJ_kcal">Assumptions!$D$67</definedName>
    <definedName name="MJ_kWh">Assumptions!$D$68</definedName>
    <definedName name="Op" localSheetId="1">[1]Assumptions!#REF!</definedName>
    <definedName name="Op">Assumptions!#REF!</definedName>
    <definedName name="OpHours_Hydro" localSheetId="3">#REF!</definedName>
    <definedName name="PLF_Gas" localSheetId="3">#REF!</definedName>
    <definedName name="_xlnm.Print_Area" localSheetId="4">Assumptions!$B$2:$L$71</definedName>
    <definedName name="_xlnm.Print_Area" localSheetId="0">Data!$A$1:$K$2672</definedName>
    <definedName name="_xlnm.Print_Area" localSheetId="1">Results!$B$1:$W$55</definedName>
    <definedName name="_xlnm.Print_Area" localSheetId="2">'Transfer (1G)'!$B$233:$H$255</definedName>
    <definedName name="_xlnm.Print_Area" localSheetId="3">'Units + Abbrev'!$B$2:$I$84</definedName>
    <definedName name="SpecCons_OillF2" localSheetId="1">[1]Assumptions!$D$20</definedName>
    <definedName name="SpecCons_OillF2" localSheetId="3">#REF!</definedName>
    <definedName name="SpecCons_OillF2">Assumptions!$D$20</definedName>
    <definedName name="SpecCons_OillF2_Lign" localSheetId="1">[1]Assumptions!$E$20</definedName>
    <definedName name="SpecCons_OillF2_Lign" localSheetId="3">#REF!</definedName>
    <definedName name="SpecCons_OillF2_Lign">Assumptions!$E$20</definedName>
    <definedName name="SpecEm_Coal" localSheetId="1">[1]Assumptions!$D$23</definedName>
    <definedName name="SpecEm_Coal" localSheetId="3">#REF!</definedName>
    <definedName name="SpecEm_Coal">Assumptions!$D$23</definedName>
    <definedName name="SpecEm_CoalR1" localSheetId="1">[1]Assumptions!$D$35</definedName>
    <definedName name="SpecEm_CoalR1" localSheetId="3">#REF!</definedName>
    <definedName name="SpecEm_CoalR1">Assumptions!$D$35</definedName>
    <definedName name="SpecEm_CoalR2" localSheetId="3">#REF!</definedName>
    <definedName name="SpecEm_CoalR2">Assumptions!$E$35</definedName>
    <definedName name="SpecEm_CoalR3" localSheetId="1">[1]Assumptions!$F$35</definedName>
    <definedName name="SpecEm_CoalR3" localSheetId="3">#REF!</definedName>
    <definedName name="SpecEm_CoalR3">Assumptions!$F$35</definedName>
    <definedName name="SpecEm_CoalR4" localSheetId="1">[1]Assumptions!$G$35</definedName>
    <definedName name="SpecEm_CoalR4" localSheetId="3">#REF!</definedName>
    <definedName name="SpecEm_CoalR4">Assumptions!$G$35</definedName>
    <definedName name="SpecEm_CoalR5">Assumptions!$H$35</definedName>
    <definedName name="SpecEm_CoalR5.new">Assumptions!$I$35</definedName>
    <definedName name="SpecEm_CoalR6" localSheetId="1">[1]Assumptions!$J$35</definedName>
    <definedName name="SpecEm_CoalR6">Assumptions!$J$35</definedName>
    <definedName name="SpecEm_CoalR7.1">Assumptions!$K$35</definedName>
    <definedName name="SpecEm_CoalR7.2" localSheetId="1">[1]Assumptions!$L$35</definedName>
    <definedName name="SpecEm_CoalR7.2">Assumptions!$L$35</definedName>
    <definedName name="SpecEm_CoalR8" localSheetId="1">[1]Assumptions!$M$35</definedName>
    <definedName name="SpecEm_CoalR8">Assumptions!$M$35</definedName>
    <definedName name="SpecEm_Diesel" localSheetId="3">#REF!</definedName>
    <definedName name="SpecEm_DieselOC">Assumptions!$J$23</definedName>
    <definedName name="SpecEm_DieselR1" localSheetId="3">#REF!</definedName>
    <definedName name="SpecEm_DieselR2" localSheetId="3">#REF!</definedName>
    <definedName name="SpecEm_DieselR3" localSheetId="3">#REF!</definedName>
    <definedName name="SpecEm_DieselR4" localSheetId="1">[1]Assumptions!$G$53</definedName>
    <definedName name="SpecEm_DieselR4" localSheetId="3">#REF!</definedName>
    <definedName name="SpecEm_DieselR4">Assumptions!$G$53</definedName>
    <definedName name="SpecEm_Gas" localSheetId="3">#REF!</definedName>
    <definedName name="SpecEm_GasOC" localSheetId="1">[1]Assumptions!$G$23</definedName>
    <definedName name="SpecEm_GasOC">Assumptions!$G$23</definedName>
    <definedName name="SpecEm_GasR1" localSheetId="3">#REF!</definedName>
    <definedName name="SpecEm_GasR1">Assumptions!$D$48</definedName>
    <definedName name="SpecEm_GasR2" localSheetId="3">#REF!</definedName>
    <definedName name="SpecEm_GasR2">Assumptions!$E$48</definedName>
    <definedName name="SpecEm_GasR3" localSheetId="1">[1]Assumptions!$F$48</definedName>
    <definedName name="SpecEm_GasR3" localSheetId="3">#REF!</definedName>
    <definedName name="SpecEm_GasR3">Assumptions!$F$48</definedName>
    <definedName name="SpecEm_Lignite" localSheetId="1">[1]Assumptions!$E$23</definedName>
    <definedName name="SpecEm_Lignite" localSheetId="3">#REF!</definedName>
    <definedName name="SpecEm_Lignite">Assumptions!$E$23</definedName>
    <definedName name="SpecEm_LignR1" localSheetId="3">#REF!</definedName>
    <definedName name="SpecEm_LignR2" localSheetId="3">#REF!</definedName>
    <definedName name="SpecEm_LignR3" localSheetId="3">#REF!</definedName>
    <definedName name="SpecEm_LignR3">Assumptions!$F$42</definedName>
    <definedName name="SpecEm_Naphta" localSheetId="1">[1]Assumptions!$D$59</definedName>
    <definedName name="SpecEm_Naphta" localSheetId="3">#REF!</definedName>
    <definedName name="SpecEm_Naphta">Assumptions!$D$59</definedName>
    <definedName name="SpecEm_Oil" localSheetId="3">#REF!</definedName>
    <definedName name="Weight_BM" localSheetId="1">[1]Assumptions!$D$64</definedName>
    <definedName name="Weight_BM" localSheetId="3">#REF!</definedName>
    <definedName name="Weight_BM">Assumptions!$D$64</definedName>
    <definedName name="Weight_OM" localSheetId="1">[1]Assumptions!$D$63</definedName>
    <definedName name="Weight_OM" localSheetId="3">#REF!</definedName>
    <definedName name="Weight_OM">Assumptions!$D$63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64" i="114" l="1"/>
  <c r="D264" i="114"/>
  <c r="C264" i="114"/>
  <c r="G263" i="114"/>
  <c r="F263" i="114"/>
  <c r="E263" i="114"/>
  <c r="D263" i="114"/>
  <c r="C263" i="114"/>
  <c r="E253" i="114" l="1"/>
  <c r="G252" i="114"/>
  <c r="F252" i="114"/>
  <c r="E252" i="114"/>
  <c r="D252" i="114"/>
  <c r="D253" i="114"/>
  <c r="C252" i="114"/>
  <c r="C253" i="114" l="1"/>
  <c r="D242" i="114" l="1"/>
  <c r="C242" i="114" s="1"/>
  <c r="D231" i="114"/>
  <c r="C231" i="114" s="1"/>
  <c r="C241" i="114" l="1"/>
  <c r="C230" i="114" l="1"/>
  <c r="G220" i="114" l="1"/>
  <c r="F220" i="114"/>
  <c r="E220" i="114"/>
  <c r="D220" i="114"/>
  <c r="C220" i="114"/>
  <c r="G219" i="114"/>
  <c r="F219" i="114"/>
  <c r="E219" i="114"/>
  <c r="D219" i="114"/>
  <c r="C219" i="114"/>
  <c r="G209" i="114" l="1"/>
  <c r="F209" i="114"/>
  <c r="E209" i="114"/>
  <c r="D209" i="114"/>
  <c r="C209" i="114"/>
  <c r="G208" i="114"/>
  <c r="F208" i="114"/>
  <c r="E208" i="114"/>
  <c r="D208" i="114"/>
  <c r="C208" i="114"/>
  <c r="G41" i="3" l="1"/>
  <c r="F41" i="3"/>
  <c r="G39" i="3"/>
  <c r="G198" i="114" l="1"/>
  <c r="F198" i="114"/>
  <c r="E198" i="114"/>
  <c r="D198" i="114"/>
  <c r="C198" i="114"/>
  <c r="G197" i="114"/>
  <c r="F197" i="114"/>
  <c r="E197" i="114"/>
  <c r="D197" i="114"/>
  <c r="C197" i="114"/>
  <c r="G187" i="114" l="1"/>
  <c r="F187" i="114"/>
  <c r="E187" i="114"/>
  <c r="D187" i="114"/>
  <c r="C187" i="114"/>
  <c r="G186" i="114"/>
  <c r="F186" i="114"/>
  <c r="E186" i="114"/>
  <c r="D186" i="114"/>
  <c r="C186" i="114"/>
  <c r="G176" i="114" l="1"/>
  <c r="F176" i="114"/>
  <c r="E176" i="114"/>
  <c r="D176" i="114"/>
  <c r="C176" i="114"/>
  <c r="G175" i="114"/>
  <c r="F175" i="114"/>
  <c r="E175" i="114"/>
  <c r="D175" i="114"/>
  <c r="C175" i="114"/>
  <c r="G164" i="114" l="1"/>
  <c r="G165" i="114"/>
  <c r="D165" i="114"/>
  <c r="E165" i="114"/>
  <c r="F165" i="114"/>
  <c r="E164" i="114"/>
  <c r="F164" i="114"/>
  <c r="D164" i="114"/>
  <c r="C165" i="114"/>
  <c r="C164" i="114"/>
  <c r="F154" i="114" l="1"/>
  <c r="E154" i="114"/>
  <c r="D154" i="114"/>
  <c r="C154" i="114"/>
  <c r="F153" i="114"/>
  <c r="E153" i="114"/>
  <c r="D153" i="114"/>
  <c r="C153" i="114"/>
  <c r="M30" i="3" l="1"/>
  <c r="M32" i="3" s="1"/>
  <c r="M33" i="3" s="1"/>
  <c r="H21" i="3"/>
  <c r="D143" i="114"/>
  <c r="E143" i="114"/>
  <c r="F143" i="114"/>
  <c r="D144" i="114"/>
  <c r="E144" i="114"/>
  <c r="F144" i="114"/>
  <c r="C144" i="114"/>
  <c r="C143" i="114"/>
  <c r="D11" i="3"/>
  <c r="E7" i="3"/>
  <c r="E11" i="3" s="1"/>
  <c r="H11" i="3"/>
  <c r="J11" i="3"/>
  <c r="I11" i="3"/>
  <c r="G11" i="3"/>
  <c r="F11" i="3"/>
  <c r="L30" i="3"/>
  <c r="L32" i="3" s="1"/>
  <c r="L33" i="3" s="1"/>
  <c r="H9" i="3"/>
  <c r="D32" i="3"/>
  <c r="D33" i="3" s="1"/>
  <c r="I32" i="3"/>
  <c r="I33" i="3" s="1"/>
  <c r="F39" i="3"/>
  <c r="F40" i="3" s="1"/>
  <c r="F46" i="3"/>
  <c r="E45" i="3"/>
  <c r="F45" i="3" s="1"/>
  <c r="D46" i="3"/>
  <c r="D47" i="3" s="1"/>
  <c r="K30" i="3"/>
  <c r="K32" i="3" s="1"/>
  <c r="C131" i="114"/>
  <c r="C132" i="114"/>
  <c r="G52" i="3"/>
  <c r="G32" i="3"/>
  <c r="G33" i="3" s="1"/>
  <c r="E19" i="3"/>
  <c r="F32" i="3"/>
  <c r="F33" i="3" s="1"/>
  <c r="D19" i="3"/>
  <c r="J32" i="3"/>
  <c r="J33" i="3" s="1"/>
  <c r="H32" i="3"/>
  <c r="H33" i="3" s="1"/>
  <c r="E46" i="3"/>
  <c r="D64" i="3"/>
  <c r="C122" i="114"/>
  <c r="C123" i="114"/>
  <c r="D45" i="3"/>
  <c r="H17" i="3"/>
  <c r="C104" i="114"/>
  <c r="C113" i="114"/>
  <c r="C114" i="114"/>
  <c r="D130" i="114"/>
  <c r="D132" i="114"/>
  <c r="E131" i="114"/>
  <c r="E130" i="114"/>
  <c r="D123" i="114"/>
  <c r="E122" i="114"/>
  <c r="E121" i="114"/>
  <c r="D121" i="114"/>
  <c r="D112" i="114"/>
  <c r="D115" i="114" s="1"/>
  <c r="D114" i="114"/>
  <c r="E113" i="114"/>
  <c r="E112" i="114"/>
  <c r="E115" i="114" s="1"/>
  <c r="D9" i="3"/>
  <c r="F9" i="3"/>
  <c r="G9" i="3"/>
  <c r="I9" i="3"/>
  <c r="J9" i="3"/>
  <c r="K17" i="3"/>
  <c r="F18" i="3"/>
  <c r="I18" i="3"/>
  <c r="I19" i="3" s="1"/>
  <c r="G19" i="3"/>
  <c r="J19" i="3"/>
  <c r="E32" i="3"/>
  <c r="E33" i="3" s="1"/>
  <c r="D39" i="3"/>
  <c r="D40" i="3" s="1"/>
  <c r="E39" i="3"/>
  <c r="D41" i="3"/>
  <c r="E41" i="3"/>
  <c r="D51" i="3"/>
  <c r="E51" i="3"/>
  <c r="F51" i="3"/>
  <c r="G51" i="3"/>
  <c r="D52" i="3"/>
  <c r="E52" i="3"/>
  <c r="F52" i="3"/>
  <c r="D56" i="3"/>
  <c r="E104" i="114"/>
  <c r="D103" i="114"/>
  <c r="D105" i="114"/>
  <c r="C87" i="114"/>
  <c r="D94" i="114"/>
  <c r="D96" i="114"/>
  <c r="D51" i="114"/>
  <c r="D60" i="114"/>
  <c r="D69" i="114"/>
  <c r="D78" i="114"/>
  <c r="D33" i="114"/>
  <c r="D42" i="114"/>
  <c r="D15" i="114"/>
  <c r="E14" i="114"/>
  <c r="E23" i="114"/>
  <c r="D24" i="114"/>
  <c r="E32" i="114"/>
  <c r="E41" i="114"/>
  <c r="E50" i="114"/>
  <c r="E59" i="114"/>
  <c r="E68" i="114"/>
  <c r="E77" i="114"/>
  <c r="D85" i="114"/>
  <c r="E85" i="114"/>
  <c r="E86" i="114"/>
  <c r="K18" i="3"/>
  <c r="H18" i="3" s="1"/>
  <c r="E9" i="3" l="1"/>
  <c r="E134" i="114"/>
  <c r="D125" i="114"/>
  <c r="D124" i="114"/>
  <c r="E116" i="114"/>
  <c r="C125" i="114"/>
  <c r="D58" i="3"/>
  <c r="K19" i="3" s="1"/>
  <c r="H19" i="3" s="1"/>
  <c r="H23" i="3" s="1"/>
  <c r="D116" i="114"/>
  <c r="D134" i="114"/>
  <c r="D133" i="114"/>
  <c r="D67" i="114"/>
  <c r="D71" i="114" s="1"/>
  <c r="D22" i="114"/>
  <c r="D26" i="114" s="1"/>
  <c r="G42" i="3"/>
  <c r="E133" i="114"/>
  <c r="C15" i="114"/>
  <c r="E49" i="114"/>
  <c r="E53" i="114" s="1"/>
  <c r="D31" i="114"/>
  <c r="D35" i="114" s="1"/>
  <c r="D49" i="114"/>
  <c r="D52" i="114" s="1"/>
  <c r="E22" i="114"/>
  <c r="E25" i="114" s="1"/>
  <c r="C59" i="114"/>
  <c r="C115" i="114"/>
  <c r="E67" i="114"/>
  <c r="E70" i="114" s="1"/>
  <c r="D98" i="114"/>
  <c r="E124" i="114"/>
  <c r="C95" i="114"/>
  <c r="C32" i="114"/>
  <c r="C134" i="114"/>
  <c r="C124" i="114"/>
  <c r="F19" i="3"/>
  <c r="C42" i="114"/>
  <c r="E58" i="114"/>
  <c r="E61" i="114" s="1"/>
  <c r="E125" i="114"/>
  <c r="C14" i="114"/>
  <c r="C16" i="114" s="1"/>
  <c r="D40" i="114"/>
  <c r="D43" i="114" s="1"/>
  <c r="D76" i="114"/>
  <c r="D79" i="114" s="1"/>
  <c r="E94" i="114"/>
  <c r="E103" i="114"/>
  <c r="E107" i="114" s="1"/>
  <c r="C23" i="114"/>
  <c r="D87" i="114"/>
  <c r="D88" i="114" s="1"/>
  <c r="E40" i="114"/>
  <c r="E44" i="114" s="1"/>
  <c r="C41" i="114"/>
  <c r="C43" i="114" s="1"/>
  <c r="C77" i="114"/>
  <c r="E95" i="114"/>
  <c r="C50" i="114"/>
  <c r="C86" i="114"/>
  <c r="C88" i="114" s="1"/>
  <c r="C24" i="114"/>
  <c r="C69" i="114"/>
  <c r="D97" i="114"/>
  <c r="D58" i="114"/>
  <c r="D61" i="114" s="1"/>
  <c r="C51" i="114"/>
  <c r="D13" i="114"/>
  <c r="D16" i="114" s="1"/>
  <c r="C96" i="114"/>
  <c r="C105" i="114"/>
  <c r="C106" i="114" s="1"/>
  <c r="C60" i="114"/>
  <c r="C68" i="114"/>
  <c r="C116" i="114"/>
  <c r="C133" i="114"/>
  <c r="D106" i="114"/>
  <c r="D107" i="114"/>
  <c r="C33" i="114"/>
  <c r="G23" i="3"/>
  <c r="E48" i="3"/>
  <c r="D71" i="3"/>
  <c r="D48" i="3"/>
  <c r="F48" i="3"/>
  <c r="F47" i="3"/>
  <c r="E40" i="3"/>
  <c r="J23" i="3"/>
  <c r="D57" i="3"/>
  <c r="F53" i="3"/>
  <c r="D53" i="3"/>
  <c r="E47" i="3"/>
  <c r="E53" i="3"/>
  <c r="G53" i="3"/>
  <c r="D59" i="3"/>
  <c r="C78" i="114"/>
  <c r="E31" i="114"/>
  <c r="E34" i="114" s="1"/>
  <c r="E13" i="114"/>
  <c r="E17" i="114" s="1"/>
  <c r="K33" i="3"/>
  <c r="E89" i="114"/>
  <c r="E88" i="114"/>
  <c r="C89" i="114" l="1"/>
  <c r="C61" i="114"/>
  <c r="D80" i="114"/>
  <c r="E26" i="114"/>
  <c r="D62" i="114"/>
  <c r="E71" i="114"/>
  <c r="E62" i="114"/>
  <c r="E35" i="114"/>
  <c r="C17" i="114"/>
  <c r="D70" i="114"/>
  <c r="E52" i="114"/>
  <c r="E43" i="114"/>
  <c r="D25" i="114"/>
  <c r="C62" i="114"/>
  <c r="C98" i="114"/>
  <c r="D53" i="114"/>
  <c r="D34" i="114"/>
  <c r="C80" i="114"/>
  <c r="D89" i="114"/>
  <c r="D44" i="114"/>
  <c r="C25" i="114"/>
  <c r="E98" i="114"/>
  <c r="C53" i="114"/>
  <c r="F23" i="3"/>
  <c r="C71" i="114"/>
  <c r="F42" i="3"/>
  <c r="J35" i="3"/>
  <c r="C52" i="114"/>
  <c r="E106" i="114"/>
  <c r="C44" i="114"/>
  <c r="C107" i="114"/>
  <c r="G35" i="3"/>
  <c r="E16" i="114"/>
  <c r="D17" i="114"/>
  <c r="C26" i="114"/>
  <c r="E97" i="114"/>
  <c r="C97" i="114"/>
  <c r="C70" i="114"/>
  <c r="C79" i="114"/>
  <c r="K23" i="3"/>
  <c r="I23" i="3"/>
  <c r="E42" i="3"/>
  <c r="M35" i="3"/>
  <c r="D42" i="3"/>
  <c r="K35" i="3"/>
  <c r="I35" i="3"/>
  <c r="C34" i="114"/>
  <c r="C35" i="114"/>
  <c r="D23" i="3"/>
  <c r="D35" i="3"/>
  <c r="L35" i="3"/>
  <c r="H35" i="3"/>
  <c r="F35" i="3"/>
  <c r="E23" i="3"/>
  <c r="E35" i="3"/>
  <c r="E76" i="114"/>
  <c r="E79" i="114" l="1"/>
  <c r="E80" i="1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ADMIN</author>
    <author>user</author>
  </authors>
  <commentList>
    <comment ref="B318" authorId="0" shapeId="0" xr:uid="{0CB4E8DB-171E-4E3D-A37D-5897B0DEF62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GCV not provided bu the plant, so assumed national average, which is about 3500 kcal/kg</t>
        </r>
      </text>
    </comment>
    <comment ref="AF443" authorId="1" shapeId="0" xr:uid="{00000000-0006-0000-0000-00000F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Confirmed from Mr Rajdeep from TPS. The units were mainly under Shut Down and the net gen fig. is correct.</t>
        </r>
      </text>
    </comment>
    <comment ref="B1572" authorId="2" shapeId="0" xr:uid="{00000000-0006-0000-0000-00003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Retired on 27.03.2025</t>
        </r>
      </text>
    </comment>
    <comment ref="D2131" authorId="1" shapeId="0" xr:uid="{00000000-0006-0000-0000-00005C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Year for all the units is 1900. </t>
        </r>
      </text>
    </comment>
    <comment ref="E2227" authorId="1" shapeId="0" xr:uid="{00000000-0006-0000-0000-00005F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All the units retired on 1st April,2021.</t>
        </r>
      </text>
    </comment>
    <comment ref="B2261" authorId="2" shapeId="0" xr:uid="{00000000-0006-0000-0000-00006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Retired on 29.04.24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ssione" type="5" refreshedVersion="2" background="1" saveData="1">
    <dbPr connection="Provider=Microsoft.Jet.OLEDB.4.0;User ID=Admin;Data Source=D:\cdm\;Mode=Share Deny Write;Extended Properties=&quot;&quot;;Jet OLEDB:System database=&quot;&quot;;Jet OLEDB:Registry Path=&quot;&quot;;Jet OLEDB:Engine Type=18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DATA5YR" commandType="3"/>
  </connection>
</connections>
</file>

<file path=xl/sharedStrings.xml><?xml version="1.0" encoding="utf-8"?>
<sst xmlns="http://schemas.openxmlformats.org/spreadsheetml/2006/main" count="19530" uniqueCount="1565">
  <si>
    <t>CDM#1844</t>
  </si>
  <si>
    <t>CDM#2025</t>
  </si>
  <si>
    <t>CDM#2173</t>
  </si>
  <si>
    <t>CDM#3225</t>
  </si>
  <si>
    <t>CDM#6506</t>
  </si>
  <si>
    <t>CDM#6520</t>
  </si>
  <si>
    <t>CDM#6318</t>
  </si>
  <si>
    <t>Year 2011-2012</t>
  </si>
  <si>
    <t>PRAGATI CCCP -III</t>
  </si>
  <si>
    <t>PRAGATI POWER</t>
  </si>
  <si>
    <t>MEJIA TPS EXT</t>
  </si>
  <si>
    <t>INDRA GANDHI STPP</t>
  </si>
  <si>
    <t>APCPL</t>
  </si>
  <si>
    <t>JSW RATNAGIRI TPP</t>
  </si>
  <si>
    <t>JSW ENERGY</t>
  </si>
  <si>
    <t>KONASEEMA CCCP ST</t>
  </si>
  <si>
    <t>KUTTIYADI Add ext</t>
  </si>
  <si>
    <t>UDUPI TPP</t>
  </si>
  <si>
    <t>UPCL</t>
  </si>
  <si>
    <t>JALDHAKA I&amp;II</t>
  </si>
  <si>
    <t>JALDHAKA -I</t>
  </si>
  <si>
    <t>JALDHAKA -II</t>
  </si>
  <si>
    <t>TEESTA  I-III</t>
  </si>
  <si>
    <t>TEESTA -I</t>
  </si>
  <si>
    <t>TEESTA -II</t>
  </si>
  <si>
    <t>TEESTA -III</t>
  </si>
  <si>
    <t>LOWER LAGYAP</t>
  </si>
  <si>
    <t>Year 2009-2010</t>
  </si>
  <si>
    <t>Type 2</t>
  </si>
  <si>
    <t>Gujarat State Electricity Corporation Limited</t>
  </si>
  <si>
    <t>Gas Turbine</t>
  </si>
  <si>
    <t>GVK Power &amp; Infrastructure Limited</t>
  </si>
  <si>
    <t>Giga Watt hour</t>
  </si>
  <si>
    <t>Haryana Power Generation Corporation</t>
  </si>
  <si>
    <t>Indraprastha Gas Turbine</t>
  </si>
  <si>
    <t>Indraprastha Station</t>
  </si>
  <si>
    <t>JSW Energy Limited</t>
  </si>
  <si>
    <t>Jammu &amp; Kashmir Electricity Board</t>
  </si>
  <si>
    <t>Jharkand State Electricity Board</t>
  </si>
  <si>
    <t>SUGEN CCCP</t>
  </si>
  <si>
    <t>Karnataka Power Corporation Limited</t>
  </si>
  <si>
    <t>Kerala State Electricity Board</t>
  </si>
  <si>
    <t>Lignite</t>
  </si>
  <si>
    <t>KATHALGURI GT</t>
  </si>
  <si>
    <t>AGARTALA GT</t>
  </si>
  <si>
    <t>TRIPURA</t>
  </si>
  <si>
    <t>ROKHIA GT</t>
  </si>
  <si>
    <t>NAGALAND</t>
  </si>
  <si>
    <t>BHAKRA</t>
  </si>
  <si>
    <t>BBMB</t>
  </si>
  <si>
    <t>DEHAR</t>
  </si>
  <si>
    <t>PONG</t>
  </si>
  <si>
    <t>GANGUWAL</t>
  </si>
  <si>
    <t>KOTLA</t>
  </si>
  <si>
    <t>SANJAY BHABA</t>
  </si>
  <si>
    <t>HIMACHAL</t>
  </si>
  <si>
    <t>DG</t>
  </si>
  <si>
    <t>GCV</t>
  </si>
  <si>
    <t>GMR Energ</t>
  </si>
  <si>
    <t>GPEC</t>
  </si>
  <si>
    <t>GT</t>
  </si>
  <si>
    <t>GVK Ind.</t>
  </si>
  <si>
    <t>GWh</t>
  </si>
  <si>
    <t>IP GT</t>
  </si>
  <si>
    <t>IP Station</t>
  </si>
  <si>
    <t>MAHAGENCO</t>
  </si>
  <si>
    <t>MAPS</t>
  </si>
  <si>
    <t>MU</t>
  </si>
  <si>
    <t>MW</t>
  </si>
  <si>
    <t>NAPS</t>
  </si>
  <si>
    <t>KODERMA</t>
  </si>
  <si>
    <t>MYNTDU</t>
  </si>
  <si>
    <t>MEECL</t>
  </si>
  <si>
    <t>KARCHAM WANGTOO</t>
  </si>
  <si>
    <t>JKHCL</t>
  </si>
  <si>
    <t>DURGAPUR STEEL TPS</t>
  </si>
  <si>
    <t xml:space="preserve">ROSA TPP </t>
  </si>
  <si>
    <t>green font</t>
  </si>
  <si>
    <t>BASIN BRIDGE GT</t>
  </si>
  <si>
    <t>NARIMAN GT</t>
  </si>
  <si>
    <t>VALUTHUR GT</t>
  </si>
  <si>
    <t>KUTTALAM GT</t>
  </si>
  <si>
    <t>Orissa Hydro Power Corporation</t>
  </si>
  <si>
    <t>MID</t>
  </si>
  <si>
    <t>NCTPP</t>
  </si>
  <si>
    <t>NM3</t>
  </si>
  <si>
    <t>NUCL</t>
  </si>
  <si>
    <t>RAPS</t>
  </si>
  <si>
    <t>SPECT. IND</t>
  </si>
  <si>
    <t>STPS</t>
  </si>
  <si>
    <t>Tata PCL</t>
  </si>
  <si>
    <t>THDC</t>
  </si>
  <si>
    <t>TPS</t>
  </si>
  <si>
    <t>WHP</t>
  </si>
  <si>
    <t>Assam Power Generation Corporation Limited</t>
  </si>
  <si>
    <t>Assam State Electricity Board</t>
  </si>
  <si>
    <t>KOPILI</t>
  </si>
  <si>
    <t>DOYANG</t>
  </si>
  <si>
    <t>TAGO</t>
  </si>
  <si>
    <t>ARUNACHAL</t>
  </si>
  <si>
    <t>GUMTI</t>
  </si>
  <si>
    <t>RANGANADI</t>
  </si>
  <si>
    <t>LIKIM RO</t>
  </si>
  <si>
    <t>HYDRO</t>
  </si>
  <si>
    <t>KORBA-EAST</t>
  </si>
  <si>
    <t>URAN GT</t>
  </si>
  <si>
    <t>URAN WHP</t>
  </si>
  <si>
    <t>Eastern India Power Limted</t>
  </si>
  <si>
    <t>Tripura State Electricity Coporation Ltd</t>
  </si>
  <si>
    <t>Gujarat State Energy Generation Limited</t>
  </si>
  <si>
    <t>PENNA</t>
  </si>
  <si>
    <t>Penna Electricity Limited</t>
  </si>
  <si>
    <t>Lanco Kodapalli Power Pvt Limited</t>
  </si>
  <si>
    <t>Uttarakand Jal Vidyut Nigam Limited</t>
  </si>
  <si>
    <t>K_GUDEM NEW</t>
  </si>
  <si>
    <t>VIJAYWADA</t>
  </si>
  <si>
    <t>R_GUNDEM - B</t>
  </si>
  <si>
    <t>NELLORE</t>
  </si>
  <si>
    <t>RAYAL SEEMA</t>
  </si>
  <si>
    <t>VIJESWARAN GT</t>
  </si>
  <si>
    <t>R_GUNDEM STPS</t>
  </si>
  <si>
    <t>SIMHADRI</t>
  </si>
  <si>
    <t>JEGURUPADU GT</t>
  </si>
  <si>
    <t>GVK IND</t>
  </si>
  <si>
    <t>GODAVARI GT</t>
  </si>
  <si>
    <t>SPECT IND</t>
  </si>
  <si>
    <t>KONDAPALLI GT</t>
  </si>
  <si>
    <t>LVS POWER DG</t>
  </si>
  <si>
    <t>LVS POWER</t>
  </si>
  <si>
    <t>DISL</t>
  </si>
  <si>
    <t>PEDDAPURAM CCGT</t>
  </si>
  <si>
    <t>RAICHUR</t>
  </si>
  <si>
    <t>KARNATAKA</t>
  </si>
  <si>
    <t>KPCL</t>
  </si>
  <si>
    <t>YELHANKA (DG)</t>
  </si>
  <si>
    <t>VVNL</t>
  </si>
  <si>
    <t>KAIGA</t>
  </si>
  <si>
    <t>TORANGALLU IMP</t>
  </si>
  <si>
    <t>BELLARY DG</t>
  </si>
  <si>
    <t>BELLARY</t>
  </si>
  <si>
    <t>TANIR BAVI</t>
  </si>
  <si>
    <t>GMR ENERG</t>
  </si>
  <si>
    <t>BELGAUM DG</t>
  </si>
  <si>
    <t>BRAMHAPURAM DG</t>
  </si>
  <si>
    <t>KERALA</t>
  </si>
  <si>
    <t>KSEB</t>
  </si>
  <si>
    <t>KOJIKODE DG</t>
  </si>
  <si>
    <t>KASARGODE DG</t>
  </si>
  <si>
    <t>RPG</t>
  </si>
  <si>
    <t>KAYAM KULAM GT</t>
  </si>
  <si>
    <t>ENNORE</t>
  </si>
  <si>
    <t>TAMIL NADU</t>
  </si>
  <si>
    <t>TNEB</t>
  </si>
  <si>
    <t>TUTICORIN</t>
  </si>
  <si>
    <t>METTUR</t>
  </si>
  <si>
    <t>NORTH CHENNAI</t>
  </si>
  <si>
    <t>From                To</t>
  </si>
  <si>
    <t>kcal /kWh (gross)</t>
  </si>
  <si>
    <t>kcal /kg (or m3)</t>
  </si>
  <si>
    <t>t /1,000 lt</t>
  </si>
  <si>
    <t>DLF</t>
  </si>
  <si>
    <t>Uttarakand Power Corporation Limited</t>
  </si>
  <si>
    <t>Thermal Power Station</t>
  </si>
  <si>
    <t>Uttar Pradesh Rajya Vidyut Utpadan Nigam</t>
  </si>
  <si>
    <t>Visvesarya Vidyut Nigam Ltd</t>
  </si>
  <si>
    <t>West Bengal Power Development Corporation Ltd</t>
  </si>
  <si>
    <t>West Bengal State Electricity Board</t>
  </si>
  <si>
    <t>Waste Heat Recovery Plant</t>
  </si>
  <si>
    <t>Western Region</t>
  </si>
  <si>
    <t>Abbreviations</t>
  </si>
  <si>
    <t>Coal</t>
  </si>
  <si>
    <t>Oil</t>
  </si>
  <si>
    <t>Gas</t>
  </si>
  <si>
    <t>GMR Energy</t>
  </si>
  <si>
    <t>PRIYADARSHNI JURALA</t>
  </si>
  <si>
    <t>Start of FY 09-10</t>
  </si>
  <si>
    <t>End of FY 09-10</t>
  </si>
  <si>
    <t>Start of FY 10-11</t>
  </si>
  <si>
    <t>End of FY 10-11</t>
  </si>
  <si>
    <t>TROMBAY_Coal</t>
  </si>
  <si>
    <t>TROMBAY_Oil</t>
  </si>
  <si>
    <t>UKAI_Hydro</t>
  </si>
  <si>
    <t>UKAI_Coal</t>
  </si>
  <si>
    <t>CHANDRAPUR_Oil</t>
  </si>
  <si>
    <t>CHANDRAPUR_Coal</t>
  </si>
  <si>
    <t>STCMS</t>
  </si>
  <si>
    <t>STCMS Electric Company Ltd</t>
  </si>
  <si>
    <t>600 MW</t>
  </si>
  <si>
    <t>660 MW</t>
  </si>
  <si>
    <t>Type1</t>
  </si>
  <si>
    <t>Increment to Gas Heat Rate</t>
  </si>
  <si>
    <t>All sizes</t>
  </si>
  <si>
    <t>gCO2 /MJ</t>
  </si>
  <si>
    <r>
      <t xml:space="preserve">Assumptions at Station Level </t>
    </r>
    <r>
      <rPr>
        <sz val="8"/>
        <rFont val="Arial"/>
        <family val="2"/>
      </rPr>
      <t>(only where data was not provided by station)</t>
    </r>
  </si>
  <si>
    <t>B. BRIDGE D.G</t>
  </si>
  <si>
    <t>KOVILKALAPPAL</t>
  </si>
  <si>
    <t>VATWA TORR WHP</t>
  </si>
  <si>
    <t>67.5 MW</t>
  </si>
  <si>
    <t>120 MW</t>
  </si>
  <si>
    <t>200-250 MW</t>
  </si>
  <si>
    <t>300 MW</t>
  </si>
  <si>
    <t>500 MW</t>
  </si>
  <si>
    <t>75 MW</t>
  </si>
  <si>
    <t>125 MW</t>
  </si>
  <si>
    <t>210/250 MW</t>
  </si>
  <si>
    <t>U.ROGNICHU</t>
  </si>
  <si>
    <t>MOYAGCHU</t>
  </si>
  <si>
    <t>RANGIT-III</t>
  </si>
  <si>
    <t>NURANANG</t>
  </si>
  <si>
    <t>UMIAM I,II &amp;IV</t>
  </si>
  <si>
    <t>UMIAM-I</t>
  </si>
  <si>
    <t>UMIAM-II</t>
  </si>
  <si>
    <t>Start of FY 08-09</t>
  </si>
  <si>
    <t>End of FY 08-09</t>
  </si>
  <si>
    <t>UMIAM IV</t>
  </si>
  <si>
    <t>KOPILI  ST.-II</t>
  </si>
  <si>
    <t>Gross Generation Total (GWh)</t>
  </si>
  <si>
    <t>20% of Net Generation (GWh)</t>
  </si>
  <si>
    <t>Net imports</t>
  </si>
  <si>
    <t>India</t>
  </si>
  <si>
    <t>BM</t>
  </si>
  <si>
    <t>UKAI LBC</t>
  </si>
  <si>
    <t>BARAMURA</t>
  </si>
  <si>
    <t>S_NO</t>
  </si>
  <si>
    <t>MJ /kWh</t>
  </si>
  <si>
    <t xml:space="preserve">GCV  </t>
  </si>
  <si>
    <t>Specific CO2 emissions</t>
  </si>
  <si>
    <t>Unit</t>
  </si>
  <si>
    <t>Conversion Factors</t>
  </si>
  <si>
    <t>Density</t>
  </si>
  <si>
    <t>kJ /kcal</t>
  </si>
  <si>
    <t>Corex</t>
  </si>
  <si>
    <t>Auxiliary Power Consumption</t>
  </si>
  <si>
    <t>Gross Heat Rate</t>
  </si>
  <si>
    <t>Net Heat Rate</t>
  </si>
  <si>
    <t>Fuel Emission Factor</t>
  </si>
  <si>
    <t>Specific CO2 Emissions</t>
  </si>
  <si>
    <t>Oxidation Factor</t>
  </si>
  <si>
    <t>-</t>
  </si>
  <si>
    <t>0-49.9 MW</t>
  </si>
  <si>
    <t>50-99.9 MW</t>
  </si>
  <si>
    <t>&gt;100 MW</t>
  </si>
  <si>
    <t>0.1-1 MW</t>
  </si>
  <si>
    <t>1-3 MW</t>
  </si>
  <si>
    <t>3-10 MW</t>
  </si>
  <si>
    <t>&gt;10 MW</t>
  </si>
  <si>
    <t>Units</t>
  </si>
  <si>
    <t>Units for GCV</t>
  </si>
  <si>
    <t>1'000 t</t>
  </si>
  <si>
    <t>1'000'000 Nm3</t>
  </si>
  <si>
    <t>1,000 lt</t>
  </si>
  <si>
    <t>Diesel Engines</t>
  </si>
  <si>
    <t>Diesel-OC</t>
  </si>
  <si>
    <t>Diesel-Eng</t>
  </si>
  <si>
    <t>PENNA AHOBELAM</t>
  </si>
  <si>
    <t>SINGUR</t>
  </si>
  <si>
    <t>BHADRA</t>
  </si>
  <si>
    <t>GHAT PRABHA</t>
  </si>
  <si>
    <t>MANI DPH</t>
  </si>
  <si>
    <t>METTUR TPS EXT</t>
  </si>
  <si>
    <t>THAMMINAPATNAM TPP</t>
  </si>
  <si>
    <t xml:space="preserve">MEENAKSHI </t>
  </si>
  <si>
    <t>Gupta Energy Pvt limited</t>
  </si>
  <si>
    <t>CDM#4334</t>
  </si>
  <si>
    <t>CDM#4828</t>
  </si>
  <si>
    <t>CDM#4993</t>
  </si>
  <si>
    <t>CDM#2716</t>
  </si>
  <si>
    <t>proxies</t>
  </si>
  <si>
    <t>calculated values based on proxies</t>
  </si>
  <si>
    <t>PARSEN_S VALLE</t>
  </si>
  <si>
    <t>MANIYAR</t>
  </si>
  <si>
    <t>NARAYANPUR</t>
  </si>
  <si>
    <t>MYSORE PC</t>
  </si>
  <si>
    <t>MADHAVAMANTRI</t>
  </si>
  <si>
    <t>URUMI</t>
  </si>
  <si>
    <t>KOSI</t>
  </si>
  <si>
    <t>SONE WEST CANAL</t>
  </si>
  <si>
    <t>SONE EAST CANAL</t>
  </si>
  <si>
    <t>E.G. CANAL</t>
  </si>
  <si>
    <t>PANCHET</t>
  </si>
  <si>
    <t>MAITHON</t>
  </si>
  <si>
    <t>TILLAYA</t>
  </si>
  <si>
    <t>BALIMELA</t>
  </si>
  <si>
    <t>OHPC</t>
  </si>
  <si>
    <t>RENGALI</t>
  </si>
  <si>
    <t>UPPER KOLAB</t>
  </si>
  <si>
    <t>RAMMAM</t>
  </si>
  <si>
    <t>LOKTAK</t>
  </si>
  <si>
    <t>KYREDEMKULAI</t>
  </si>
  <si>
    <t>MEGHALAYA</t>
  </si>
  <si>
    <t>MEGEB</t>
  </si>
  <si>
    <t>UMTRU</t>
  </si>
  <si>
    <t>RATNAGIRI GAS</t>
  </si>
  <si>
    <t xml:space="preserve">RATNAGIRI GAS </t>
  </si>
  <si>
    <t>RATNAGIRI</t>
  </si>
  <si>
    <t>Gas-CC</t>
  </si>
  <si>
    <t>Gas-OC</t>
  </si>
  <si>
    <t xml:space="preserve">HAZIRA CCCP </t>
  </si>
  <si>
    <t>MPDC</t>
  </si>
  <si>
    <t>ASSAM</t>
  </si>
  <si>
    <t>ASEB</t>
  </si>
  <si>
    <t>NAMRUP GT</t>
  </si>
  <si>
    <t>BONGAIGAON</t>
  </si>
  <si>
    <t>LAKWA GT</t>
  </si>
  <si>
    <t>KOTA</t>
  </si>
  <si>
    <t>RAJASTHAN</t>
  </si>
  <si>
    <t>RRVUNL</t>
  </si>
  <si>
    <t>R.A.P.S.</t>
  </si>
  <si>
    <t>SURATGARH</t>
  </si>
  <si>
    <t>RAMGARH GT</t>
  </si>
  <si>
    <t>ANTA GT</t>
  </si>
  <si>
    <t>OBRA</t>
  </si>
  <si>
    <t>UTTAR PRADESH</t>
  </si>
  <si>
    <t>UPRVUNL</t>
  </si>
  <si>
    <t>PANKI</t>
  </si>
  <si>
    <t>H_GANJ B</t>
  </si>
  <si>
    <t>PARICHA</t>
  </si>
  <si>
    <t>ANPARA</t>
  </si>
  <si>
    <t>SINGRAULI STPS</t>
  </si>
  <si>
    <t>RIHAND</t>
  </si>
  <si>
    <t>UNCHAHAR</t>
  </si>
  <si>
    <t>DADRI (NCTPP)</t>
  </si>
  <si>
    <t>TANDA</t>
  </si>
  <si>
    <t>AURAIYA GT</t>
  </si>
  <si>
    <t>DADRI GT</t>
  </si>
  <si>
    <t>DHUVARAN</t>
  </si>
  <si>
    <t>WR</t>
  </si>
  <si>
    <t>GUJARAT</t>
  </si>
  <si>
    <t>GANDHI NAGAR</t>
  </si>
  <si>
    <t>UTRAN GT</t>
  </si>
  <si>
    <t>GSECL</t>
  </si>
  <si>
    <t>HAZIRA CCCP</t>
  </si>
  <si>
    <t>DHUVARAN CCPP</t>
  </si>
  <si>
    <t>WANAKBORI</t>
  </si>
  <si>
    <t>SIKKA REP.</t>
  </si>
  <si>
    <t>KUTCH LIG.</t>
  </si>
  <si>
    <t>LIGN</t>
  </si>
  <si>
    <t>TORR POWER AEC</t>
  </si>
  <si>
    <t>PVT</t>
  </si>
  <si>
    <t>ESSAR GT IMP.</t>
  </si>
  <si>
    <t>ESSAR</t>
  </si>
  <si>
    <t>TORR POWER SAB.</t>
  </si>
  <si>
    <t>ADANI POWER LTD</t>
  </si>
  <si>
    <t>JALLIPPA KAPURDI TPP</t>
  </si>
  <si>
    <t>RAJ WEST POWER LTD (jsw)</t>
  </si>
  <si>
    <t>Bhakra Beas Management Board</t>
  </si>
  <si>
    <t>Combined Cycle Gas Turbine</t>
  </si>
  <si>
    <t>Combined Cycle Power Plant</t>
  </si>
  <si>
    <t>Calcutta Electric Supply Company</t>
  </si>
  <si>
    <t>Chattisgarh State Electricity Board</t>
  </si>
  <si>
    <t xml:space="preserve">Diesel Generator </t>
  </si>
  <si>
    <t>Durgapur projects Limited</t>
  </si>
  <si>
    <t>Damodar Valley Corporation</t>
  </si>
  <si>
    <t>SECTOR</t>
  </si>
  <si>
    <t>SYSTEM</t>
  </si>
  <si>
    <t>TYPE</t>
  </si>
  <si>
    <t>FUEL 1</t>
  </si>
  <si>
    <t>FUEL 2</t>
  </si>
  <si>
    <t>HPSEB</t>
  </si>
  <si>
    <t>BASSI</t>
  </si>
  <si>
    <t>GIRI BATA</t>
  </si>
  <si>
    <t>GHANVI</t>
  </si>
  <si>
    <t>ANDHRA</t>
  </si>
  <si>
    <t>BANER</t>
  </si>
  <si>
    <t>GAJ</t>
  </si>
  <si>
    <t>BINWA</t>
  </si>
  <si>
    <t>THIROT</t>
  </si>
  <si>
    <t>MALANA</t>
  </si>
  <si>
    <t>BASPA</t>
  </si>
  <si>
    <t>BAIRA SIUL</t>
  </si>
  <si>
    <t>NHPC</t>
  </si>
  <si>
    <t>CHAMERA II</t>
  </si>
  <si>
    <t>NATHPA JHAKRI</t>
  </si>
  <si>
    <t>SJVNL</t>
  </si>
  <si>
    <t>LOWER JHELUM</t>
  </si>
  <si>
    <t>GANDHARBAL</t>
  </si>
  <si>
    <t>MOHARA</t>
  </si>
  <si>
    <t>KARGIL</t>
  </si>
  <si>
    <t>URI</t>
  </si>
  <si>
    <t>SHANAN</t>
  </si>
  <si>
    <t>Year 2001-2002</t>
  </si>
  <si>
    <t>Year 2002-2003</t>
  </si>
  <si>
    <t>Year 2003-2004</t>
  </si>
  <si>
    <t>Year 2004-2005</t>
  </si>
  <si>
    <t>NUCLEAR</t>
  </si>
  <si>
    <t>APGENCO</t>
  </si>
  <si>
    <t>NEEPCO</t>
  </si>
  <si>
    <t>TORR POWER</t>
  </si>
  <si>
    <t>HPGCL</t>
  </si>
  <si>
    <t>N.A.P.S</t>
  </si>
  <si>
    <t>APGCL</t>
  </si>
  <si>
    <t>CCGT</t>
  </si>
  <si>
    <t>CCPP</t>
  </si>
  <si>
    <t>RANJIT SAGAR</t>
  </si>
  <si>
    <t>R.P.SAGAR</t>
  </si>
  <si>
    <t>J.SAGAR</t>
  </si>
  <si>
    <t>UPHPC</t>
  </si>
  <si>
    <t>Combined Grid (=NR+NER+WR+ER)</t>
  </si>
  <si>
    <t>MATATILLA</t>
  </si>
  <si>
    <t>KHARA</t>
  </si>
  <si>
    <t>TANAKPUR</t>
  </si>
  <si>
    <t>CHIBRO (YAMUNA)</t>
  </si>
  <si>
    <t>KHODRI</t>
  </si>
  <si>
    <t>DHAKRANI</t>
  </si>
  <si>
    <t>DHALIPUR</t>
  </si>
  <si>
    <t>KULHAL</t>
  </si>
  <si>
    <t>MANERI BHALI</t>
  </si>
  <si>
    <t>CHILLA</t>
  </si>
  <si>
    <t>PATHRI</t>
  </si>
  <si>
    <t>MOHAMAD PUR</t>
  </si>
  <si>
    <t>RAMGANGA</t>
  </si>
  <si>
    <t>KHATIMA</t>
  </si>
  <si>
    <t>KADANA</t>
  </si>
  <si>
    <t>NIRGAJANI</t>
  </si>
  <si>
    <t>BANSAGAR (II)</t>
  </si>
  <si>
    <t>KOYNA COMPLEX</t>
  </si>
  <si>
    <t>KOYNA-I</t>
  </si>
  <si>
    <t>KOYNA-II</t>
  </si>
  <si>
    <t>KOYNA-III</t>
  </si>
  <si>
    <t>KOYNA DPH</t>
  </si>
  <si>
    <t>KOYNA-IV</t>
  </si>
  <si>
    <t>KHADAVASLA I&amp;II</t>
  </si>
  <si>
    <t>KHADAVASLA- I</t>
  </si>
  <si>
    <t>KHADAVASLA -II</t>
  </si>
  <si>
    <t>VIR</t>
  </si>
  <si>
    <t>UPPER SILERU I&amp;II</t>
  </si>
  <si>
    <t>UPPER SILERU-I</t>
  </si>
  <si>
    <t>UPPER SILERU-II</t>
  </si>
  <si>
    <t>SRISAILAM LBPH</t>
  </si>
  <si>
    <t>BHADRA (L)</t>
  </si>
  <si>
    <t>Sutluj Jal Vidyut Nigam Ltd</t>
  </si>
  <si>
    <t>Spectrum Power Generation Limited</t>
  </si>
  <si>
    <t>Southern Region</t>
  </si>
  <si>
    <t>Naphta</t>
  </si>
  <si>
    <t>gCO2 /ml</t>
  </si>
  <si>
    <t>Delta GCV NCV</t>
  </si>
  <si>
    <t>BASE PARAMETERS AND ASSUMPTIONS</t>
  </si>
  <si>
    <t>Gas Combined Cycle Plant</t>
  </si>
  <si>
    <t>RIHAND_Hydro</t>
  </si>
  <si>
    <t>Super Thermal Power Station</t>
  </si>
  <si>
    <t>LOWER METTUR  PH-2</t>
  </si>
  <si>
    <t>LIGANAMAKKI</t>
  </si>
  <si>
    <t>VARAHI</t>
  </si>
  <si>
    <t>IDUKKI</t>
  </si>
  <si>
    <t>SABARIGIRI</t>
  </si>
  <si>
    <t>IDAMALAYAR</t>
  </si>
  <si>
    <t>CHANDRAPURA</t>
  </si>
  <si>
    <t>DVC</t>
  </si>
  <si>
    <t>DURGAPUR</t>
  </si>
  <si>
    <t>BOKARO A</t>
  </si>
  <si>
    <t>BOKARO B</t>
  </si>
  <si>
    <t>MAITHON GT</t>
  </si>
  <si>
    <t>MEJIA</t>
  </si>
  <si>
    <t>TALCHER</t>
  </si>
  <si>
    <t>ORISSA</t>
  </si>
  <si>
    <t>I.B.VALLEY</t>
  </si>
  <si>
    <t>OPGC</t>
  </si>
  <si>
    <t>TALCHER STPS</t>
  </si>
  <si>
    <t>BANDEL</t>
  </si>
  <si>
    <t>WEST BENGAL</t>
  </si>
  <si>
    <t>WBPDC</t>
  </si>
  <si>
    <t>SANTALDIH</t>
  </si>
  <si>
    <t>KOLAGHAT</t>
  </si>
  <si>
    <t>BAKRESWAR</t>
  </si>
  <si>
    <t>D.P.L.</t>
  </si>
  <si>
    <t>DPL</t>
  </si>
  <si>
    <t>MULAJORE</t>
  </si>
  <si>
    <t>CESC</t>
  </si>
  <si>
    <t>NEWCOSSIPORE</t>
  </si>
  <si>
    <t>BHILAI TPP</t>
  </si>
  <si>
    <t>NTPC/SAIL</t>
  </si>
  <si>
    <t>BAGLIHAR HEP</t>
  </si>
  <si>
    <t>JKPDC</t>
  </si>
  <si>
    <t>GHATGHAR PSS</t>
  </si>
  <si>
    <t>WY.CANAL-D</t>
  </si>
  <si>
    <t>UPPER SINDH I&amp; II</t>
  </si>
  <si>
    <t>UPPER SINDH-I</t>
  </si>
  <si>
    <t>UPPER SINDH-II</t>
  </si>
  <si>
    <t>CHENANI-I</t>
  </si>
  <si>
    <t>CHENANI-III</t>
  </si>
  <si>
    <t>STAKNA</t>
  </si>
  <si>
    <t>SEWA-III</t>
  </si>
  <si>
    <t>CHEMBUKADAVU-II</t>
  </si>
  <si>
    <t>ANOOPGARH ST I&amp;II</t>
  </si>
  <si>
    <t>ANOOPGARH-I</t>
  </si>
  <si>
    <t>ANOOPGARH II</t>
  </si>
  <si>
    <t>RMC MANGROL</t>
  </si>
  <si>
    <t>SURAT GARH</t>
  </si>
  <si>
    <t>NIRGAJANI(Ganga Canal)</t>
  </si>
  <si>
    <t>MUKERIAN-I</t>
  </si>
  <si>
    <t>MUKERIAN-II</t>
  </si>
  <si>
    <t>MUKERIAN-III</t>
  </si>
  <si>
    <t>MUKERIAN-IV</t>
  </si>
  <si>
    <t>ANANDPUR SAHIB ST-I&amp;II</t>
  </si>
  <si>
    <t>ANANDPUR SAHIB ST-I</t>
  </si>
  <si>
    <t>ANANDPUR SAHIB ST-II</t>
  </si>
  <si>
    <t>MAHI BAJAJ I&amp;II</t>
  </si>
  <si>
    <t>Year 2010-2011</t>
  </si>
  <si>
    <t>Start of FY 07-08</t>
  </si>
  <si>
    <t>End of FY 07-08</t>
  </si>
  <si>
    <t>SHOLAYAR -I</t>
  </si>
  <si>
    <t>SHOLAYAR-II</t>
  </si>
  <si>
    <t>LOWER METTUR  PH-1</t>
  </si>
  <si>
    <t>DHOLPUR</t>
  </si>
  <si>
    <t>NARIMANGLAM</t>
  </si>
  <si>
    <t>KADAMPARI</t>
  </si>
  <si>
    <t>LOWER PERIYAR</t>
  </si>
  <si>
    <t>KAKKAD</t>
  </si>
  <si>
    <t>T.B. DAM</t>
  </si>
  <si>
    <t>N_SAGAR LBC</t>
  </si>
  <si>
    <t>POCHAMPAD</t>
  </si>
  <si>
    <t>NIZAM SAGAR</t>
  </si>
  <si>
    <r>
      <t xml:space="preserve">(1) Operating margin is based on the data for the same year. This corresponds to the </t>
    </r>
    <r>
      <rPr>
        <i/>
        <sz val="8"/>
        <rFont val="Arial"/>
        <family val="2"/>
      </rPr>
      <t xml:space="preserve">ex post option </t>
    </r>
  </si>
  <si>
    <t>(2) Adjustments for imports from other Indian grids are based on operating margin of exporting grid.</t>
  </si>
  <si>
    <t>Normal meter cube</t>
  </si>
  <si>
    <t>Nuclear Power Corporation</t>
  </si>
  <si>
    <t>ml /kWh (gross)</t>
  </si>
  <si>
    <t>kcal /kWh (net)</t>
  </si>
  <si>
    <t>JAMMU &amp; KASHMIR</t>
  </si>
  <si>
    <t>BASELINE METHODOLOGY</t>
  </si>
  <si>
    <t>JOJBERA</t>
  </si>
  <si>
    <t>KORBA-V</t>
  </si>
  <si>
    <t>SHARAVATHY TAIL RACE</t>
  </si>
  <si>
    <t>ALMATTI DAM</t>
  </si>
  <si>
    <t>SHIVAPURA</t>
  </si>
  <si>
    <t>VEMAGIRI</t>
  </si>
  <si>
    <t xml:space="preserve">KARUPPUR GT </t>
  </si>
  <si>
    <t xml:space="preserve">DHAULI GANGA </t>
  </si>
  <si>
    <t>G.I.P.C.L. GT</t>
  </si>
  <si>
    <t>GIPCL</t>
  </si>
  <si>
    <t>NAPT</t>
  </si>
  <si>
    <t>SURAT LIG.</t>
  </si>
  <si>
    <t>KAWAS GT</t>
  </si>
  <si>
    <t>GANDHAR GT</t>
  </si>
  <si>
    <t>KAKRAPARA</t>
  </si>
  <si>
    <t>NPC</t>
  </si>
  <si>
    <t>SATPURA</t>
  </si>
  <si>
    <t>MADHYA PRADESH</t>
  </si>
  <si>
    <t>MPGPCL</t>
  </si>
  <si>
    <t>KORBA-II</t>
  </si>
  <si>
    <t>CHATTISGARH</t>
  </si>
  <si>
    <t>CSEB</t>
  </si>
  <si>
    <t>KORBA-III</t>
  </si>
  <si>
    <t>KORBA-WEST</t>
  </si>
  <si>
    <t>AMAR KANTAK</t>
  </si>
  <si>
    <t>AMAR KANTAK EXT</t>
  </si>
  <si>
    <t>SANJAY GANDHI</t>
  </si>
  <si>
    <t>KORBA STPS</t>
  </si>
  <si>
    <t>VINDH_CHAL STPS</t>
  </si>
  <si>
    <t>Year 2008-2009</t>
  </si>
  <si>
    <t>CDM#1116</t>
  </si>
  <si>
    <t>MAHARASHTRA</t>
  </si>
  <si>
    <t>KORADI</t>
  </si>
  <si>
    <t>K_KHEDA II</t>
  </si>
  <si>
    <t>PARAS</t>
  </si>
  <si>
    <t>BHUSAWAL</t>
  </si>
  <si>
    <t>PARLI</t>
  </si>
  <si>
    <t>INDIRA SAGAR</t>
  </si>
  <si>
    <t>NHDC</t>
  </si>
  <si>
    <t>TAWA</t>
  </si>
  <si>
    <t>HEGL</t>
  </si>
  <si>
    <t>S.SAROVAR RBPH</t>
  </si>
  <si>
    <t>MACHKUND</t>
  </si>
  <si>
    <t>LOWER SILERU</t>
  </si>
  <si>
    <t>N_SAGAR RBC</t>
  </si>
  <si>
    <t>DONKARAYI</t>
  </si>
  <si>
    <t>SRISAILAM</t>
  </si>
  <si>
    <t>SHARAVATHY</t>
  </si>
  <si>
    <t>KALINADI</t>
  </si>
  <si>
    <t>KALINADI SUPA</t>
  </si>
  <si>
    <t>Build Margin</t>
  </si>
  <si>
    <t>Year 2005-2006</t>
  </si>
  <si>
    <t>Net Efficiency</t>
  </si>
  <si>
    <t>UNITS + ABBREVIATIONS</t>
  </si>
  <si>
    <t>(Net, in GWh)</t>
  </si>
  <si>
    <t>ELECTRICITY TRANSFERS</t>
  </si>
  <si>
    <t>AKRIMOTA LIG</t>
  </si>
  <si>
    <t>GMDCL</t>
  </si>
  <si>
    <t>DHAULI GANGA</t>
  </si>
  <si>
    <t>SHARAVATHY TAIL RACE (Gerusupa)</t>
  </si>
  <si>
    <t>VALANTHARVI GT</t>
  </si>
  <si>
    <t>ABAN</t>
  </si>
  <si>
    <t>VEMAGIRI CCCP</t>
  </si>
  <si>
    <t>Million Units OR Million kwh</t>
  </si>
  <si>
    <t>Diesel</t>
  </si>
  <si>
    <t>JPHPL</t>
  </si>
  <si>
    <t>PAGUTHAN</t>
  </si>
  <si>
    <t>NR</t>
  </si>
  <si>
    <t>DELHI</t>
  </si>
  <si>
    <t>CENTER</t>
  </si>
  <si>
    <t>NTPC</t>
  </si>
  <si>
    <t>COAL</t>
  </si>
  <si>
    <t>I.P.STATION</t>
  </si>
  <si>
    <t>IPGPCL</t>
  </si>
  <si>
    <t>RAJGHAT</t>
  </si>
  <si>
    <t>I.P.GT</t>
  </si>
  <si>
    <t>GAS</t>
  </si>
  <si>
    <t>Specific Emission</t>
  </si>
  <si>
    <t>Himachal Pradesh State Electricity Board</t>
  </si>
  <si>
    <t>OM</t>
  </si>
  <si>
    <t>Gross Calorific Value</t>
  </si>
  <si>
    <t>Gujarat Industrial Power Corporation Ltd</t>
  </si>
  <si>
    <t>Gujarat Paguthan Energy Corporation Pvt. Limited</t>
  </si>
  <si>
    <t>KUTHUNGAL</t>
  </si>
  <si>
    <t>INDSIL</t>
  </si>
  <si>
    <t>KUNDAH I-V</t>
  </si>
  <si>
    <t>KUNDAH-I</t>
  </si>
  <si>
    <t>KUNDAH-II</t>
  </si>
  <si>
    <t>KUNDAH-III</t>
  </si>
  <si>
    <t>KUNDAH-IV</t>
  </si>
  <si>
    <t>KUNDAH-V</t>
  </si>
  <si>
    <t>CR</t>
  </si>
  <si>
    <t>KODAYAR-I&amp;II</t>
  </si>
  <si>
    <t>KODAYAR-I</t>
  </si>
  <si>
    <t>KODAYAR-II</t>
  </si>
  <si>
    <t>SHOLAYAR I&amp;II</t>
  </si>
  <si>
    <t>MOBILE GAS T-G</t>
  </si>
  <si>
    <t>LEIMAKHONG DG</t>
  </si>
  <si>
    <t>MANIPUR</t>
  </si>
  <si>
    <t>Start of FY 06-07</t>
  </si>
  <si>
    <t>End of FY 06-07</t>
  </si>
  <si>
    <t>TSECL</t>
  </si>
  <si>
    <t>EIPL</t>
  </si>
  <si>
    <t>color code for 'data' worksheet</t>
  </si>
  <si>
    <t>Andhra Pradesh Power Generation Co Ltd</t>
  </si>
  <si>
    <t>Eastern Region</t>
  </si>
  <si>
    <t>Gujrat Mineral Development Corporation Limited</t>
  </si>
  <si>
    <t>IPCC</t>
  </si>
  <si>
    <t>Inter Governmental Panel on Climate Change</t>
  </si>
  <si>
    <t>Jai Prakash Hydro Power Limited</t>
  </si>
  <si>
    <t>GAS-CC</t>
  </si>
  <si>
    <t>GAS-OC</t>
  </si>
  <si>
    <t>Gas Open Cycle Plant</t>
  </si>
  <si>
    <t>NCV</t>
  </si>
  <si>
    <t>Net Calorific Value</t>
  </si>
  <si>
    <t>Operating Margin</t>
  </si>
  <si>
    <t>RITHALA CCCP</t>
  </si>
  <si>
    <t>NDPL</t>
  </si>
  <si>
    <t>KOTESHWAR</t>
  </si>
  <si>
    <t>STERLITE TPP</t>
  </si>
  <si>
    <t>STERLITE ENERGY</t>
  </si>
  <si>
    <t>MPGCL</t>
  </si>
  <si>
    <t>SIPAT STPS</t>
  </si>
  <si>
    <t>OMKARESHWAR</t>
  </si>
  <si>
    <t>TEESTA -V</t>
  </si>
  <si>
    <t>UJVNL</t>
  </si>
  <si>
    <t>BELLARY TPS</t>
  </si>
  <si>
    <t>SAGARDIGHI TPP</t>
  </si>
  <si>
    <t>PURULIA PSS</t>
  </si>
  <si>
    <t>RAIGARH TPP</t>
  </si>
  <si>
    <t>YAMUNANAGAR TPP</t>
  </si>
  <si>
    <t>LOWER METTUR  PH-3</t>
  </si>
  <si>
    <t>LOWER METTUR  PH-4</t>
  </si>
  <si>
    <t>KODASALI</t>
  </si>
  <si>
    <t>JOG</t>
  </si>
  <si>
    <t>KEB</t>
  </si>
  <si>
    <t>SIVASAMUNDRUM</t>
  </si>
  <si>
    <t>Diesel Open Cycle</t>
  </si>
  <si>
    <t>National Capital Thermal Power Plant</t>
  </si>
  <si>
    <t>VAIGAI DAM</t>
  </si>
  <si>
    <t>SUBERNREKHA I&amp;II</t>
  </si>
  <si>
    <t>SUBERNREKHA-I</t>
  </si>
  <si>
    <t>SUBERNREKHA -II</t>
  </si>
  <si>
    <t>HIRAKUD I&amp;II</t>
  </si>
  <si>
    <t>HIRAKUD-I</t>
  </si>
  <si>
    <t>UPPAR INDRAVATI</t>
  </si>
  <si>
    <t>MAHI BAJAJ-I</t>
  </si>
  <si>
    <t>MAHI BAJAJ-II</t>
  </si>
  <si>
    <t>U.B.D.C.ST-II PH-3</t>
  </si>
  <si>
    <t>MUKERIAN I -IV</t>
  </si>
  <si>
    <t xml:space="preserve">VERSION </t>
  </si>
  <si>
    <t>DATE</t>
  </si>
  <si>
    <t>Units for Fuel Consumption (t = metric tonnes, lt = liters)</t>
  </si>
  <si>
    <t>Indrapratha Prastha Power Generators Co Ltd</t>
  </si>
  <si>
    <t>Maharastra State Power Generation Company Ltd</t>
  </si>
  <si>
    <t xml:space="preserve">Jaypee Karcham Hydro Corporation Ltd </t>
  </si>
  <si>
    <t xml:space="preserve">       For imports from other countries, an emission factor of zero is used.</t>
  </si>
  <si>
    <t>Orissa Power Generation Corporation</t>
  </si>
  <si>
    <t>Pondichery Power Corporation Limited</t>
  </si>
  <si>
    <t>PPN Power Generating Company Pvt. Limited</t>
  </si>
  <si>
    <t>Punjab State Electricity Board</t>
  </si>
  <si>
    <t>Private</t>
  </si>
  <si>
    <t>Rajasthan Atomic Power Station</t>
  </si>
  <si>
    <t>Reliance Energy Ltd</t>
  </si>
  <si>
    <t>Rajasthan Rajya Vidyut Utpadan Nigam</t>
  </si>
  <si>
    <t>Absolute Emissions BM (tCO2)</t>
  </si>
  <si>
    <t>Bhutan</t>
  </si>
  <si>
    <t>Nepal</t>
  </si>
  <si>
    <t>n/a</t>
  </si>
  <si>
    <t>BHAKRA (L)</t>
  </si>
  <si>
    <t>BHAKRA ( R )</t>
  </si>
  <si>
    <t>KONASEEMA CCCP</t>
  </si>
  <si>
    <t>KONASEEMA</t>
  </si>
  <si>
    <t>blue font</t>
  </si>
  <si>
    <t>lila font</t>
  </si>
  <si>
    <t>ANAPARA "C"</t>
  </si>
  <si>
    <t>LANCO ANAPARA POWER</t>
  </si>
  <si>
    <t>MAITHON RB TPP</t>
  </si>
  <si>
    <t>DVC-TATA JV</t>
  </si>
  <si>
    <t>MUNDRA UMPP</t>
  </si>
  <si>
    <t xml:space="preserve">COASTAL GUJRAT </t>
  </si>
  <si>
    <t>MAHATMA GANDHI TPP</t>
  </si>
  <si>
    <t>JHAJJAR POWER LTD</t>
  </si>
  <si>
    <t>KHAMBERKHERA IPP</t>
  </si>
  <si>
    <t>BAJAJ ENERGY PVT</t>
  </si>
  <si>
    <t>MAQSOODPUR  IPP</t>
  </si>
  <si>
    <t>BARKHERA TPP</t>
  </si>
  <si>
    <t>KUNDARKI TPP</t>
  </si>
  <si>
    <t>KASAIPALLI</t>
  </si>
  <si>
    <t>ACB INDIA LTD</t>
  </si>
  <si>
    <t>SV POWER LTD</t>
  </si>
  <si>
    <t>KATGHORA TPP</t>
  </si>
  <si>
    <t>ABHIJEET MADC E P. LTD</t>
  </si>
  <si>
    <t>MIHAN TPP</t>
  </si>
  <si>
    <t>VANDNA ENERGY P LTD</t>
  </si>
  <si>
    <t>SALAYA TPP</t>
  </si>
  <si>
    <t>ESSAR ENERGY LTD</t>
  </si>
  <si>
    <t>SIMHAPURI TPP</t>
  </si>
  <si>
    <t>SIMHAPURI ENERGY P LTD</t>
  </si>
  <si>
    <t>NEYVELI TPS EXP -II</t>
  </si>
  <si>
    <t>NTPC/NTECL</t>
  </si>
  <si>
    <t>HAZIRA-GSECL</t>
  </si>
  <si>
    <t>Type 1</t>
  </si>
  <si>
    <t>DIMBE</t>
  </si>
  <si>
    <t>WARNA</t>
  </si>
  <si>
    <t>DUDH GANGA</t>
  </si>
  <si>
    <t>Carborundum</t>
  </si>
  <si>
    <t>Carborundum Universal Ltd.</t>
  </si>
  <si>
    <t xml:space="preserve">MUNDRA TPP </t>
  </si>
  <si>
    <t>VIJAYWADA TPP-IV</t>
  </si>
  <si>
    <t>GAUTAMI CCCP</t>
  </si>
  <si>
    <t>Uttar Pradesh Hydro Power Corporation Limited</t>
  </si>
  <si>
    <t>Sardar Sorovar Vidyut Nigam Limited</t>
  </si>
  <si>
    <t>Manipur Power Development Corporation</t>
  </si>
  <si>
    <t>MaduraiP</t>
  </si>
  <si>
    <t>Indsil Electrosmelt Ltd</t>
  </si>
  <si>
    <t>HEG Limited</t>
  </si>
  <si>
    <t>RATANAGIRI</t>
  </si>
  <si>
    <t>Ratnagiri Gas &amp; power Pvt LTd</t>
  </si>
  <si>
    <t>Samalpatti</t>
  </si>
  <si>
    <t>Samalpatti Power Company Limited</t>
  </si>
  <si>
    <t>MJ</t>
  </si>
  <si>
    <t>Mega Joules</t>
  </si>
  <si>
    <t>Not Applicable</t>
  </si>
  <si>
    <t>Madurai Power Corporation Limted</t>
  </si>
  <si>
    <t>NAME</t>
  </si>
  <si>
    <t>UNIT_NO</t>
  </si>
  <si>
    <t>DT_ COMM</t>
  </si>
  <si>
    <t>STATE</t>
  </si>
  <si>
    <t>BADARPUR</t>
  </si>
  <si>
    <t>North Eastern Electric Power Corporation Ltd</t>
  </si>
  <si>
    <t>North Eastern Region</t>
  </si>
  <si>
    <t>Narmada Hydro Electric Development Corporation</t>
  </si>
  <si>
    <t>National Hydro Electric Corporation</t>
  </si>
  <si>
    <t>Neyvelli Lignite Corporation Ltd</t>
  </si>
  <si>
    <r>
      <t xml:space="preserve">Assumptions at Unit Level </t>
    </r>
    <r>
      <rPr>
        <sz val="8"/>
        <rFont val="Arial"/>
        <family val="2"/>
      </rPr>
      <t>(by capacity; only for units in the BM, where data was not provided by station)</t>
    </r>
  </si>
  <si>
    <t>EMISSION FACTORS</t>
  </si>
  <si>
    <t>Share of Must-Run (Hydro/Nuclear) (% of Net Generation)</t>
  </si>
  <si>
    <t>GENERATION DATA</t>
  </si>
  <si>
    <t>EMISSION DATA</t>
  </si>
  <si>
    <t>Net Generation in Operating Margin (GWh)</t>
  </si>
  <si>
    <t>Tata Power Company Limited</t>
  </si>
  <si>
    <t>Tehri Hydroelectric Development Corporation</t>
  </si>
  <si>
    <t>Tamilnadu Electricity Board</t>
  </si>
  <si>
    <t>JSW ENERGY LTD</t>
  </si>
  <si>
    <t>RAJIV GANDHI  TPS HISAR</t>
  </si>
  <si>
    <t>CHHABRA TPS</t>
  </si>
  <si>
    <t>UTRAN CCCP EXT</t>
  </si>
  <si>
    <t>ROSA TPP PH - 1</t>
  </si>
  <si>
    <t>ROSA POWER COMPANY</t>
  </si>
  <si>
    <t>PATHADI TPS PH -I</t>
  </si>
  <si>
    <t>LANCO AMARKANTAK</t>
  </si>
  <si>
    <t>GEPL</t>
  </si>
  <si>
    <t>CHUTAK</t>
  </si>
  <si>
    <t>TEESTA LOW DAM-III</t>
  </si>
  <si>
    <t>Year 2007-2008</t>
  </si>
  <si>
    <t>Year 2006-2007</t>
  </si>
  <si>
    <t>BHANDARDHARA</t>
  </si>
  <si>
    <t>Fiscal Year</t>
  </si>
  <si>
    <t>Start of FY 04-05</t>
  </si>
  <si>
    <t>End of FY 04-05</t>
  </si>
  <si>
    <t>Start of FY 05-06</t>
  </si>
  <si>
    <t>End of FY 05-06</t>
  </si>
  <si>
    <t>Year</t>
  </si>
  <si>
    <t>Month</t>
  </si>
  <si>
    <t>Day</t>
  </si>
  <si>
    <t>NOT TO BE PUBLISHED</t>
  </si>
  <si>
    <t>GANDHI SAGAR</t>
  </si>
  <si>
    <t>BARGI</t>
  </si>
  <si>
    <t>PENCH</t>
  </si>
  <si>
    <t>VAITARNA</t>
  </si>
  <si>
    <t>TILLARI</t>
  </si>
  <si>
    <t>BHIRA TAIL RACE</t>
  </si>
  <si>
    <t>BANSAGAR (I)</t>
  </si>
  <si>
    <t>BIRSINGHPUR</t>
  </si>
  <si>
    <t>HASDEOBANGO</t>
  </si>
  <si>
    <t>RAJGHAT (MP)</t>
  </si>
  <si>
    <t>ELDARI</t>
  </si>
  <si>
    <t>BHATGARH</t>
  </si>
  <si>
    <t>PAITHON</t>
  </si>
  <si>
    <t>PAWANA</t>
  </si>
  <si>
    <t>RADHANAGRI</t>
  </si>
  <si>
    <t>BHATSA</t>
  </si>
  <si>
    <t>KANHER</t>
  </si>
  <si>
    <t>UJJAINI</t>
  </si>
  <si>
    <t>SURYA</t>
  </si>
  <si>
    <t>MANIKDOH</t>
  </si>
  <si>
    <t>GAUTAMI POWER LTD</t>
  </si>
  <si>
    <t>TORANGALLU EXT</t>
  </si>
  <si>
    <t>U.B.D.C. ST.-I&amp; II</t>
  </si>
  <si>
    <t>U.B.D.C. ST.-I PH-1</t>
  </si>
  <si>
    <t>U.B.D.C. ST.-I PH-2</t>
  </si>
  <si>
    <t>U.B.D.C. ST.-I PH-3</t>
  </si>
  <si>
    <t>U.B.D.C.ST-II PH-1</t>
  </si>
  <si>
    <t>U.B.D.C.ST-II PH-2</t>
  </si>
  <si>
    <t>P.NALLUR CCGT</t>
  </si>
  <si>
    <t>PPNPG</t>
  </si>
  <si>
    <t>SAMALPATTI DG</t>
  </si>
  <si>
    <t>SAMALPATI</t>
  </si>
  <si>
    <t>SAMAYANALLUR DG</t>
  </si>
  <si>
    <t>MADURAI P</t>
  </si>
  <si>
    <t>KARUPPUR GT</t>
  </si>
  <si>
    <t>NEYVELI ST I</t>
  </si>
  <si>
    <t>NLC</t>
  </si>
  <si>
    <t>NEYVELI ST II</t>
  </si>
  <si>
    <t>NEYVELI FST EXT</t>
  </si>
  <si>
    <t>NEYVELI TPS(Z)</t>
  </si>
  <si>
    <t>M.A.P.P.</t>
  </si>
  <si>
    <t>KARAIKAL</t>
  </si>
  <si>
    <t>PPCL</t>
  </si>
  <si>
    <t>PATRATU</t>
  </si>
  <si>
    <t>ER</t>
  </si>
  <si>
    <t>JHARKHAND</t>
  </si>
  <si>
    <t>JSEB</t>
  </si>
  <si>
    <t>BARAUNI</t>
  </si>
  <si>
    <t>BIHAR</t>
  </si>
  <si>
    <t>BSEB</t>
  </si>
  <si>
    <t>MUZAFFARPUR</t>
  </si>
  <si>
    <t>KAHALGAON</t>
  </si>
  <si>
    <t>TENUGHAT</t>
  </si>
  <si>
    <t>TVNL</t>
  </si>
  <si>
    <t>TROMBAY</t>
  </si>
  <si>
    <t>TATA PCL</t>
  </si>
  <si>
    <t>TROMBAY GT</t>
  </si>
  <si>
    <t>DHANU</t>
  </si>
  <si>
    <t>Start of FY 11-12</t>
  </si>
  <si>
    <t>End of FY 11-12</t>
  </si>
  <si>
    <t xml:space="preserve">VATWA TORR </t>
  </si>
  <si>
    <t>OIL</t>
  </si>
  <si>
    <t>THERMAL</t>
  </si>
  <si>
    <t>Year 2000-2001</t>
  </si>
  <si>
    <t>Madras Atomic Power Station</t>
  </si>
  <si>
    <t>Malana Power Corporation Ltd</t>
  </si>
  <si>
    <t>Meghalaya State Electricity Board</t>
  </si>
  <si>
    <t>Madhya Pradesh Power Generating Co. Ltd.</t>
  </si>
  <si>
    <t>Mega Watt</t>
  </si>
  <si>
    <t>Naptha</t>
  </si>
  <si>
    <t>Narora Atomic Power Plant</t>
  </si>
  <si>
    <t>VISHNU PRAYAG</t>
  </si>
  <si>
    <t>DULHASTI</t>
  </si>
  <si>
    <t>TEHRI ST -1</t>
  </si>
  <si>
    <t>JVNL</t>
  </si>
  <si>
    <t>KARBI LANGPI</t>
  </si>
  <si>
    <t>MADHIKHEDA</t>
  </si>
  <si>
    <t>BHAWANI KATTALAI BARRAGE</t>
  </si>
  <si>
    <t>BANSAGAR (IV)</t>
  </si>
  <si>
    <t>BHIRA</t>
  </si>
  <si>
    <t>TATA MAH.</t>
  </si>
  <si>
    <t>BHIRA PSS</t>
  </si>
  <si>
    <t>BHIVPURI</t>
  </si>
  <si>
    <t>KHOPOLI</t>
  </si>
  <si>
    <t>BANSAGAR (III)</t>
  </si>
  <si>
    <t>S.SAROVAR CHPH</t>
  </si>
  <si>
    <t>TITAGARH</t>
  </si>
  <si>
    <t>SOUTHERN REPL.</t>
  </si>
  <si>
    <t>BUDGE BUDGE</t>
  </si>
  <si>
    <t>WBSEB</t>
  </si>
  <si>
    <t>SIKKIM</t>
  </si>
  <si>
    <t>FARAKKA STPS</t>
  </si>
  <si>
    <t>NER</t>
  </si>
  <si>
    <t>SSVNL</t>
  </si>
  <si>
    <t>TIRORA TPP-I</t>
  </si>
  <si>
    <t>n/a = not applicable (i.e. no assumptions were needed)</t>
  </si>
  <si>
    <t>EF based on NCV</t>
  </si>
  <si>
    <t>EF based on GCV</t>
  </si>
  <si>
    <t xml:space="preserve">Specific Oil Consumption </t>
  </si>
  <si>
    <t>Specific Oil Consumption</t>
  </si>
  <si>
    <t>GIRAL</t>
  </si>
  <si>
    <t>New stations or units added in 2007-08</t>
  </si>
  <si>
    <t>AD Hydropower Limited</t>
  </si>
  <si>
    <t>Aravali Power Company Private Limited</t>
  </si>
  <si>
    <t>JSW Energy</t>
  </si>
  <si>
    <t>North Delhi Power Limited</t>
  </si>
  <si>
    <t>SALAL I &amp; II</t>
  </si>
  <si>
    <t>SALAL-I</t>
  </si>
  <si>
    <t>SALAL-II</t>
  </si>
  <si>
    <t>CHAMERA-I</t>
  </si>
  <si>
    <t xml:space="preserve">CHAMERA </t>
  </si>
  <si>
    <t>WY.CANAL A -D</t>
  </si>
  <si>
    <t>WY.CANAL-A</t>
  </si>
  <si>
    <t>WY.CANAL-B</t>
  </si>
  <si>
    <t>WY.CANAL-C</t>
  </si>
  <si>
    <t>UTTARAKHAND</t>
  </si>
  <si>
    <t>decomissioned units (station did not appear in 'Plausibility!'-Worksheet before 1.1.2007)</t>
  </si>
  <si>
    <t>specific emission unit=station</t>
  </si>
  <si>
    <t>Year 2012-2013</t>
  </si>
  <si>
    <t>Start of FY 12-13</t>
  </si>
  <si>
    <t>End of FY 12-13</t>
  </si>
  <si>
    <t>MALLARPUR</t>
  </si>
  <si>
    <t>KADRA</t>
  </si>
  <si>
    <t>LANCO TANJORE</t>
  </si>
  <si>
    <t>SVPL</t>
  </si>
  <si>
    <t>PIONEER</t>
  </si>
  <si>
    <t>NORTH CHENNAI EXTENSION</t>
  </si>
  <si>
    <t>TUTICORIN- IND BARATH</t>
  </si>
  <si>
    <t>IND BARATH</t>
  </si>
  <si>
    <t xml:space="preserve">KAMALANGA </t>
  </si>
  <si>
    <t>GMR.K LTD</t>
  </si>
  <si>
    <t>BINA TPP</t>
  </si>
  <si>
    <t>BINA POWER SUPPLY</t>
  </si>
  <si>
    <t>BUTIBORI TPP -II</t>
  </si>
  <si>
    <t>MAHADEV PRASAD STPP</t>
  </si>
  <si>
    <t>Adahunik power</t>
  </si>
  <si>
    <t>AMARAVATI TPP</t>
  </si>
  <si>
    <t>INDIA BULLS</t>
  </si>
  <si>
    <t>EMCO ENERGY (gmr)</t>
  </si>
  <si>
    <t>RATIJA TPP</t>
  </si>
  <si>
    <t>SCPL LTD</t>
  </si>
  <si>
    <t>PIPAVAV CCCP</t>
  </si>
  <si>
    <t>KORBA-WEST EXT</t>
  </si>
  <si>
    <t>MAHAN TPP</t>
  </si>
  <si>
    <t>CHAMERA-III</t>
  </si>
  <si>
    <t>BHAWANI KATTALAI -II</t>
  </si>
  <si>
    <t>BUDHIL</t>
  </si>
  <si>
    <t>LANCO BUDHIL</t>
  </si>
  <si>
    <t>ONGC</t>
  </si>
  <si>
    <t>IEPL</t>
  </si>
  <si>
    <t>VALLUR ntpc/ntecl</t>
  </si>
  <si>
    <t>IEPL ,BELA TPP</t>
  </si>
  <si>
    <t>MOUDA STPS</t>
  </si>
  <si>
    <t>UTRAULA TPP</t>
  </si>
  <si>
    <t>WBSEDCL</t>
  </si>
  <si>
    <t>LVS Power</t>
  </si>
  <si>
    <t>Tata MAH</t>
  </si>
  <si>
    <t>ABAN Power Company</t>
  </si>
  <si>
    <t>BSEB Ltd.</t>
  </si>
  <si>
    <t>RP Goenka Group</t>
  </si>
  <si>
    <t>Tenughat Vidyut Nigam Limted</t>
  </si>
  <si>
    <t>LVS Power Ltd.</t>
  </si>
  <si>
    <t>Northern Region</t>
  </si>
  <si>
    <t>NTPC Ltd</t>
  </si>
  <si>
    <t>Nuclear</t>
  </si>
  <si>
    <t>Net Generation in Build Margin (GWh)</t>
  </si>
  <si>
    <t>BARSINGAR LIGNITE</t>
  </si>
  <si>
    <t>SEWA-II</t>
  </si>
  <si>
    <t>ALLAIN DUHANGAN</t>
  </si>
  <si>
    <t>ADHPL</t>
  </si>
  <si>
    <t>Type2</t>
  </si>
  <si>
    <t>SHIMSAPURA</t>
  </si>
  <si>
    <t>MUNIRABAD</t>
  </si>
  <si>
    <t>BHORUKA</t>
  </si>
  <si>
    <t>SHAHPUR</t>
  </si>
  <si>
    <t>SHOLAYAR</t>
  </si>
  <si>
    <t>SENGULAM</t>
  </si>
  <si>
    <t>PALLIVASAL</t>
  </si>
  <si>
    <t>PORINGALKUTTU</t>
  </si>
  <si>
    <t>PORINGALKUTTU L</t>
  </si>
  <si>
    <t>PANNIAR</t>
  </si>
  <si>
    <t>KALLADA</t>
  </si>
  <si>
    <t>METTUR DAM</t>
  </si>
  <si>
    <t>PERIYAR</t>
  </si>
  <si>
    <t>PYKARA</t>
  </si>
  <si>
    <t>TARAPUR</t>
  </si>
  <si>
    <t>RELIANCE ENERGY</t>
  </si>
  <si>
    <t>GOA</t>
  </si>
  <si>
    <t>REL</t>
  </si>
  <si>
    <t>K_GUDEM</t>
  </si>
  <si>
    <t>SR</t>
  </si>
  <si>
    <t>ANDHRA PRADESH</t>
  </si>
  <si>
    <t>LANCO</t>
  </si>
  <si>
    <t>PUDUCHERRY</t>
  </si>
  <si>
    <t>ALIYAR</t>
  </si>
  <si>
    <t>SARKARPATHY</t>
  </si>
  <si>
    <t>PAPANASAM</t>
  </si>
  <si>
    <t>MOYAR</t>
  </si>
  <si>
    <t>SURULIYAR</t>
  </si>
  <si>
    <t>SERVALAR</t>
  </si>
  <si>
    <t>LOWER METTUR</t>
  </si>
  <si>
    <t>Combined Margin</t>
  </si>
  <si>
    <t>Weight OM</t>
  </si>
  <si>
    <t>Weight BM</t>
  </si>
  <si>
    <t>Total Imports</t>
  </si>
  <si>
    <t xml:space="preserve">How to read: </t>
  </si>
  <si>
    <t>Hydro</t>
  </si>
  <si>
    <t xml:space="preserve">Diesel  </t>
  </si>
  <si>
    <t>kcal /kWh</t>
  </si>
  <si>
    <t>%</t>
  </si>
  <si>
    <t>tCO2 /MWh</t>
  </si>
  <si>
    <t>Energy</t>
  </si>
  <si>
    <t>ml /kWh</t>
  </si>
  <si>
    <t>kcal /kg</t>
  </si>
  <si>
    <t>kcal /Nm3</t>
  </si>
  <si>
    <t>Net Generation Total (GWh)</t>
  </si>
  <si>
    <t>Absolute Emissions OM (tCO2)</t>
  </si>
  <si>
    <t>PRAGATI CCGT</t>
  </si>
  <si>
    <t>F_BAD EXTN.</t>
  </si>
  <si>
    <t>HARYANA</t>
  </si>
  <si>
    <t>PANIPAT</t>
  </si>
  <si>
    <t>F_BAD CCGT</t>
  </si>
  <si>
    <t>PAMPORE GT</t>
  </si>
  <si>
    <t>JKEB</t>
  </si>
  <si>
    <t>GNDTP(BHATINDA)</t>
  </si>
  <si>
    <t>PUNJAB</t>
  </si>
  <si>
    <t>PSEB</t>
  </si>
  <si>
    <t>GHTP (LEH.MOH.)</t>
  </si>
  <si>
    <t>ROPAR</t>
  </si>
  <si>
    <t>Year 2013-2014</t>
  </si>
  <si>
    <t>Imported Coal</t>
  </si>
  <si>
    <t>TIRORA TPP-II</t>
  </si>
  <si>
    <t>TIRORA TPP</t>
  </si>
  <si>
    <t>BARH STPP II</t>
  </si>
  <si>
    <t>MARWA TPP</t>
  </si>
  <si>
    <t>CSPGCL</t>
  </si>
  <si>
    <t>MPPGCL</t>
  </si>
  <si>
    <t>AVANTHA BHANDAR TPP</t>
  </si>
  <si>
    <t>KORBA WEST POWER CO LTD</t>
  </si>
  <si>
    <t>BARADARHA TPP</t>
  </si>
  <si>
    <t>DB POWER LTD</t>
  </si>
  <si>
    <t>CHAKABURA TPP</t>
  </si>
  <si>
    <t>TAMNAR TPP</t>
  </si>
  <si>
    <t>OP JINDAL</t>
  </si>
  <si>
    <t>SASAN UMPP</t>
  </si>
  <si>
    <t>RELIANCE POWER</t>
  </si>
  <si>
    <t xml:space="preserve">NIWARI TPP </t>
  </si>
  <si>
    <t>BLA POWER LTD</t>
  </si>
  <si>
    <t xml:space="preserve">RAJPURA TPP </t>
  </si>
  <si>
    <t>NABHA POWER LTD</t>
  </si>
  <si>
    <t xml:space="preserve">KAWAI TPP </t>
  </si>
  <si>
    <t>DGEN MEGA CCCP</t>
  </si>
  <si>
    <t xml:space="preserve">DHARIWAL INF TPP </t>
  </si>
  <si>
    <t>DHARIWAL INFRA PVT LTD</t>
  </si>
  <si>
    <t>NASIK TPP  PH 1</t>
  </si>
  <si>
    <t>URI -II</t>
  </si>
  <si>
    <t>PARBATI-III</t>
  </si>
  <si>
    <t>RAMPUR</t>
  </si>
  <si>
    <t>NIMOO BAZGO</t>
  </si>
  <si>
    <t>CHUZACHEN</t>
  </si>
  <si>
    <t>GATI INFRA LTD</t>
  </si>
  <si>
    <t>BHAWANI KATTALAI -III</t>
  </si>
  <si>
    <t>TAQA</t>
  </si>
  <si>
    <t>BPSCL</t>
  </si>
  <si>
    <t>PEDDAPURAM CCGT(Samalkot)</t>
  </si>
  <si>
    <t>ESSAR power Gujarat Ltd</t>
  </si>
  <si>
    <t>Shri Singaji MALWA TPP</t>
  </si>
  <si>
    <t>Start of FY 13-14</t>
  </si>
  <si>
    <t>End of FY 13-14</t>
  </si>
  <si>
    <t>CDM#3690</t>
  </si>
  <si>
    <t>CDM#4568</t>
  </si>
  <si>
    <t>CDM#9396</t>
  </si>
  <si>
    <t>CDM#9675</t>
  </si>
  <si>
    <t>CDM#2023</t>
  </si>
  <si>
    <t>CDM#7611</t>
  </si>
  <si>
    <t>CDM#4419</t>
  </si>
  <si>
    <t>NAMRUP WHR</t>
  </si>
  <si>
    <t>LAKWA GT WHR</t>
  </si>
  <si>
    <t>RITHALA CCCP WHR</t>
  </si>
  <si>
    <t>KONDAPALLI WHR</t>
  </si>
  <si>
    <t>CDM#5554</t>
  </si>
  <si>
    <t>JEGURUPADU WHR</t>
  </si>
  <si>
    <t>CDM#5257</t>
  </si>
  <si>
    <t>GSEGL</t>
  </si>
  <si>
    <t>Chattisgarh State Power Generation Co Ltd</t>
  </si>
  <si>
    <t>D.B. Power Ltd</t>
  </si>
  <si>
    <t>Diligent Power Limited</t>
  </si>
  <si>
    <t>NTPC Tamilnadu Energy Company Limited</t>
  </si>
  <si>
    <t>SCPL Ltd.</t>
  </si>
  <si>
    <t>Spectrum Power Limited</t>
  </si>
  <si>
    <t>Torrent Power Limited</t>
  </si>
  <si>
    <t>Not to publish</t>
  </si>
  <si>
    <r>
      <t>Fuel Emission Factors (EF)</t>
    </r>
    <r>
      <rPr>
        <sz val="8"/>
        <rFont val="Arial"/>
        <family val="2"/>
      </rPr>
      <t xml:space="preserve"> (Source: for Indian Coal/Lignite - Initial National Communication; for Imported Coal Gas/Oil/Diesel/Naphta - IPCC 2006; for Corex - own assumption)</t>
    </r>
  </si>
  <si>
    <t>Emission Factors (tCO2/MWh) (excl. Imports)</t>
  </si>
  <si>
    <t xml:space="preserve">Simple Operating Margin (1) </t>
  </si>
  <si>
    <t xml:space="preserve">Combined Margin (1) </t>
  </si>
  <si>
    <t>Weighted Average Emission Rate (2)</t>
  </si>
  <si>
    <t xml:space="preserve">Simple Operating Margin (1) (2) </t>
  </si>
  <si>
    <t>Build Margin (not adjusted for imports)</t>
  </si>
  <si>
    <t>Combined Margin (1) (2)</t>
  </si>
  <si>
    <t>Emission Factors (tCO2/MWh) (incl. Imports)</t>
  </si>
  <si>
    <t>– "From India to Buthan -3299.0" = "India IMPORTED 3299.0 GWh from Buthan".</t>
  </si>
  <si>
    <t>– "From India to Nepal 209.0" = "India EXPORTED 290.0 GWh to Nepal".</t>
  </si>
  <si>
    <t>– "India Net Imports 4852.7" = "India made net IMPORTS of 4852.7 GWh"</t>
  </si>
  <si>
    <t>– "India Total Imports 5061.7" = "India made total IMPORTS of 5061.7 GWh (before deducting exports)"</t>
  </si>
  <si>
    <t>OM rounded at 2 digits</t>
  </si>
  <si>
    <t>Weighted</t>
  </si>
  <si>
    <t>CM</t>
  </si>
  <si>
    <t xml:space="preserve">Weighted Average Emission Rate </t>
  </si>
  <si>
    <t>Calculation of CM</t>
  </si>
  <si>
    <t>(OM Weight: 75%; BM Weight 25%)</t>
  </si>
  <si>
    <r>
      <t xml:space="preserve">Not to publish: </t>
    </r>
    <r>
      <rPr>
        <sz val="10"/>
        <rFont val="Arial"/>
        <family val="2"/>
      </rPr>
      <t>For User Examples Ex-Ante Calculation of CM</t>
    </r>
  </si>
  <si>
    <t>Year 2014-2015</t>
  </si>
  <si>
    <t>Start of FY 14-15</t>
  </si>
  <si>
    <t>End of FY 14-15</t>
  </si>
  <si>
    <t>Bangladesh</t>
  </si>
  <si>
    <t>KOLDAM</t>
  </si>
  <si>
    <t>HAMPI</t>
  </si>
  <si>
    <t>KUNDANKULAM</t>
  </si>
  <si>
    <t>MONARCHAK CCPP</t>
  </si>
  <si>
    <t xml:space="preserve">TUTICORIN JV </t>
  </si>
  <si>
    <t>NTPL(JV of NLC &amp; TANGEDCO)</t>
  </si>
  <si>
    <t>MUZAFFARPUR EXP</t>
  </si>
  <si>
    <t>JV NTPC &amp; BSEB</t>
  </si>
  <si>
    <t>RAGHUNATHPUR TPP PH-I</t>
  </si>
  <si>
    <t>OiL</t>
  </si>
  <si>
    <t>DAMODARAM SANJEEVAIAH</t>
  </si>
  <si>
    <t>APPDCL</t>
  </si>
  <si>
    <t>KORADI EXTN.</t>
  </si>
  <si>
    <t>KALISINDH</t>
  </si>
  <si>
    <t>DHUVARAN CCPP-III</t>
  </si>
  <si>
    <t xml:space="preserve">HALDIA </t>
  </si>
  <si>
    <t>Haldia Energy Ltd.</t>
  </si>
  <si>
    <t>PAINAMPURAM</t>
  </si>
  <si>
    <t>Th. Powertech Corp. Ltd.</t>
  </si>
  <si>
    <t>SIKKA EXTN</t>
  </si>
  <si>
    <t>TALWANDI SABO</t>
  </si>
  <si>
    <t>Talwandi Sabo Power</t>
  </si>
  <si>
    <t>SWASTIK KORBA</t>
  </si>
  <si>
    <t>SP&amp;ML</t>
  </si>
  <si>
    <t>SALORA</t>
  </si>
  <si>
    <t>Vandana Vidyut Ltd</t>
  </si>
  <si>
    <t>RAIKHEDA</t>
  </si>
  <si>
    <t>GMR Chattisgarh</t>
  </si>
  <si>
    <t>JP VENTURE LTd.</t>
  </si>
  <si>
    <t>COASTAL ENERGEN</t>
  </si>
  <si>
    <t>DERANG</t>
  </si>
  <si>
    <t>JIPL</t>
  </si>
  <si>
    <t>SAI WARDHA POWER LTD.</t>
  </si>
  <si>
    <t xml:space="preserve"> SAI WARDHA POWER LTD.</t>
  </si>
  <si>
    <t>AKALTARA TPP</t>
  </si>
  <si>
    <t>TELANGANA</t>
  </si>
  <si>
    <t>CDM#862</t>
  </si>
  <si>
    <t>CDM#6888</t>
  </si>
  <si>
    <t xml:space="preserve">DLF ADAMTILLA </t>
  </si>
  <si>
    <t xml:space="preserve">DLF BANSKANDI </t>
  </si>
  <si>
    <t>I.P.(WHP 1)</t>
  </si>
  <si>
    <t>I.P.(WHP 2)</t>
  </si>
  <si>
    <t>I.P.(WHP 3)</t>
  </si>
  <si>
    <t>METTUR DAM TUNNEL</t>
  </si>
  <si>
    <t xml:space="preserve">N_SAGAR RBC </t>
  </si>
  <si>
    <t xml:space="preserve">OBRA-A </t>
  </si>
  <si>
    <t>RAMGARH GT-1</t>
  </si>
  <si>
    <t>RAMGARH GT-2</t>
  </si>
  <si>
    <t>RAMGARH GT-3</t>
  </si>
  <si>
    <t>RAMGARH GT-4  WHR</t>
  </si>
  <si>
    <t>RAMGARH GT-5</t>
  </si>
  <si>
    <t>PRAGATI CCCP -III(1)</t>
  </si>
  <si>
    <t>PRAGATI CCCP -III(2)</t>
  </si>
  <si>
    <t>PRAGATI CCCP -III(5)</t>
  </si>
  <si>
    <t>PRAGATI CCCP -III(3) WHR</t>
  </si>
  <si>
    <t>PRAGATI CCCP -III(4)</t>
  </si>
  <si>
    <t>RAMGARH GT-6 WHR</t>
  </si>
  <si>
    <t>800 MW</t>
  </si>
  <si>
    <t>Andhra Pradesh Power Development Corporation Ltd.</t>
  </si>
  <si>
    <t>DVC Tata JV</t>
  </si>
  <si>
    <t>Damodar Valley Corporation-Tata Joint Venture</t>
  </si>
  <si>
    <t>GMR Kamlanga Energy Ltd.</t>
  </si>
  <si>
    <t>IPEL</t>
  </si>
  <si>
    <t>Ideal Energy Pvt. Ltd.</t>
  </si>
  <si>
    <t>GMR K Ltd.</t>
  </si>
  <si>
    <t>JINDAL</t>
  </si>
  <si>
    <t>Jas Infrastructure and Power Ltd.</t>
  </si>
  <si>
    <t>Units:
- Coal, lignite, oil, diesel, naptha: kcal/kg
- Gas: kcal/Nm3</t>
  </si>
  <si>
    <t>Year 2015-2016</t>
  </si>
  <si>
    <t>KAKATIYA TPP (Stage-I)</t>
  </si>
  <si>
    <t>KAKATIYA TPP (Stage-II)</t>
  </si>
  <si>
    <t>GVK POWER  LTD.</t>
  </si>
  <si>
    <t>WARDHA WARORA(Sai Wardha Power)</t>
  </si>
  <si>
    <t>VIZAG TPP</t>
  </si>
  <si>
    <t>MB POWER (MP)</t>
  </si>
  <si>
    <t>BALCO TPP</t>
  </si>
  <si>
    <t>BALCO INDIA PVT LTD.</t>
  </si>
  <si>
    <t>BANDAKHAR TPP</t>
  </si>
  <si>
    <t>MARUTI CLEAN COAL CH. LTD</t>
  </si>
  <si>
    <t xml:space="preserve"> BOKARO A ''EXP''</t>
  </si>
  <si>
    <t>BOKARO A ''EXP''</t>
  </si>
  <si>
    <t>BONGAIGAON TPP</t>
  </si>
  <si>
    <t>KONDAPALLI  ST-3 CCPP</t>
  </si>
  <si>
    <t xml:space="preserve"> GOINDWAL SAHIB TPP</t>
  </si>
  <si>
    <t>LALITPUR TPP</t>
  </si>
  <si>
    <t>LALITPUR P GEN CO LTD</t>
  </si>
  <si>
    <t>ITPCL TPP</t>
  </si>
  <si>
    <t>IL&amp;FS TN PC LTD</t>
  </si>
  <si>
    <t>MONARCHAK CCPP (ST)</t>
  </si>
  <si>
    <t>YERMARUS TPP</t>
  </si>
  <si>
    <t>SINGARENI TPP</t>
  </si>
  <si>
    <t>SINGARENI COLLIERIES</t>
  </si>
  <si>
    <t>UCHPINDA TPP</t>
  </si>
  <si>
    <t>RKM POWERGEN PVT LTD.</t>
  </si>
  <si>
    <t>HINDUJA NATIONAL POWER CORP LTD</t>
  </si>
  <si>
    <t>GREL CCPP (RAJAMUNDRY)</t>
  </si>
  <si>
    <t>GMR RAJAMUNDRY ENERGY LTD</t>
  </si>
  <si>
    <t xml:space="preserve">SEIONI TPP </t>
  </si>
  <si>
    <t>JHABUA POWER LTD</t>
  </si>
  <si>
    <t>PRYAGRAJ (BARA) TPP</t>
  </si>
  <si>
    <t>PRAYAGRAJ P GEN CO LTD(J Power)</t>
  </si>
  <si>
    <t xml:space="preserve">KAKATIYA TPP </t>
  </si>
  <si>
    <t>BAGLIHAR HEP-II</t>
  </si>
  <si>
    <t>JORETHANG LOOP</t>
  </si>
  <si>
    <t>DANS ENERGY P LTD.</t>
  </si>
  <si>
    <t>LOWER JURALA</t>
  </si>
  <si>
    <t>SRINAGAR</t>
  </si>
  <si>
    <t>GVK GROUP</t>
  </si>
  <si>
    <t>TEESTA LOW DAM -IV</t>
  </si>
  <si>
    <t>DAE RAJASTHAN</t>
  </si>
  <si>
    <t>TSGENCO</t>
  </si>
  <si>
    <t>UNO SUGEN</t>
  </si>
  <si>
    <t>CHENANI I to III</t>
  </si>
  <si>
    <t>CHENANI-II</t>
  </si>
  <si>
    <t>VIJESWARAM GT</t>
  </si>
  <si>
    <t>Bharat Aluminum Co. India Pvt. Ltd.</t>
  </si>
  <si>
    <t>BALCO</t>
  </si>
  <si>
    <t>DANS Energy Pvt. Ltd.</t>
  </si>
  <si>
    <t>DANS EPL</t>
  </si>
  <si>
    <t>GVK Group</t>
  </si>
  <si>
    <t>GVK</t>
  </si>
  <si>
    <t>HNPCL</t>
  </si>
  <si>
    <t>Hinduja National Power Corp. Ltd.</t>
  </si>
  <si>
    <t>IL&amp;FS TN PC Ltd.</t>
  </si>
  <si>
    <t>IL&amp;FS Tamil Nadu Power Co. Ltd.</t>
  </si>
  <si>
    <t>Jammu &amp; Kashmir Power Development Corp. Ltd.</t>
  </si>
  <si>
    <t>JPL</t>
  </si>
  <si>
    <t>Jhabua Power Ltd.</t>
  </si>
  <si>
    <t>Lalitpur Power Generation Co. Ltd.</t>
  </si>
  <si>
    <t>LPG CO</t>
  </si>
  <si>
    <t>M B Power Madhya Pradesh</t>
  </si>
  <si>
    <t>M B Power (MP)</t>
  </si>
  <si>
    <t>Prayagraj Generation Co. Ltd.</t>
  </si>
  <si>
    <t>PPGCL</t>
  </si>
  <si>
    <t>RKM Powergen Pvt. Ltd.</t>
  </si>
  <si>
    <t>RKM PPL</t>
  </si>
  <si>
    <t>KUDGI</t>
  </si>
  <si>
    <t>BHAVNAGAR TPP</t>
  </si>
  <si>
    <t>BECL</t>
  </si>
  <si>
    <t xml:space="preserve">SEMBCORP GAYATRI </t>
  </si>
  <si>
    <t>SGPL</t>
  </si>
  <si>
    <t>RATTAN INDIA NASIK P LTD</t>
  </si>
  <si>
    <t>NAWAPARA</t>
  </si>
  <si>
    <t>TRN ENERGY</t>
  </si>
  <si>
    <t xml:space="preserve">OIL </t>
  </si>
  <si>
    <t>PGPL</t>
  </si>
  <si>
    <t>MANGAON CCPP</t>
  </si>
  <si>
    <t xml:space="preserve"> MANGAON CCPP </t>
  </si>
  <si>
    <t>KASHIPUR CCPP</t>
  </si>
  <si>
    <t xml:space="preserve">SRAVANTHI ENERGY </t>
  </si>
  <si>
    <t xml:space="preserve">GAMA INFRAPROP </t>
  </si>
  <si>
    <t>GAMA CCPP  Module - 1</t>
  </si>
  <si>
    <t>KASHANG INTEGRATED</t>
  </si>
  <si>
    <t>CHANJU-I</t>
  </si>
  <si>
    <t>HSPCL</t>
  </si>
  <si>
    <t>PULICHINTALA</t>
  </si>
  <si>
    <t>TEESTA-III</t>
  </si>
  <si>
    <t>Start of FY 15-16</t>
  </si>
  <si>
    <t>End of FY 15-16</t>
  </si>
  <si>
    <t>Start of FY 16-17</t>
  </si>
  <si>
    <t>End of FY 16-17</t>
  </si>
  <si>
    <t>TOTAL</t>
  </si>
  <si>
    <t>SITAPURAM POWER LIMITED</t>
  </si>
  <si>
    <t>AGARTALA ST-I</t>
  </si>
  <si>
    <t>AGARTALA ST-II</t>
  </si>
  <si>
    <t>TEESTA URJA LTD</t>
  </si>
  <si>
    <t>Year 2016-2017</t>
  </si>
  <si>
    <t>2016-17</t>
  </si>
  <si>
    <t>Myanmar</t>
  </si>
  <si>
    <t>CDM#6943</t>
  </si>
  <si>
    <t>CDM#7689</t>
  </si>
  <si>
    <t>CDM#8048</t>
  </si>
  <si>
    <t>CDM#9124</t>
  </si>
  <si>
    <t>CDM#10153</t>
  </si>
  <si>
    <t>CDM#999</t>
  </si>
  <si>
    <t>CDM#1326</t>
  </si>
  <si>
    <t>PRAGATI CCCP -III(6) WHR</t>
  </si>
  <si>
    <t>Joint Venture NTPC &amp; Bihar State Electricity Board</t>
  </si>
  <si>
    <t>GAMA</t>
  </si>
  <si>
    <t>GAMA Infraprop</t>
  </si>
  <si>
    <t xml:space="preserve">KSK Ventures </t>
  </si>
  <si>
    <t>2017-18
Net 
Generation 
GWh</t>
  </si>
  <si>
    <t>2017-18
Absolute
Emissions
t CO2</t>
  </si>
  <si>
    <t>2017-18
Specific 
Emissions
t CO2/MWh</t>
  </si>
  <si>
    <t>2017-18
in 
Operating 
Margin</t>
  </si>
  <si>
    <t>2017-18
in 
Build 
Margin</t>
  </si>
  <si>
    <t>Year 2017-2018</t>
  </si>
  <si>
    <t>BINJKOTE</t>
  </si>
  <si>
    <t>SKS POWER GENERATION</t>
  </si>
  <si>
    <t>SOLAPUR STPP</t>
  </si>
  <si>
    <t>KSK MAHANADI POWER</t>
  </si>
  <si>
    <t>BARAUNI (EXT)</t>
  </si>
  <si>
    <t xml:space="preserve">HIRANMAYE ENERGY LTD </t>
  </si>
  <si>
    <t>SHIRPUR</t>
  </si>
  <si>
    <t>SHIRPUR POWER PVT LTD</t>
  </si>
  <si>
    <t xml:space="preserve">THERMAL </t>
  </si>
  <si>
    <t>LARA</t>
  </si>
  <si>
    <t>CHHATISGARH</t>
  </si>
  <si>
    <t>MEJA STPP</t>
  </si>
  <si>
    <t xml:space="preserve">MEJA STPP </t>
  </si>
  <si>
    <t xml:space="preserve">UTTAR PRADESH </t>
  </si>
  <si>
    <t>JV NTPC &amp;UPRVUNL</t>
  </si>
  <si>
    <t>Start of FY 17-18</t>
  </si>
  <si>
    <t>End of FY 17-18</t>
  </si>
  <si>
    <t>UMTRU (NEW)</t>
  </si>
  <si>
    <r>
      <t>INDIA POWER TPP</t>
    </r>
    <r>
      <rPr>
        <b/>
        <sz val="7"/>
        <rFont val="Arial"/>
        <family val="2"/>
      </rPr>
      <t>(HALDIA, HIRANMAYE )</t>
    </r>
  </si>
  <si>
    <r>
      <t>INDIA POWER TPP</t>
    </r>
    <r>
      <rPr>
        <sz val="7"/>
        <rFont val="Arial"/>
        <family val="2"/>
      </rPr>
      <t xml:space="preserve"> (HALDIA, HIRANMAYE )</t>
    </r>
  </si>
  <si>
    <r>
      <t xml:space="preserve">INDIA POWER TPP </t>
    </r>
    <r>
      <rPr>
        <sz val="7"/>
        <rFont val="Arial"/>
        <family val="2"/>
      </rPr>
      <t>(HALDIA, HIRANMAYE )</t>
    </r>
  </si>
  <si>
    <t>2017-18</t>
  </si>
  <si>
    <t>SAINJ</t>
  </si>
  <si>
    <t>HPPCL</t>
  </si>
  <si>
    <t>KISHENGANGA</t>
  </si>
  <si>
    <t>NEW UMTRU</t>
  </si>
  <si>
    <t xml:space="preserve">DIKCHU </t>
  </si>
  <si>
    <t>SKPL</t>
  </si>
  <si>
    <t xml:space="preserve">SKPL </t>
  </si>
  <si>
    <t xml:space="preserve">TASHIDING </t>
  </si>
  <si>
    <t xml:space="preserve">TUIRIAL </t>
  </si>
  <si>
    <t xml:space="preserve">MIZORAM </t>
  </si>
  <si>
    <t>CENTRAL ELECTRICITY AUTHORITY: CO2 BASELINE DATABASE</t>
  </si>
  <si>
    <t>Himachal Pradesh Power Corporation Ltd.</t>
  </si>
  <si>
    <t>HIRANMAYE</t>
  </si>
  <si>
    <t>Hiranmaye Energy ltd.</t>
  </si>
  <si>
    <t>KSK Energy Ventures Ltd.</t>
  </si>
  <si>
    <t>Meghalaya Energy Corporation Ltd.</t>
  </si>
  <si>
    <t>SKS Power Gen.</t>
  </si>
  <si>
    <t>SKS Power Generation Chattisgarh Ltd.</t>
  </si>
  <si>
    <t>Sneha Kinetic Power Project Pvt. Ltd.</t>
  </si>
  <si>
    <t>Shirpur Power Pvt. Ltd.</t>
  </si>
  <si>
    <t>2018-19
Net 
Generation 
GWh</t>
  </si>
  <si>
    <t>2018-19
Absolute
Emissions
t CO2</t>
  </si>
  <si>
    <t>2018-19
Specific 
Emissions
t CO2/MWh</t>
  </si>
  <si>
    <t>2018-19
in 
Operating 
Margin</t>
  </si>
  <si>
    <t>2018-19
in 
Build 
Margin</t>
  </si>
  <si>
    <t>LAKWA GT (Ph-II)</t>
  </si>
  <si>
    <t>Start of FY 18-19</t>
  </si>
  <si>
    <t>End of FY 18-19</t>
  </si>
  <si>
    <t>GADARWARA</t>
  </si>
  <si>
    <t>PARE</t>
  </si>
  <si>
    <t>Year 2018-2019</t>
  </si>
  <si>
    <t>2018-19</t>
  </si>
  <si>
    <t>SITAPURAM POWER LTD.</t>
  </si>
  <si>
    <t>CDM#7559</t>
  </si>
  <si>
    <t>CDM#6400</t>
  </si>
  <si>
    <t>2019-20
Net 
Generation 
GWh</t>
  </si>
  <si>
    <t>2019-20
Absolute
Emissions
t CO2</t>
  </si>
  <si>
    <t>2019-20
Specific 
Emissions
t CO2/MWh</t>
  </si>
  <si>
    <t>2019-20
in 
Operating 
Margin</t>
  </si>
  <si>
    <t>2019-20
in 
Build 
Margin</t>
  </si>
  <si>
    <t>Year 2019-2020</t>
  </si>
  <si>
    <t>Sembcorp Energy India Ltd-P1</t>
  </si>
  <si>
    <t>DARLIPALLI STPP St-I</t>
  </si>
  <si>
    <t>ODISHA</t>
  </si>
  <si>
    <t>KHARGONE STPP St-I</t>
  </si>
  <si>
    <t>NABI NAGAR TPP (BRBCL)</t>
  </si>
  <si>
    <t>NTPC JV/NPGCL</t>
  </si>
  <si>
    <t>NTPC JV</t>
  </si>
  <si>
    <t>NEYVELI NEW TPP</t>
  </si>
  <si>
    <t xml:space="preserve">TANDA </t>
  </si>
  <si>
    <t>TANDA  ST-II</t>
  </si>
  <si>
    <t>NTPC/APCPL JV</t>
  </si>
  <si>
    <t>NABI NAGAR STPP (NEW)</t>
  </si>
  <si>
    <t>Start of FY 19-20</t>
  </si>
  <si>
    <t>End of FY 19-20</t>
  </si>
  <si>
    <t>KHONDONG</t>
  </si>
  <si>
    <t>KAMENG</t>
  </si>
  <si>
    <t>LADAKH</t>
  </si>
  <si>
    <t>2019-20</t>
  </si>
  <si>
    <t>GOINDWAL SAHIB TPP</t>
  </si>
  <si>
    <t>N_SAGAR</t>
  </si>
  <si>
    <t>N_ SAGAR   TPD</t>
  </si>
  <si>
    <t>N_SAGAR TPD</t>
  </si>
  <si>
    <t>HIRAKUD-II (CHIPLIMA)</t>
  </si>
  <si>
    <t>LARJI</t>
  </si>
  <si>
    <t xml:space="preserve">KUTTIYADI </t>
  </si>
  <si>
    <t>KUTTIYADI</t>
  </si>
  <si>
    <t>KUTTIYADI EXTN.</t>
  </si>
  <si>
    <t>PYKARA ULIMATE</t>
  </si>
  <si>
    <t>500MW</t>
  </si>
  <si>
    <t>Bhavnagar Energy Co Ltd.</t>
  </si>
  <si>
    <t>Subhash Projects and Marketing co Ltd.</t>
  </si>
  <si>
    <t>EMCO GMR WARORA TPP</t>
  </si>
  <si>
    <t>EMCO GMR  WARORA TPP</t>
  </si>
  <si>
    <t>2020-21
Net 
Generation 
GWh</t>
  </si>
  <si>
    <t>2020-21
Absolute
Emissions
t CO2</t>
  </si>
  <si>
    <t>2020-21
Specific 
Emissions
t CO2/MWh</t>
  </si>
  <si>
    <t>2020-21
in 
Operating 
Margin</t>
  </si>
  <si>
    <t>2020-21
in 
Build 
Margin</t>
  </si>
  <si>
    <t>2020-21</t>
  </si>
  <si>
    <t>Year 2020-2021</t>
  </si>
  <si>
    <t>Start of FY 20-21</t>
  </si>
  <si>
    <t>End of FY 20-21</t>
  </si>
  <si>
    <t>NEEPCO/NTPC JV</t>
  </si>
  <si>
    <t>RATNAGIRI/ NTPC JV</t>
  </si>
  <si>
    <t>NAMRUP ST</t>
  </si>
  <si>
    <t>BHADRADRI  TPP</t>
  </si>
  <si>
    <t>SINGOLI BHATWARI</t>
  </si>
  <si>
    <t>L&amp;T UTTARANCHAL HYDRO P LTD</t>
  </si>
  <si>
    <t>SAWRA KUDDU</t>
  </si>
  <si>
    <t>RAIGARH ENERGY GEN LTD</t>
  </si>
  <si>
    <t>NASHIK</t>
  </si>
  <si>
    <t>ANUPPUR TPP</t>
  </si>
  <si>
    <t>Raipur Energen Limited</t>
  </si>
  <si>
    <t>Telengana State Generation Corporation Ltd.</t>
  </si>
  <si>
    <t>2021-22
Net 
Generation 
GWh</t>
  </si>
  <si>
    <t>2021-22
Absolute
Emissions
t CO2</t>
  </si>
  <si>
    <t>2021-22
Specific 
Emissions
t CO2/MWh</t>
  </si>
  <si>
    <t>2021-22
in 
Operating 
Margin</t>
  </si>
  <si>
    <t>2021-22
in 
Build 
Margin</t>
  </si>
  <si>
    <t>Year 2021-2022</t>
  </si>
  <si>
    <t>BARH STPP I</t>
  </si>
  <si>
    <t>NPGCL</t>
  </si>
  <si>
    <t>H_GANJ B EXP-II</t>
  </si>
  <si>
    <t>TUTICORIN JV  Stage-IV</t>
  </si>
  <si>
    <t>SEPC</t>
  </si>
  <si>
    <t>RONGNICHU</t>
  </si>
  <si>
    <t>MBPC</t>
  </si>
  <si>
    <t>SORANG</t>
  </si>
  <si>
    <t>Start of FY 21-22</t>
  </si>
  <si>
    <t>2021-22</t>
  </si>
  <si>
    <t>BAJOLI HOLI</t>
  </si>
  <si>
    <t>GMR Bajoli Holi Hydro Pwr Pvt Ltd.</t>
  </si>
  <si>
    <t>HSPPL</t>
  </si>
  <si>
    <t>End of FY 21-22</t>
  </si>
  <si>
    <t>GMR Bajoli Holi</t>
  </si>
  <si>
    <t>GMR Bajoli Holi Power Pvt. Ltd.</t>
  </si>
  <si>
    <t>Himachal Sorang Power Pvt. Ltd.</t>
  </si>
  <si>
    <t>Madhya Bharat Power Corporation</t>
  </si>
  <si>
    <t>Sepc Power Pvt. Ltd.</t>
  </si>
  <si>
    <t>NIGRIE</t>
  </si>
  <si>
    <t xml:space="preserve">      given in "Tool to Calculate the Emission Factor for an Electricity System", Ver. 7.0 (p.16)</t>
  </si>
  <si>
    <t xml:space="preserve">       See "Tool to Calculate the Emission Factor for an Electricity System", Ver. 7.0 (p.10 &amp; 11), options a+b</t>
  </si>
  <si>
    <t>2022-23
Net 
Generation 
GWh</t>
  </si>
  <si>
    <t>2022-23
Absolute
Emissions
t CO2</t>
  </si>
  <si>
    <t>2022-23
Specific 
Emissions
t CO2/MWh</t>
  </si>
  <si>
    <t>2022-23
in 
Operating 
Margin</t>
  </si>
  <si>
    <t>2022-23
in 
Build 
Margin</t>
  </si>
  <si>
    <t>2023-24
Net 
Generation 
GWh</t>
  </si>
  <si>
    <t>2023-24
Absolute
Emissions
t CO2</t>
  </si>
  <si>
    <t>2023-24
Specific 
Emissions
t CO2/MWh</t>
  </si>
  <si>
    <t>2023-24
in 
Operating 
Margin</t>
  </si>
  <si>
    <t>2023-24
in 
Build 
Margin</t>
  </si>
  <si>
    <t>AND. NICOBAR DG</t>
  </si>
  <si>
    <t>AND. NICOBAR Pvt. DG</t>
  </si>
  <si>
    <t>CDM#8217</t>
  </si>
  <si>
    <t>COCHIN CCPP</t>
  </si>
  <si>
    <t>CDM#1352</t>
  </si>
  <si>
    <t>JAWAHARPUR STPP</t>
  </si>
  <si>
    <t>Jawaharpur STPP</t>
  </si>
  <si>
    <t>KASBA GT (LIQ.)</t>
  </si>
  <si>
    <t>KASHIPUR PHII</t>
  </si>
  <si>
    <t xml:space="preserve">  </t>
  </si>
  <si>
    <t>CDM#8323</t>
  </si>
  <si>
    <t>NORTH KARANPURA</t>
  </si>
  <si>
    <t>OBRA-C STPP</t>
  </si>
  <si>
    <t>OPG POWER GENERATION PRIVATE</t>
  </si>
  <si>
    <t>CDM#8872</t>
  </si>
  <si>
    <t>CDM#8556</t>
  </si>
  <si>
    <t xml:space="preserve">SHREE CEMENT </t>
  </si>
  <si>
    <t>SHREE CEMENT</t>
  </si>
  <si>
    <t>CDM#3676</t>
  </si>
  <si>
    <t>CDM#4776</t>
  </si>
  <si>
    <t>VYASI HPS</t>
  </si>
  <si>
    <t>2022-23</t>
  </si>
  <si>
    <t>2023-24</t>
  </si>
  <si>
    <t>Year 2022-2023</t>
  </si>
  <si>
    <t>Year 2023-2024</t>
  </si>
  <si>
    <t>Net</t>
  </si>
  <si>
    <t>DISHERGARH TPP</t>
  </si>
  <si>
    <t>DPSCLTD</t>
  </si>
  <si>
    <r>
      <t xml:space="preserve">BHADRA  ( R) </t>
    </r>
    <r>
      <rPr>
        <sz val="7"/>
        <rFont val="Arial"/>
        <family val="2"/>
      </rPr>
      <t>(7.2MW unit coverted to RES)</t>
    </r>
  </si>
  <si>
    <r>
      <t xml:space="preserve">BHADRA  (RBC) </t>
    </r>
    <r>
      <rPr>
        <sz val="7"/>
        <rFont val="Arial"/>
        <family val="2"/>
      </rPr>
      <t>(6MW unit coverted to RES)</t>
    </r>
  </si>
  <si>
    <t>CO2 Emission by Captive (tCO2)</t>
  </si>
  <si>
    <t>CO2 Emissions in Database  (tCO2)</t>
  </si>
  <si>
    <t>Absolute CO2 Emissions Total (tCO2)</t>
  </si>
  <si>
    <t>Net Renewable Generation (GWh)</t>
  </si>
  <si>
    <t>Captive power Injected into grid (GWh)</t>
  </si>
  <si>
    <t>Total Net Generation (including Imports, RE and Captive) (GWh)</t>
  </si>
  <si>
    <t>Thermal Captive power Injected into grid (GWh)</t>
  </si>
  <si>
    <t>Weighted Average Grid Emission Rate (Incl. RES,Captive) (2)</t>
  </si>
  <si>
    <t>Weighted Average Grid Emission Rate (Incl. RES,Captive)</t>
  </si>
  <si>
    <t>2024-25
Net 
Generation 
GWh</t>
  </si>
  <si>
    <t>2024-25
Absolute
Emissions
t CO2</t>
  </si>
  <si>
    <t>2024-25
Specific 
Emissions
t CO2/MWh</t>
  </si>
  <si>
    <t>2024-25
in 
Operating 
Margin</t>
  </si>
  <si>
    <t>2024-25
in 
Build 
Margin</t>
  </si>
  <si>
    <t>GODDA TPP</t>
  </si>
  <si>
    <t>PANKI TPS EXT</t>
  </si>
  <si>
    <t xml:space="preserve">YADADRI TPS </t>
  </si>
  <si>
    <t>GHATAMPUR TPP</t>
  </si>
  <si>
    <t>KHURJA STPP</t>
  </si>
  <si>
    <t xml:space="preserve">Maadurga Thermal Power Company Ltd. </t>
  </si>
  <si>
    <t>OPG Power Generation LTD</t>
  </si>
  <si>
    <t>NUPPL</t>
  </si>
  <si>
    <t>MTPCL</t>
  </si>
  <si>
    <t>YELHANKA CCPP</t>
  </si>
  <si>
    <t>PARBATI-II HPS</t>
  </si>
  <si>
    <t>UHL-III HPS</t>
  </si>
  <si>
    <t>PALLIVASAL EXTN HPS</t>
  </si>
  <si>
    <t>NAITWAR MORI HEP</t>
  </si>
  <si>
    <t>Year 2024-25</t>
  </si>
  <si>
    <t>TANIR BAVI (GMR KAKINADA)</t>
  </si>
  <si>
    <t>IND BARATH TPP (UTKAL)</t>
  </si>
  <si>
    <t xml:space="preserve">INDRA GANDHI STPP </t>
  </si>
  <si>
    <t>F_BAD CCPP</t>
  </si>
  <si>
    <t>LAKSHDWEEP DG</t>
  </si>
  <si>
    <t>BARODA CCPP</t>
  </si>
  <si>
    <t>TCP Limited</t>
  </si>
  <si>
    <t>TELANGANA STPP</t>
  </si>
  <si>
    <t>BSES(C)</t>
  </si>
  <si>
    <t>SCL</t>
  </si>
  <si>
    <t>ANDAMAN &amp; NICOBAR</t>
  </si>
  <si>
    <t>A&amp;N ADM</t>
  </si>
  <si>
    <t>BVPCL</t>
  </si>
  <si>
    <t xml:space="preserve">THOTTIYAR HEP </t>
  </si>
  <si>
    <t>LAKSHADWEEP</t>
  </si>
  <si>
    <t>ED LAKSHADWEEP</t>
  </si>
  <si>
    <t>TCP LIMITED</t>
  </si>
  <si>
    <t>2024-25</t>
  </si>
  <si>
    <t>Source: PSPA-II Div, CEA</t>
  </si>
  <si>
    <t>Tota Imports</t>
  </si>
  <si>
    <t>PALATANA (TRIPURA CCPP)</t>
  </si>
  <si>
    <t>Note:</t>
  </si>
  <si>
    <t xml:space="preserve"> ° Gas consumption in MMSCM, GCV of gas in kcal/m³</t>
  </si>
  <si>
    <t xml:space="preserve"> ° Diesel/oil consumption in kilo liters and GCV of diesel/oil in kcal/kg.</t>
  </si>
  <si>
    <t xml:space="preserve"> ° Naphtha consumption in kilo tonnes and GCV of Naphtha in kcal/kg.</t>
  </si>
  <si>
    <t xml:space="preserve"> ° Coal/Lignite consumption in kilo Tonne, GCV of gas in kcal/kg</t>
  </si>
  <si>
    <t>Net Import (GWh)</t>
  </si>
  <si>
    <t>ACM0002 / Ver 22.0 and "Tool to Calculate the Emission Factor for an Electricity System", Version 7.0</t>
  </si>
  <si>
    <t>2025-26
Net 
Generation 
GWh</t>
  </si>
  <si>
    <t>2025-26
Absolute
Emissions
t CO2</t>
  </si>
  <si>
    <t>2025-26
Specific 
Emissions
t CO2/MWh</t>
  </si>
  <si>
    <t>2025-26
in 
Operating 
Margin</t>
  </si>
  <si>
    <t>2025-26
in 
Build 
Margin</t>
  </si>
  <si>
    <t>MELAMARUTHUR (MUTHIARA) Moxie</t>
  </si>
  <si>
    <t>KAWAS GT (ST I)</t>
  </si>
  <si>
    <t>KAWAS GT (ST II)</t>
  </si>
  <si>
    <t>OBRA-A (B)</t>
  </si>
  <si>
    <t>PATRATU STPP</t>
  </si>
  <si>
    <t>VEDANTA LTD. CHHATTISGARH</t>
  </si>
  <si>
    <t xml:space="preserve">KUTEHR </t>
  </si>
  <si>
    <t>KUTEHR</t>
  </si>
  <si>
    <t>PINNAPURAM HPS</t>
  </si>
  <si>
    <t>LOWER SUBANSIRI HEP</t>
  </si>
  <si>
    <t>TEHRI PSP</t>
  </si>
  <si>
    <t>R.A.P.S. (RAJASTHAN)</t>
  </si>
  <si>
    <t>Himachal Pradesh</t>
  </si>
  <si>
    <t xml:space="preserve">CAPACITY as on 31.03.2026 (MW) </t>
  </si>
  <si>
    <t>BUXAR</t>
  </si>
  <si>
    <t xml:space="preserve">BUXAR </t>
  </si>
  <si>
    <t>PVUNL</t>
  </si>
  <si>
    <t>Tulsyan NEC Limited</t>
  </si>
  <si>
    <t>JSW</t>
  </si>
  <si>
    <t>VEDANTA</t>
  </si>
  <si>
    <t>GREENCO ENERGIES</t>
  </si>
  <si>
    <t>TULSYAN NEC LTD</t>
  </si>
  <si>
    <t>Year 2025-26</t>
  </si>
  <si>
    <t>2025-26</t>
  </si>
  <si>
    <t>CDM#8009</t>
  </si>
  <si>
    <t>22.0</t>
  </si>
  <si>
    <r>
      <rPr>
        <b/>
        <sz val="9"/>
        <rFont val="SansSerif"/>
      </rPr>
      <t>HALDIA GT (Liq.)</t>
    </r>
  </si>
  <si>
    <r>
      <rPr>
        <sz val="9"/>
        <rFont val="SansSerif"/>
      </rPr>
      <t>HALDIA GT (Liq.)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</si>
</sst>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* #,##0.00_);_(* \(#,##0.00\);_(* &quot;-&quot;??_);_(@_)"/>
    <numFmt numFmtId="165" formatCode="0.0"/>
    <numFmt numFmtId="166" formatCode="0.000"/>
    <numFmt numFmtId="167" formatCode="#,##0.0"/>
    <numFmt numFmtId="168" formatCode="0.0%"/>
    <numFmt numFmtId="169" formatCode="#,##0.000"/>
    <numFmt numFmtId="170" formatCode="[$-409]dd\-mmm\-yy;@"/>
    <numFmt numFmtId="171" formatCode="0.0000"/>
    <numFmt numFmtId="172" formatCode="_-* #,##0.00_k_r_._-;\-* #,##0.00_k_r_._-;_-* &quot;-&quot;??_k_r_._-;_-@_-"/>
    <numFmt numFmtId="173" formatCode="[$-409]d\-mmm\-yy;@"/>
    <numFmt numFmtId="174" formatCode="#,##0.0000"/>
    <numFmt numFmtId="176" formatCode="_(* #,##0_);_(* \(#,##0\);_(* &quot;-&quot;??_);_(@_)"/>
    <numFmt numFmtId="180" formatCode="#0.00"/>
  </numFmts>
  <fonts count="5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b/>
      <sz val="8"/>
      <color indexed="50"/>
      <name val="Arial"/>
      <family val="2"/>
    </font>
    <font>
      <b/>
      <sz val="8"/>
      <color indexed="46"/>
      <name val="Arial"/>
      <family val="2"/>
    </font>
    <font>
      <b/>
      <i/>
      <sz val="24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u/>
      <sz val="10"/>
      <color theme="11"/>
      <name val="Arial"/>
      <family val="2"/>
    </font>
    <font>
      <sz val="6.5"/>
      <name val="Arial"/>
      <family val="2"/>
    </font>
    <font>
      <b/>
      <sz val="6.5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name val="SansSerif"/>
    </font>
    <font>
      <sz val="9"/>
      <name val="SansSerif"/>
    </font>
  </fonts>
  <fills count="4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58DBD"/>
        <bgColor indexed="64"/>
      </patternFill>
    </fill>
    <fill>
      <patternFill patternType="solid">
        <fgColor rgb="FFFAA0C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22">
    <xf numFmtId="0" fontId="0" fillId="0" borderId="0"/>
    <xf numFmtId="164" fontId="8" fillId="0" borderId="0" applyFont="0" applyFill="0" applyBorder="0" applyAlignment="0" applyProtection="0"/>
    <xf numFmtId="170" fontId="8" fillId="0" borderId="0"/>
    <xf numFmtId="170" fontId="8" fillId="0" borderId="0"/>
    <xf numFmtId="170" fontId="8" fillId="0" borderId="0"/>
    <xf numFmtId="9" fontId="4" fillId="0" borderId="0" applyFont="0" applyFill="0" applyBorder="0" applyAlignment="0" applyProtection="0"/>
    <xf numFmtId="0" fontId="3" fillId="0" borderId="0"/>
    <xf numFmtId="170" fontId="4" fillId="0" borderId="0"/>
    <xf numFmtId="170" fontId="19" fillId="9" borderId="0" applyNumberFormat="0" applyBorder="0" applyAlignment="0" applyProtection="0"/>
    <xf numFmtId="170" fontId="19" fillId="10" borderId="0" applyNumberFormat="0" applyBorder="0" applyAlignment="0" applyProtection="0"/>
    <xf numFmtId="170" fontId="19" fillId="11" borderId="0" applyNumberFormat="0" applyBorder="0" applyAlignment="0" applyProtection="0"/>
    <xf numFmtId="170" fontId="19" fillId="12" borderId="0" applyNumberFormat="0" applyBorder="0" applyAlignment="0" applyProtection="0"/>
    <xf numFmtId="170" fontId="19" fillId="13" borderId="0" applyNumberFormat="0" applyBorder="0" applyAlignment="0" applyProtection="0"/>
    <xf numFmtId="170" fontId="19" fillId="14" borderId="0" applyNumberFormat="0" applyBorder="0" applyAlignment="0" applyProtection="0"/>
    <xf numFmtId="170" fontId="19" fillId="15" borderId="0" applyNumberFormat="0" applyBorder="0" applyAlignment="0" applyProtection="0"/>
    <xf numFmtId="170" fontId="19" fillId="16" borderId="0" applyNumberFormat="0" applyBorder="0" applyAlignment="0" applyProtection="0"/>
    <xf numFmtId="170" fontId="19" fillId="17" borderId="0" applyNumberFormat="0" applyBorder="0" applyAlignment="0" applyProtection="0"/>
    <xf numFmtId="170" fontId="19" fillId="12" borderId="0" applyNumberFormat="0" applyBorder="0" applyAlignment="0" applyProtection="0"/>
    <xf numFmtId="170" fontId="19" fillId="15" borderId="0" applyNumberFormat="0" applyBorder="0" applyAlignment="0" applyProtection="0"/>
    <xf numFmtId="170" fontId="19" fillId="18" borderId="0" applyNumberFormat="0" applyBorder="0" applyAlignment="0" applyProtection="0"/>
    <xf numFmtId="170" fontId="20" fillId="19" borderId="0" applyNumberFormat="0" applyBorder="0" applyAlignment="0" applyProtection="0"/>
    <xf numFmtId="170" fontId="20" fillId="16" borderId="0" applyNumberFormat="0" applyBorder="0" applyAlignment="0" applyProtection="0"/>
    <xf numFmtId="170" fontId="20" fillId="17" borderId="0" applyNumberFormat="0" applyBorder="0" applyAlignment="0" applyProtection="0"/>
    <xf numFmtId="170" fontId="20" fillId="20" borderId="0" applyNumberFormat="0" applyBorder="0" applyAlignment="0" applyProtection="0"/>
    <xf numFmtId="170" fontId="20" fillId="21" borderId="0" applyNumberFormat="0" applyBorder="0" applyAlignment="0" applyProtection="0"/>
    <xf numFmtId="170" fontId="20" fillId="22" borderId="0" applyNumberFormat="0" applyBorder="0" applyAlignment="0" applyProtection="0"/>
    <xf numFmtId="170" fontId="20" fillId="23" borderId="0" applyNumberFormat="0" applyBorder="0" applyAlignment="0" applyProtection="0"/>
    <xf numFmtId="170" fontId="20" fillId="24" borderId="0" applyNumberFormat="0" applyBorder="0" applyAlignment="0" applyProtection="0"/>
    <xf numFmtId="170" fontId="20" fillId="25" borderId="0" applyNumberFormat="0" applyBorder="0" applyAlignment="0" applyProtection="0"/>
    <xf numFmtId="170" fontId="20" fillId="20" borderId="0" applyNumberFormat="0" applyBorder="0" applyAlignment="0" applyProtection="0"/>
    <xf numFmtId="170" fontId="20" fillId="21" borderId="0" applyNumberFormat="0" applyBorder="0" applyAlignment="0" applyProtection="0"/>
    <xf numFmtId="170" fontId="20" fillId="26" borderId="0" applyNumberFormat="0" applyBorder="0" applyAlignment="0" applyProtection="0"/>
    <xf numFmtId="170" fontId="21" fillId="10" borderId="0" applyNumberFormat="0" applyBorder="0" applyAlignment="0" applyProtection="0"/>
    <xf numFmtId="170" fontId="22" fillId="27" borderId="12" applyNumberFormat="0" applyAlignment="0" applyProtection="0"/>
    <xf numFmtId="170" fontId="23" fillId="28" borderId="13" applyNumberFormat="0" applyAlignment="0" applyProtection="0"/>
    <xf numFmtId="170" fontId="24" fillId="0" borderId="0" applyNumberFormat="0" applyFill="0" applyBorder="0" applyAlignment="0" applyProtection="0"/>
    <xf numFmtId="170" fontId="25" fillId="11" borderId="0" applyNumberFormat="0" applyBorder="0" applyAlignment="0" applyProtection="0"/>
    <xf numFmtId="170" fontId="26" fillId="0" borderId="14" applyNumberFormat="0" applyFill="0" applyAlignment="0" applyProtection="0"/>
    <xf numFmtId="170" fontId="27" fillId="0" borderId="15" applyNumberFormat="0" applyFill="0" applyAlignment="0" applyProtection="0"/>
    <xf numFmtId="170" fontId="28" fillId="0" borderId="16" applyNumberFormat="0" applyFill="0" applyAlignment="0" applyProtection="0"/>
    <xf numFmtId="170" fontId="28" fillId="0" borderId="0" applyNumberFormat="0" applyFill="0" applyBorder="0" applyAlignment="0" applyProtection="0"/>
    <xf numFmtId="170" fontId="29" fillId="14" borderId="12" applyNumberFormat="0" applyAlignment="0" applyProtection="0"/>
    <xf numFmtId="170" fontId="30" fillId="0" borderId="17" applyNumberFormat="0" applyFill="0" applyAlignment="0" applyProtection="0"/>
    <xf numFmtId="170" fontId="31" fillId="29" borderId="0" applyNumberFormat="0" applyBorder="0" applyAlignment="0" applyProtection="0"/>
    <xf numFmtId="170" fontId="4" fillId="0" borderId="0"/>
    <xf numFmtId="170" fontId="4" fillId="30" borderId="18" applyNumberFormat="0" applyFont="0" applyAlignment="0" applyProtection="0"/>
    <xf numFmtId="170" fontId="32" fillId="27" borderId="19" applyNumberFormat="0" applyAlignment="0" applyProtection="0"/>
    <xf numFmtId="170" fontId="33" fillId="0" borderId="0" applyNumberFormat="0" applyFill="0" applyBorder="0" applyAlignment="0" applyProtection="0"/>
    <xf numFmtId="170" fontId="34" fillId="0" borderId="20" applyNumberFormat="0" applyFill="0" applyAlignment="0" applyProtection="0"/>
    <xf numFmtId="170" fontId="35" fillId="0" borderId="0" applyNumberFormat="0" applyFill="0" applyBorder="0" applyAlignment="0" applyProtection="0"/>
    <xf numFmtId="170" fontId="4" fillId="30" borderId="18" applyNumberFormat="0" applyFont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0" fontId="6" fillId="0" borderId="0" applyNumberFormat="0" applyFill="0" applyBorder="0" applyAlignment="0" applyProtection="0">
      <alignment vertical="top"/>
      <protection locked="0"/>
    </xf>
    <xf numFmtId="170" fontId="4" fillId="0" borderId="0"/>
    <xf numFmtId="170" fontId="4" fillId="0" borderId="0"/>
    <xf numFmtId="170" fontId="4" fillId="0" borderId="0"/>
    <xf numFmtId="172" fontId="4" fillId="0" borderId="0" applyFont="0" applyFill="0" applyBorder="0" applyAlignment="0" applyProtection="0"/>
    <xf numFmtId="0" fontId="3" fillId="0" borderId="0"/>
    <xf numFmtId="0" fontId="36" fillId="0" borderId="0" applyNumberFormat="0" applyFill="0" applyBorder="0" applyAlignment="0" applyProtection="0">
      <alignment vertical="top"/>
      <protection locked="0"/>
    </xf>
    <xf numFmtId="170" fontId="4" fillId="0" borderId="0"/>
    <xf numFmtId="170" fontId="19" fillId="9" borderId="0" applyNumberFormat="0" applyBorder="0" applyAlignment="0" applyProtection="0"/>
    <xf numFmtId="170" fontId="19" fillId="10" borderId="0" applyNumberFormat="0" applyBorder="0" applyAlignment="0" applyProtection="0"/>
    <xf numFmtId="170" fontId="19" fillId="11" borderId="0" applyNumberFormat="0" applyBorder="0" applyAlignment="0" applyProtection="0"/>
    <xf numFmtId="170" fontId="19" fillId="12" borderId="0" applyNumberFormat="0" applyBorder="0" applyAlignment="0" applyProtection="0"/>
    <xf numFmtId="170" fontId="19" fillId="13" borderId="0" applyNumberFormat="0" applyBorder="0" applyAlignment="0" applyProtection="0"/>
    <xf numFmtId="170" fontId="19" fillId="14" borderId="0" applyNumberFormat="0" applyBorder="0" applyAlignment="0" applyProtection="0"/>
    <xf numFmtId="170" fontId="19" fillId="15" borderId="0" applyNumberFormat="0" applyBorder="0" applyAlignment="0" applyProtection="0"/>
    <xf numFmtId="170" fontId="19" fillId="16" borderId="0" applyNumberFormat="0" applyBorder="0" applyAlignment="0" applyProtection="0"/>
    <xf numFmtId="170" fontId="19" fillId="17" borderId="0" applyNumberFormat="0" applyBorder="0" applyAlignment="0" applyProtection="0"/>
    <xf numFmtId="170" fontId="19" fillId="12" borderId="0" applyNumberFormat="0" applyBorder="0" applyAlignment="0" applyProtection="0"/>
    <xf numFmtId="170" fontId="19" fillId="15" borderId="0" applyNumberFormat="0" applyBorder="0" applyAlignment="0" applyProtection="0"/>
    <xf numFmtId="170" fontId="19" fillId="18" borderId="0" applyNumberFormat="0" applyBorder="0" applyAlignment="0" applyProtection="0"/>
    <xf numFmtId="170" fontId="20" fillId="19" borderId="0" applyNumberFormat="0" applyBorder="0" applyAlignment="0" applyProtection="0"/>
    <xf numFmtId="170" fontId="20" fillId="16" borderId="0" applyNumberFormat="0" applyBorder="0" applyAlignment="0" applyProtection="0"/>
    <xf numFmtId="170" fontId="20" fillId="17" borderId="0" applyNumberFormat="0" applyBorder="0" applyAlignment="0" applyProtection="0"/>
    <xf numFmtId="170" fontId="20" fillId="20" borderId="0" applyNumberFormat="0" applyBorder="0" applyAlignment="0" applyProtection="0"/>
    <xf numFmtId="170" fontId="20" fillId="21" borderId="0" applyNumberFormat="0" applyBorder="0" applyAlignment="0" applyProtection="0"/>
    <xf numFmtId="170" fontId="20" fillId="22" borderId="0" applyNumberFormat="0" applyBorder="0" applyAlignment="0" applyProtection="0"/>
    <xf numFmtId="170" fontId="20" fillId="23" borderId="0" applyNumberFormat="0" applyBorder="0" applyAlignment="0" applyProtection="0"/>
    <xf numFmtId="170" fontId="20" fillId="24" borderId="0" applyNumberFormat="0" applyBorder="0" applyAlignment="0" applyProtection="0"/>
    <xf numFmtId="170" fontId="20" fillId="25" borderId="0" applyNumberFormat="0" applyBorder="0" applyAlignment="0" applyProtection="0"/>
    <xf numFmtId="170" fontId="20" fillId="20" borderId="0" applyNumberFormat="0" applyBorder="0" applyAlignment="0" applyProtection="0"/>
    <xf numFmtId="170" fontId="20" fillId="21" borderId="0" applyNumberFormat="0" applyBorder="0" applyAlignment="0" applyProtection="0"/>
    <xf numFmtId="170" fontId="20" fillId="26" borderId="0" applyNumberFormat="0" applyBorder="0" applyAlignment="0" applyProtection="0"/>
    <xf numFmtId="170" fontId="21" fillId="10" borderId="0" applyNumberFormat="0" applyBorder="0" applyAlignment="0" applyProtection="0"/>
    <xf numFmtId="170" fontId="22" fillId="27" borderId="12" applyNumberFormat="0" applyAlignment="0" applyProtection="0"/>
    <xf numFmtId="170" fontId="23" fillId="28" borderId="13" applyNumberFormat="0" applyAlignment="0" applyProtection="0"/>
    <xf numFmtId="170" fontId="24" fillId="0" borderId="0" applyNumberFormat="0" applyFill="0" applyBorder="0" applyAlignment="0" applyProtection="0"/>
    <xf numFmtId="170" fontId="25" fillId="11" borderId="0" applyNumberFormat="0" applyBorder="0" applyAlignment="0" applyProtection="0"/>
    <xf numFmtId="170" fontId="26" fillId="0" borderId="14" applyNumberFormat="0" applyFill="0" applyAlignment="0" applyProtection="0"/>
    <xf numFmtId="170" fontId="27" fillId="0" borderId="15" applyNumberFormat="0" applyFill="0" applyAlignment="0" applyProtection="0"/>
    <xf numFmtId="170" fontId="28" fillId="0" borderId="16" applyNumberFormat="0" applyFill="0" applyAlignment="0" applyProtection="0"/>
    <xf numFmtId="170" fontId="28" fillId="0" borderId="0" applyNumberFormat="0" applyFill="0" applyBorder="0" applyAlignment="0" applyProtection="0"/>
    <xf numFmtId="170" fontId="29" fillId="14" borderId="12" applyNumberFormat="0" applyAlignment="0" applyProtection="0"/>
    <xf numFmtId="170" fontId="30" fillId="0" borderId="17" applyNumberFormat="0" applyFill="0" applyAlignment="0" applyProtection="0"/>
    <xf numFmtId="170" fontId="31" fillId="29" borderId="0" applyNumberFormat="0" applyBorder="0" applyAlignment="0" applyProtection="0"/>
    <xf numFmtId="170" fontId="4" fillId="30" borderId="18" applyNumberFormat="0" applyFont="0" applyAlignment="0" applyProtection="0"/>
    <xf numFmtId="170" fontId="32" fillId="27" borderId="19" applyNumberFormat="0" applyAlignment="0" applyProtection="0"/>
    <xf numFmtId="170" fontId="33" fillId="0" borderId="0" applyNumberFormat="0" applyFill="0" applyBorder="0" applyAlignment="0" applyProtection="0"/>
    <xf numFmtId="170" fontId="34" fillId="0" borderId="20" applyNumberFormat="0" applyFill="0" applyAlignment="0" applyProtection="0"/>
    <xf numFmtId="170" fontId="35" fillId="0" borderId="0" applyNumberFormat="0" applyFill="0" applyBorder="0" applyAlignment="0" applyProtection="0"/>
    <xf numFmtId="170" fontId="6" fillId="0" borderId="0" applyNumberFormat="0" applyFill="0" applyBorder="0" applyAlignment="0" applyProtection="0">
      <alignment vertical="top"/>
      <protection locked="0"/>
    </xf>
    <xf numFmtId="172" fontId="4" fillId="0" borderId="0" applyFont="0" applyFill="0" applyBorder="0" applyAlignment="0" applyProtection="0"/>
    <xf numFmtId="170" fontId="4" fillId="0" borderId="0"/>
    <xf numFmtId="173" fontId="19" fillId="9" borderId="0" applyNumberFormat="0" applyBorder="0" applyAlignment="0" applyProtection="0"/>
    <xf numFmtId="173" fontId="19" fillId="10" borderId="0" applyNumberFormat="0" applyBorder="0" applyAlignment="0" applyProtection="0"/>
    <xf numFmtId="173" fontId="19" fillId="11" borderId="0" applyNumberFormat="0" applyBorder="0" applyAlignment="0" applyProtection="0"/>
    <xf numFmtId="173" fontId="19" fillId="12" borderId="0" applyNumberFormat="0" applyBorder="0" applyAlignment="0" applyProtection="0"/>
    <xf numFmtId="173" fontId="19" fillId="13" borderId="0" applyNumberFormat="0" applyBorder="0" applyAlignment="0" applyProtection="0"/>
    <xf numFmtId="173" fontId="19" fillId="14" borderId="0" applyNumberFormat="0" applyBorder="0" applyAlignment="0" applyProtection="0"/>
    <xf numFmtId="173" fontId="19" fillId="15" borderId="0" applyNumberFormat="0" applyBorder="0" applyAlignment="0" applyProtection="0"/>
    <xf numFmtId="173" fontId="19" fillId="16" borderId="0" applyNumberFormat="0" applyBorder="0" applyAlignment="0" applyProtection="0"/>
    <xf numFmtId="173" fontId="19" fillId="17" borderId="0" applyNumberFormat="0" applyBorder="0" applyAlignment="0" applyProtection="0"/>
    <xf numFmtId="173" fontId="19" fillId="12" borderId="0" applyNumberFormat="0" applyBorder="0" applyAlignment="0" applyProtection="0"/>
    <xf numFmtId="173" fontId="19" fillId="15" borderId="0" applyNumberFormat="0" applyBorder="0" applyAlignment="0" applyProtection="0"/>
    <xf numFmtId="173" fontId="19" fillId="18" borderId="0" applyNumberFormat="0" applyBorder="0" applyAlignment="0" applyProtection="0"/>
    <xf numFmtId="173" fontId="20" fillId="19" borderId="0" applyNumberFormat="0" applyBorder="0" applyAlignment="0" applyProtection="0"/>
    <xf numFmtId="173" fontId="20" fillId="16" borderId="0" applyNumberFormat="0" applyBorder="0" applyAlignment="0" applyProtection="0"/>
    <xf numFmtId="173" fontId="20" fillId="17" borderId="0" applyNumberFormat="0" applyBorder="0" applyAlignment="0" applyProtection="0"/>
    <xf numFmtId="173" fontId="20" fillId="20" borderId="0" applyNumberFormat="0" applyBorder="0" applyAlignment="0" applyProtection="0"/>
    <xf numFmtId="173" fontId="20" fillId="21" borderId="0" applyNumberFormat="0" applyBorder="0" applyAlignment="0" applyProtection="0"/>
    <xf numFmtId="173" fontId="20" fillId="22" borderId="0" applyNumberFormat="0" applyBorder="0" applyAlignment="0" applyProtection="0"/>
    <xf numFmtId="173" fontId="20" fillId="23" borderId="0" applyNumberFormat="0" applyBorder="0" applyAlignment="0" applyProtection="0"/>
    <xf numFmtId="173" fontId="20" fillId="24" borderId="0" applyNumberFormat="0" applyBorder="0" applyAlignment="0" applyProtection="0"/>
    <xf numFmtId="173" fontId="20" fillId="25" borderId="0" applyNumberFormat="0" applyBorder="0" applyAlignment="0" applyProtection="0"/>
    <xf numFmtId="173" fontId="20" fillId="20" borderId="0" applyNumberFormat="0" applyBorder="0" applyAlignment="0" applyProtection="0"/>
    <xf numFmtId="173" fontId="20" fillId="21" borderId="0" applyNumberFormat="0" applyBorder="0" applyAlignment="0" applyProtection="0"/>
    <xf numFmtId="173" fontId="20" fillId="26" borderId="0" applyNumberFormat="0" applyBorder="0" applyAlignment="0" applyProtection="0"/>
    <xf numFmtId="173" fontId="21" fillId="10" borderId="0" applyNumberFormat="0" applyBorder="0" applyAlignment="0" applyProtection="0"/>
    <xf numFmtId="173" fontId="22" fillId="27" borderId="12" applyNumberFormat="0" applyAlignment="0" applyProtection="0"/>
    <xf numFmtId="173" fontId="23" fillId="28" borderId="13" applyNumberFormat="0" applyAlignment="0" applyProtection="0"/>
    <xf numFmtId="172" fontId="4" fillId="0" borderId="0" applyFont="0" applyFill="0" applyBorder="0" applyAlignment="0" applyProtection="0"/>
    <xf numFmtId="173" fontId="24" fillId="0" borderId="0" applyNumberFormat="0" applyFill="0" applyBorder="0" applyAlignment="0" applyProtection="0"/>
    <xf numFmtId="173" fontId="25" fillId="11" borderId="0" applyNumberFormat="0" applyBorder="0" applyAlignment="0" applyProtection="0"/>
    <xf numFmtId="173" fontId="26" fillId="0" borderId="14" applyNumberFormat="0" applyFill="0" applyAlignment="0" applyProtection="0"/>
    <xf numFmtId="173" fontId="27" fillId="0" borderId="15" applyNumberFormat="0" applyFill="0" applyAlignment="0" applyProtection="0"/>
    <xf numFmtId="173" fontId="28" fillId="0" borderId="16" applyNumberFormat="0" applyFill="0" applyAlignment="0" applyProtection="0"/>
    <xf numFmtId="173" fontId="28" fillId="0" borderId="0" applyNumberFormat="0" applyFill="0" applyBorder="0" applyAlignment="0" applyProtection="0"/>
    <xf numFmtId="173" fontId="29" fillId="14" borderId="12" applyNumberFormat="0" applyAlignment="0" applyProtection="0"/>
    <xf numFmtId="173" fontId="30" fillId="0" borderId="17" applyNumberFormat="0" applyFill="0" applyAlignment="0" applyProtection="0"/>
    <xf numFmtId="173" fontId="31" fillId="29" borderId="0" applyNumberFormat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30" borderId="18" applyNumberFormat="0" applyFont="0" applyAlignment="0" applyProtection="0"/>
    <xf numFmtId="173" fontId="32" fillId="27" borderId="19" applyNumberFormat="0" applyAlignment="0" applyProtection="0"/>
    <xf numFmtId="173" fontId="33" fillId="0" borderId="0" applyNumberFormat="0" applyFill="0" applyBorder="0" applyAlignment="0" applyProtection="0"/>
    <xf numFmtId="173" fontId="34" fillId="0" borderId="20" applyNumberFormat="0" applyFill="0" applyAlignment="0" applyProtection="0"/>
    <xf numFmtId="173" fontId="35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170" fontId="4" fillId="0" borderId="0"/>
    <xf numFmtId="170" fontId="19" fillId="9" borderId="0" applyNumberFormat="0" applyBorder="0" applyAlignment="0" applyProtection="0"/>
    <xf numFmtId="170" fontId="19" fillId="10" borderId="0" applyNumberFormat="0" applyBorder="0" applyAlignment="0" applyProtection="0"/>
    <xf numFmtId="170" fontId="19" fillId="11" borderId="0" applyNumberFormat="0" applyBorder="0" applyAlignment="0" applyProtection="0"/>
    <xf numFmtId="170" fontId="19" fillId="12" borderId="0" applyNumberFormat="0" applyBorder="0" applyAlignment="0" applyProtection="0"/>
    <xf numFmtId="170" fontId="19" fillId="13" borderId="0" applyNumberFormat="0" applyBorder="0" applyAlignment="0" applyProtection="0"/>
    <xf numFmtId="170" fontId="19" fillId="14" borderId="0" applyNumberFormat="0" applyBorder="0" applyAlignment="0" applyProtection="0"/>
    <xf numFmtId="170" fontId="19" fillId="15" borderId="0" applyNumberFormat="0" applyBorder="0" applyAlignment="0" applyProtection="0"/>
    <xf numFmtId="170" fontId="19" fillId="16" borderId="0" applyNumberFormat="0" applyBorder="0" applyAlignment="0" applyProtection="0"/>
    <xf numFmtId="170" fontId="19" fillId="17" borderId="0" applyNumberFormat="0" applyBorder="0" applyAlignment="0" applyProtection="0"/>
    <xf numFmtId="170" fontId="19" fillId="12" borderId="0" applyNumberFormat="0" applyBorder="0" applyAlignment="0" applyProtection="0"/>
    <xf numFmtId="170" fontId="19" fillId="15" borderId="0" applyNumberFormat="0" applyBorder="0" applyAlignment="0" applyProtection="0"/>
    <xf numFmtId="170" fontId="19" fillId="18" borderId="0" applyNumberFormat="0" applyBorder="0" applyAlignment="0" applyProtection="0"/>
    <xf numFmtId="170" fontId="20" fillId="19" borderId="0" applyNumberFormat="0" applyBorder="0" applyAlignment="0" applyProtection="0"/>
    <xf numFmtId="170" fontId="20" fillId="16" borderId="0" applyNumberFormat="0" applyBorder="0" applyAlignment="0" applyProtection="0"/>
    <xf numFmtId="170" fontId="20" fillId="17" borderId="0" applyNumberFormat="0" applyBorder="0" applyAlignment="0" applyProtection="0"/>
    <xf numFmtId="170" fontId="20" fillId="20" borderId="0" applyNumberFormat="0" applyBorder="0" applyAlignment="0" applyProtection="0"/>
    <xf numFmtId="170" fontId="20" fillId="21" borderId="0" applyNumberFormat="0" applyBorder="0" applyAlignment="0" applyProtection="0"/>
    <xf numFmtId="170" fontId="20" fillId="22" borderId="0" applyNumberFormat="0" applyBorder="0" applyAlignment="0" applyProtection="0"/>
    <xf numFmtId="170" fontId="20" fillId="23" borderId="0" applyNumberFormat="0" applyBorder="0" applyAlignment="0" applyProtection="0"/>
    <xf numFmtId="170" fontId="20" fillId="24" borderId="0" applyNumberFormat="0" applyBorder="0" applyAlignment="0" applyProtection="0"/>
    <xf numFmtId="170" fontId="20" fillId="25" borderId="0" applyNumberFormat="0" applyBorder="0" applyAlignment="0" applyProtection="0"/>
    <xf numFmtId="170" fontId="20" fillId="20" borderId="0" applyNumberFormat="0" applyBorder="0" applyAlignment="0" applyProtection="0"/>
    <xf numFmtId="170" fontId="20" fillId="21" borderId="0" applyNumberFormat="0" applyBorder="0" applyAlignment="0" applyProtection="0"/>
    <xf numFmtId="170" fontId="20" fillId="26" borderId="0" applyNumberFormat="0" applyBorder="0" applyAlignment="0" applyProtection="0"/>
    <xf numFmtId="170" fontId="21" fillId="10" borderId="0" applyNumberFormat="0" applyBorder="0" applyAlignment="0" applyProtection="0"/>
    <xf numFmtId="170" fontId="22" fillId="27" borderId="12" applyNumberFormat="0" applyAlignment="0" applyProtection="0"/>
    <xf numFmtId="170" fontId="23" fillId="28" borderId="13" applyNumberFormat="0" applyAlignment="0" applyProtection="0"/>
    <xf numFmtId="170" fontId="24" fillId="0" borderId="0" applyNumberFormat="0" applyFill="0" applyBorder="0" applyAlignment="0" applyProtection="0"/>
    <xf numFmtId="170" fontId="25" fillId="11" borderId="0" applyNumberFormat="0" applyBorder="0" applyAlignment="0" applyProtection="0"/>
    <xf numFmtId="170" fontId="26" fillId="0" borderId="14" applyNumberFormat="0" applyFill="0" applyAlignment="0" applyProtection="0"/>
    <xf numFmtId="170" fontId="27" fillId="0" borderId="15" applyNumberFormat="0" applyFill="0" applyAlignment="0" applyProtection="0"/>
    <xf numFmtId="170" fontId="28" fillId="0" borderId="16" applyNumberFormat="0" applyFill="0" applyAlignment="0" applyProtection="0"/>
    <xf numFmtId="170" fontId="28" fillId="0" borderId="0" applyNumberFormat="0" applyFill="0" applyBorder="0" applyAlignment="0" applyProtection="0"/>
    <xf numFmtId="170" fontId="29" fillId="14" borderId="12" applyNumberFormat="0" applyAlignment="0" applyProtection="0"/>
    <xf numFmtId="170" fontId="30" fillId="0" borderId="17" applyNumberFormat="0" applyFill="0" applyAlignment="0" applyProtection="0"/>
    <xf numFmtId="170" fontId="31" fillId="29" borderId="0" applyNumberFormat="0" applyBorder="0" applyAlignment="0" applyProtection="0"/>
    <xf numFmtId="170" fontId="4" fillId="30" borderId="18" applyNumberFormat="0" applyFont="0" applyAlignment="0" applyProtection="0"/>
    <xf numFmtId="170" fontId="32" fillId="27" borderId="19" applyNumberFormat="0" applyAlignment="0" applyProtection="0"/>
    <xf numFmtId="170" fontId="33" fillId="0" borderId="0" applyNumberFormat="0" applyFill="0" applyBorder="0" applyAlignment="0" applyProtection="0"/>
    <xf numFmtId="170" fontId="34" fillId="0" borderId="20" applyNumberFormat="0" applyFill="0" applyAlignment="0" applyProtection="0"/>
    <xf numFmtId="170" fontId="35" fillId="0" borderId="0" applyNumberFormat="0" applyFill="0" applyBorder="0" applyAlignment="0" applyProtection="0"/>
    <xf numFmtId="172" fontId="4" fillId="0" borderId="0" applyFont="0" applyFill="0" applyBorder="0" applyAlignment="0" applyProtection="0"/>
    <xf numFmtId="170" fontId="4" fillId="0" borderId="0"/>
    <xf numFmtId="0" fontId="3" fillId="0" borderId="0"/>
    <xf numFmtId="9" fontId="4" fillId="0" borderId="0" applyFont="0" applyFill="0" applyBorder="0" applyAlignment="0" applyProtection="0"/>
    <xf numFmtId="170" fontId="4" fillId="0" borderId="0"/>
    <xf numFmtId="0" fontId="3" fillId="0" borderId="0"/>
    <xf numFmtId="0" fontId="3" fillId="0" borderId="0"/>
    <xf numFmtId="0" fontId="3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19" fillId="0" borderId="0" applyNumberFormat="0" applyFill="0" applyBorder="0" applyProtection="0"/>
    <xf numFmtId="0" fontId="1" fillId="0" borderId="0"/>
  </cellStyleXfs>
  <cellXfs count="490">
    <xf numFmtId="0" fontId="0" fillId="0" borderId="0" xfId="0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0" fontId="10" fillId="0" borderId="0" xfId="0" applyFont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3" fontId="9" fillId="0" borderId="0" xfId="0" applyNumberFormat="1" applyFont="1"/>
    <xf numFmtId="3" fontId="9" fillId="0" borderId="1" xfId="0" applyNumberFormat="1" applyFont="1" applyBorder="1"/>
    <xf numFmtId="0" fontId="9" fillId="0" borderId="3" xfId="0" applyFont="1" applyBorder="1" applyAlignment="1">
      <alignment horizontal="right"/>
    </xf>
    <xf numFmtId="0" fontId="10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right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9" fillId="0" borderId="2" xfId="0" applyFont="1" applyBorder="1"/>
    <xf numFmtId="0" fontId="9" fillId="0" borderId="2" xfId="0" applyFont="1" applyBorder="1" applyAlignment="1">
      <alignment vertical="top"/>
    </xf>
    <xf numFmtId="0" fontId="9" fillId="0" borderId="0" xfId="0" applyFont="1" applyAlignment="1">
      <alignment vertical="top"/>
    </xf>
    <xf numFmtId="0" fontId="10" fillId="0" borderId="3" xfId="0" applyFont="1" applyBorder="1"/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right"/>
    </xf>
    <xf numFmtId="0" fontId="9" fillId="0" borderId="0" xfId="0" applyFont="1" applyAlignment="1">
      <alignment horizontal="right"/>
    </xf>
    <xf numFmtId="2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1"/>
    </xf>
    <xf numFmtId="9" fontId="9" fillId="0" borderId="0" xfId="0" applyNumberFormat="1" applyFont="1" applyAlignment="1">
      <alignment horizontal="right"/>
    </xf>
    <xf numFmtId="0" fontId="9" fillId="0" borderId="0" xfId="0" applyFont="1" applyAlignment="1">
      <alignment horizontal="left" indent="1"/>
    </xf>
    <xf numFmtId="0" fontId="9" fillId="0" borderId="4" xfId="0" applyFont="1" applyBorder="1" applyAlignment="1">
      <alignment horizontal="left" indent="1"/>
    </xf>
    <xf numFmtId="9" fontId="9" fillId="0" borderId="3" xfId="0" applyNumberFormat="1" applyFont="1" applyBorder="1" applyAlignment="1">
      <alignment horizontal="right"/>
    </xf>
    <xf numFmtId="2" fontId="9" fillId="0" borderId="3" xfId="0" applyNumberFormat="1" applyFont="1" applyBorder="1"/>
    <xf numFmtId="168" fontId="9" fillId="0" borderId="0" xfId="0" applyNumberFormat="1" applyFont="1"/>
    <xf numFmtId="9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167" fontId="9" fillId="0" borderId="0" xfId="0" applyNumberFormat="1" applyFont="1"/>
    <xf numFmtId="2" fontId="9" fillId="0" borderId="5" xfId="0" applyNumberFormat="1" applyFont="1" applyBorder="1"/>
    <xf numFmtId="2" fontId="9" fillId="0" borderId="0" xfId="0" applyNumberFormat="1" applyFont="1"/>
    <xf numFmtId="2" fontId="9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/>
    </xf>
    <xf numFmtId="9" fontId="9" fillId="0" borderId="4" xfId="0" applyNumberFormat="1" applyFont="1" applyBorder="1" applyAlignment="1">
      <alignment horizontal="right"/>
    </xf>
    <xf numFmtId="165" fontId="9" fillId="0" borderId="4" xfId="0" applyNumberFormat="1" applyFont="1" applyBorder="1"/>
    <xf numFmtId="0" fontId="9" fillId="0" borderId="3" xfId="0" applyFont="1" applyBorder="1" applyAlignment="1">
      <alignment vertical="top"/>
    </xf>
    <xf numFmtId="167" fontId="9" fillId="0" borderId="3" xfId="0" applyNumberFormat="1" applyFont="1" applyBorder="1"/>
    <xf numFmtId="167" fontId="9" fillId="0" borderId="3" xfId="0" applyNumberFormat="1" applyFont="1" applyBorder="1" applyAlignment="1">
      <alignment horizontal="right"/>
    </xf>
    <xf numFmtId="167" fontId="10" fillId="0" borderId="0" xfId="0" applyNumberFormat="1" applyFont="1" applyAlignment="1">
      <alignment horizontal="center"/>
    </xf>
    <xf numFmtId="167" fontId="9" fillId="0" borderId="0" xfId="0" applyNumberFormat="1" applyFont="1" applyAlignment="1">
      <alignment horizontal="center"/>
    </xf>
    <xf numFmtId="167" fontId="9" fillId="0" borderId="2" xfId="0" applyNumberFormat="1" applyFont="1" applyBorder="1" applyAlignment="1">
      <alignment horizontal="right"/>
    </xf>
    <xf numFmtId="167" fontId="9" fillId="0" borderId="4" xfId="0" applyNumberFormat="1" applyFont="1" applyBorder="1" applyAlignment="1">
      <alignment horizontal="right"/>
    </xf>
    <xf numFmtId="167" fontId="9" fillId="3" borderId="0" xfId="0" applyNumberFormat="1" applyFont="1" applyFill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167" fontId="9" fillId="3" borderId="3" xfId="0" applyNumberFormat="1" applyFont="1" applyFill="1" applyBorder="1" applyAlignment="1">
      <alignment horizontal="right"/>
    </xf>
    <xf numFmtId="0" fontId="9" fillId="0" borderId="7" xfId="0" applyFont="1" applyBorder="1"/>
    <xf numFmtId="4" fontId="9" fillId="0" borderId="3" xfId="0" applyNumberFormat="1" applyFont="1" applyBorder="1"/>
    <xf numFmtId="0" fontId="4" fillId="0" borderId="0" xfId="0" applyFont="1"/>
    <xf numFmtId="0" fontId="9" fillId="0" borderId="1" xfId="0" applyFont="1" applyBorder="1"/>
    <xf numFmtId="0" fontId="10" fillId="0" borderId="1" xfId="0" applyFont="1" applyBorder="1"/>
    <xf numFmtId="15" fontId="9" fillId="0" borderId="1" xfId="0" applyNumberFormat="1" applyFont="1" applyBorder="1"/>
    <xf numFmtId="2" fontId="9" fillId="0" borderId="1" xfId="0" applyNumberFormat="1" applyFont="1" applyBorder="1"/>
    <xf numFmtId="1" fontId="10" fillId="4" borderId="2" xfId="0" applyNumberFormat="1" applyFont="1" applyFill="1" applyBorder="1" applyAlignment="1">
      <alignment horizontal="center"/>
    </xf>
    <xf numFmtId="15" fontId="10" fillId="4" borderId="2" xfId="0" applyNumberFormat="1" applyFont="1" applyFill="1" applyBorder="1"/>
    <xf numFmtId="1" fontId="10" fillId="5" borderId="2" xfId="0" applyNumberFormat="1" applyFont="1" applyFill="1" applyBorder="1" applyAlignment="1">
      <alignment horizontal="center"/>
    </xf>
    <xf numFmtId="15" fontId="10" fillId="5" borderId="2" xfId="0" applyNumberFormat="1" applyFont="1" applyFill="1" applyBorder="1"/>
    <xf numFmtId="1" fontId="10" fillId="4" borderId="2" xfId="0" applyNumberFormat="1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0" fontId="10" fillId="4" borderId="2" xfId="0" applyFont="1" applyFill="1" applyBorder="1"/>
    <xf numFmtId="1" fontId="10" fillId="5" borderId="2" xfId="0" applyNumberFormat="1" applyFont="1" applyFill="1" applyBorder="1" applyAlignment="1">
      <alignment horizontal="left"/>
    </xf>
    <xf numFmtId="0" fontId="10" fillId="5" borderId="2" xfId="0" applyFont="1" applyFill="1" applyBorder="1"/>
    <xf numFmtId="4" fontId="9" fillId="0" borderId="0" xfId="0" applyNumberFormat="1" applyFont="1" applyAlignment="1">
      <alignment horizontal="right"/>
    </xf>
    <xf numFmtId="4" fontId="9" fillId="0" borderId="0" xfId="0" applyNumberFormat="1" applyFont="1"/>
    <xf numFmtId="0" fontId="9" fillId="6" borderId="0" xfId="0" applyFont="1" applyFill="1"/>
    <xf numFmtId="0" fontId="9" fillId="6" borderId="0" xfId="0" applyFont="1" applyFill="1" applyAlignment="1">
      <alignment horizontal="center"/>
    </xf>
    <xf numFmtId="4" fontId="9" fillId="6" borderId="0" xfId="0" applyNumberFormat="1" applyFont="1" applyFill="1"/>
    <xf numFmtId="0" fontId="9" fillId="6" borderId="0" xfId="0" applyFont="1" applyFill="1" applyAlignment="1">
      <alignment horizontal="left" indent="1"/>
    </xf>
    <xf numFmtId="2" fontId="9" fillId="6" borderId="0" xfId="0" applyNumberFormat="1" applyFont="1" applyFill="1"/>
    <xf numFmtId="0" fontId="9" fillId="6" borderId="0" xfId="0" applyFont="1" applyFill="1" applyAlignment="1">
      <alignment horizontal="right"/>
    </xf>
    <xf numFmtId="0" fontId="10" fillId="6" borderId="3" xfId="0" applyFont="1" applyFill="1" applyBorder="1"/>
    <xf numFmtId="0" fontId="9" fillId="6" borderId="2" xfId="0" applyFont="1" applyFill="1" applyBorder="1"/>
    <xf numFmtId="0" fontId="9" fillId="6" borderId="2" xfId="0" applyFont="1" applyFill="1" applyBorder="1" applyAlignment="1">
      <alignment horizontal="right"/>
    </xf>
    <xf numFmtId="0" fontId="9" fillId="6" borderId="4" xfId="0" applyFont="1" applyFill="1" applyBorder="1"/>
    <xf numFmtId="0" fontId="9" fillId="6" borderId="4" xfId="0" applyFont="1" applyFill="1" applyBorder="1" applyAlignment="1">
      <alignment horizontal="right"/>
    </xf>
    <xf numFmtId="0" fontId="9" fillId="6" borderId="3" xfId="0" applyFont="1" applyFill="1" applyBorder="1"/>
    <xf numFmtId="0" fontId="9" fillId="6" borderId="3" xfId="0" applyFont="1" applyFill="1" applyBorder="1" applyAlignment="1">
      <alignment horizontal="right"/>
    </xf>
    <xf numFmtId="0" fontId="7" fillId="6" borderId="2" xfId="0" applyFont="1" applyFill="1" applyBorder="1"/>
    <xf numFmtId="0" fontId="0" fillId="6" borderId="2" xfId="0" applyFill="1" applyBorder="1"/>
    <xf numFmtId="1" fontId="0" fillId="6" borderId="2" xfId="0" applyNumberFormat="1" applyFill="1" applyBorder="1"/>
    <xf numFmtId="15" fontId="0" fillId="6" borderId="2" xfId="0" applyNumberFormat="1" applyFill="1" applyBorder="1"/>
    <xf numFmtId="1" fontId="11" fillId="6" borderId="2" xfId="0" applyNumberFormat="1" applyFont="1" applyFill="1" applyBorder="1" applyAlignment="1">
      <alignment horizontal="center"/>
    </xf>
    <xf numFmtId="1" fontId="9" fillId="6" borderId="2" xfId="0" applyNumberFormat="1" applyFont="1" applyFill="1" applyBorder="1" applyAlignment="1">
      <alignment horizontal="center"/>
    </xf>
    <xf numFmtId="15" fontId="9" fillId="6" borderId="2" xfId="0" applyNumberFormat="1" applyFont="1" applyFill="1" applyBorder="1"/>
    <xf numFmtId="1" fontId="15" fillId="6" borderId="2" xfId="0" applyNumberFormat="1" applyFont="1" applyFill="1" applyBorder="1" applyAlignment="1">
      <alignment horizontal="center"/>
    </xf>
    <xf numFmtId="1" fontId="14" fillId="6" borderId="2" xfId="0" applyNumberFormat="1" applyFont="1" applyFill="1" applyBorder="1" applyAlignment="1">
      <alignment horizontal="center"/>
    </xf>
    <xf numFmtId="0" fontId="16" fillId="6" borderId="0" xfId="0" applyFont="1" applyFill="1"/>
    <xf numFmtId="0" fontId="5" fillId="0" borderId="1" xfId="0" applyFont="1" applyBorder="1"/>
    <xf numFmtId="167" fontId="9" fillId="0" borderId="1" xfId="0" applyNumberFormat="1" applyFont="1" applyBorder="1"/>
    <xf numFmtId="165" fontId="9" fillId="0" borderId="4" xfId="0" applyNumberFormat="1" applyFont="1" applyBorder="1" applyAlignment="1">
      <alignment horizontal="right"/>
    </xf>
    <xf numFmtId="0" fontId="7" fillId="0" borderId="1" xfId="0" applyFont="1" applyBorder="1"/>
    <xf numFmtId="4" fontId="9" fillId="0" borderId="1" xfId="0" applyNumberFormat="1" applyFont="1" applyBorder="1"/>
    <xf numFmtId="0" fontId="10" fillId="0" borderId="4" xfId="0" applyFont="1" applyBorder="1"/>
    <xf numFmtId="0" fontId="10" fillId="0" borderId="1" xfId="0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/>
    <xf numFmtId="0" fontId="7" fillId="0" borderId="0" xfId="0" applyFont="1"/>
    <xf numFmtId="0" fontId="9" fillId="2" borderId="1" xfId="0" applyFont="1" applyFill="1" applyBorder="1"/>
    <xf numFmtId="169" fontId="9" fillId="0" borderId="1" xfId="0" applyNumberFormat="1" applyFont="1" applyBorder="1"/>
    <xf numFmtId="0" fontId="9" fillId="7" borderId="0" xfId="0" applyFont="1" applyFill="1"/>
    <xf numFmtId="0" fontId="9" fillId="7" borderId="0" xfId="0" applyFont="1" applyFill="1" applyAlignment="1">
      <alignment horizontal="right"/>
    </xf>
    <xf numFmtId="0" fontId="10" fillId="7" borderId="0" xfId="0" applyFont="1" applyFill="1"/>
    <xf numFmtId="0" fontId="9" fillId="0" borderId="0" xfId="0" applyFont="1" applyAlignment="1">
      <alignment horizontal="left"/>
    </xf>
    <xf numFmtId="3" fontId="9" fillId="7" borderId="0" xfId="0" applyNumberFormat="1" applyFont="1" applyFill="1" applyAlignment="1">
      <alignment horizontal="right"/>
    </xf>
    <xf numFmtId="167" fontId="9" fillId="7" borderId="0" xfId="0" applyNumberFormat="1" applyFont="1" applyFill="1" applyAlignment="1">
      <alignment horizontal="center"/>
    </xf>
    <xf numFmtId="0" fontId="0" fillId="7" borderId="0" xfId="0" applyFill="1"/>
    <xf numFmtId="167" fontId="0" fillId="0" borderId="0" xfId="0" applyNumberFormat="1"/>
    <xf numFmtId="4" fontId="9" fillId="7" borderId="0" xfId="0" applyNumberFormat="1" applyFont="1" applyFill="1" applyAlignment="1">
      <alignment horizontal="right"/>
    </xf>
    <xf numFmtId="168" fontId="9" fillId="7" borderId="0" xfId="0" applyNumberFormat="1" applyFont="1" applyFill="1" applyAlignment="1">
      <alignment horizontal="right"/>
    </xf>
    <xf numFmtId="2" fontId="9" fillId="7" borderId="0" xfId="0" applyNumberFormat="1" applyFont="1" applyFill="1"/>
    <xf numFmtId="3" fontId="9" fillId="7" borderId="0" xfId="0" applyNumberFormat="1" applyFont="1" applyFill="1"/>
    <xf numFmtId="1" fontId="9" fillId="7" borderId="0" xfId="0" applyNumberFormat="1" applyFont="1" applyFill="1"/>
    <xf numFmtId="0" fontId="7" fillId="31" borderId="0" xfId="0" applyFont="1" applyFill="1"/>
    <xf numFmtId="0" fontId="9" fillId="31" borderId="0" xfId="0" applyFont="1" applyFill="1"/>
    <xf numFmtId="0" fontId="9" fillId="31" borderId="0" xfId="0" applyFont="1" applyFill="1" applyAlignment="1">
      <alignment horizontal="right"/>
    </xf>
    <xf numFmtId="0" fontId="9" fillId="0" borderId="0" xfId="0" applyFont="1" applyAlignment="1">
      <alignment wrapText="1"/>
    </xf>
    <xf numFmtId="0" fontId="9" fillId="7" borderId="1" xfId="0" applyFont="1" applyFill="1" applyBorder="1"/>
    <xf numFmtId="0" fontId="9" fillId="7" borderId="1" xfId="0" applyFont="1" applyFill="1" applyBorder="1" applyAlignment="1">
      <alignment horizontal="center"/>
    </xf>
    <xf numFmtId="0" fontId="38" fillId="7" borderId="1" xfId="0" applyFont="1" applyFill="1" applyBorder="1"/>
    <xf numFmtId="0" fontId="10" fillId="0" borderId="0" xfId="0" applyFont="1" applyAlignment="1">
      <alignment horizontal="center"/>
    </xf>
    <xf numFmtId="3" fontId="9" fillId="0" borderId="21" xfId="0" applyNumberFormat="1" applyFont="1" applyBorder="1"/>
    <xf numFmtId="167" fontId="9" fillId="0" borderId="21" xfId="0" applyNumberFormat="1" applyFont="1" applyBorder="1"/>
    <xf numFmtId="1" fontId="9" fillId="0" borderId="0" xfId="0" applyNumberFormat="1" applyFont="1" applyAlignment="1">
      <alignment horizontal="right"/>
    </xf>
    <xf numFmtId="0" fontId="9" fillId="0" borderId="24" xfId="0" applyFont="1" applyBorder="1" applyAlignment="1">
      <alignment vertical="top"/>
    </xf>
    <xf numFmtId="0" fontId="9" fillId="0" borderId="24" xfId="0" applyFont="1" applyBorder="1"/>
    <xf numFmtId="0" fontId="9" fillId="0" borderId="4" xfId="0" applyFont="1" applyBorder="1" applyAlignment="1">
      <alignment vertical="center" wrapText="1"/>
    </xf>
    <xf numFmtId="3" fontId="9" fillId="31" borderId="0" xfId="0" applyNumberFormat="1" applyFont="1" applyFill="1"/>
    <xf numFmtId="0" fontId="9" fillId="31" borderId="0" xfId="0" applyFont="1" applyFill="1" applyAlignment="1">
      <alignment horizontal="center"/>
    </xf>
    <xf numFmtId="9" fontId="9" fillId="31" borderId="0" xfId="0" applyNumberFormat="1" applyFont="1" applyFill="1"/>
    <xf numFmtId="0" fontId="9" fillId="0" borderId="21" xfId="0" applyFont="1" applyBorder="1" applyAlignment="1">
      <alignment horizontal="center"/>
    </xf>
    <xf numFmtId="0" fontId="9" fillId="0" borderId="21" xfId="0" applyFont="1" applyBorder="1"/>
    <xf numFmtId="0" fontId="9" fillId="7" borderId="21" xfId="0" applyFont="1" applyFill="1" applyBorder="1"/>
    <xf numFmtId="3" fontId="9" fillId="7" borderId="21" xfId="0" applyNumberFormat="1" applyFont="1" applyFill="1" applyBorder="1"/>
    <xf numFmtId="0" fontId="10" fillId="0" borderId="21" xfId="0" applyFont="1" applyBorder="1"/>
    <xf numFmtId="15" fontId="9" fillId="0" borderId="21" xfId="0" applyNumberFormat="1" applyFont="1" applyBorder="1"/>
    <xf numFmtId="0" fontId="10" fillId="7" borderId="24" xfId="0" applyFont="1" applyFill="1" applyBorder="1" applyAlignment="1">
      <alignment horizontal="right"/>
    </xf>
    <xf numFmtId="4" fontId="10" fillId="7" borderId="24" xfId="0" applyNumberFormat="1" applyFont="1" applyFill="1" applyBorder="1" applyAlignment="1">
      <alignment horizontal="right"/>
    </xf>
    <xf numFmtId="0" fontId="9" fillId="33" borderId="0" xfId="0" applyFont="1" applyFill="1" applyAlignment="1">
      <alignment horizontal="right"/>
    </xf>
    <xf numFmtId="0" fontId="7" fillId="33" borderId="0" xfId="0" applyFont="1" applyFill="1"/>
    <xf numFmtId="0" fontId="9" fillId="33" borderId="0" xfId="0" applyFont="1" applyFill="1"/>
    <xf numFmtId="0" fontId="10" fillId="33" borderId="0" xfId="0" applyFont="1" applyFill="1"/>
    <xf numFmtId="0" fontId="17" fillId="33" borderId="0" xfId="0" applyFont="1" applyFill="1"/>
    <xf numFmtId="9" fontId="9" fillId="33" borderId="0" xfId="5" applyFont="1" applyFill="1"/>
    <xf numFmtId="169" fontId="9" fillId="33" borderId="0" xfId="0" applyNumberFormat="1" applyFont="1" applyFill="1" applyAlignment="1">
      <alignment horizontal="left"/>
    </xf>
    <xf numFmtId="166" fontId="10" fillId="33" borderId="10" xfId="0" applyNumberFormat="1" applyFont="1" applyFill="1" applyBorder="1"/>
    <xf numFmtId="4" fontId="9" fillId="33" borderId="0" xfId="0" applyNumberFormat="1" applyFont="1" applyFill="1" applyAlignment="1">
      <alignment horizontal="left"/>
    </xf>
    <xf numFmtId="166" fontId="9" fillId="33" borderId="0" xfId="0" applyNumberFormat="1" applyFont="1" applyFill="1" applyAlignment="1">
      <alignment horizontal="left"/>
    </xf>
    <xf numFmtId="167" fontId="9" fillId="7" borderId="0" xfId="0" applyNumberFormat="1" applyFont="1" applyFill="1" applyAlignment="1">
      <alignment horizontal="right"/>
    </xf>
    <xf numFmtId="4" fontId="9" fillId="0" borderId="1" xfId="0" applyNumberFormat="1" applyFont="1" applyBorder="1" applyAlignment="1">
      <alignment horizontal="center"/>
    </xf>
    <xf numFmtId="1" fontId="9" fillId="7" borderId="1" xfId="0" applyNumberFormat="1" applyFont="1" applyFill="1" applyBorder="1"/>
    <xf numFmtId="167" fontId="9" fillId="0" borderId="3" xfId="0" applyNumberFormat="1" applyFont="1" applyBorder="1" applyAlignment="1">
      <alignment horizontal="left"/>
    </xf>
    <xf numFmtId="15" fontId="10" fillId="0" borderId="1" xfId="0" applyNumberFormat="1" applyFont="1" applyBorder="1" applyAlignment="1">
      <alignment horizontal="center" vertical="center" wrapText="1"/>
    </xf>
    <xf numFmtId="0" fontId="42" fillId="7" borderId="0" xfId="0" applyFont="1" applyFill="1"/>
    <xf numFmtId="0" fontId="42" fillId="7" borderId="0" xfId="0" applyFont="1" applyFill="1" applyAlignment="1">
      <alignment horizontal="right"/>
    </xf>
    <xf numFmtId="0" fontId="43" fillId="7" borderId="0" xfId="0" applyFont="1" applyFill="1"/>
    <xf numFmtId="3" fontId="10" fillId="35" borderId="1" xfId="0" applyNumberFormat="1" applyFont="1" applyFill="1" applyBorder="1" applyAlignment="1">
      <alignment horizontal="center" vertical="center" wrapText="1"/>
    </xf>
    <xf numFmtId="0" fontId="10" fillId="35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49" fontId="43" fillId="7" borderId="0" xfId="0" applyNumberFormat="1" applyFont="1" applyFill="1" applyAlignment="1">
      <alignment horizontal="left"/>
    </xf>
    <xf numFmtId="17" fontId="43" fillId="7" borderId="0" xfId="0" quotePrefix="1" applyNumberFormat="1" applyFont="1" applyFill="1" applyAlignment="1">
      <alignment horizontal="left"/>
    </xf>
    <xf numFmtId="0" fontId="9" fillId="0" borderId="4" xfId="0" applyFont="1" applyBorder="1" applyAlignment="1">
      <alignment vertical="top"/>
    </xf>
    <xf numFmtId="167" fontId="10" fillId="0" borderId="21" xfId="0" applyNumberFormat="1" applyFont="1" applyBorder="1" applyAlignment="1">
      <alignment horizontal="center" vertical="center" wrapText="1"/>
    </xf>
    <xf numFmtId="3" fontId="10" fillId="36" borderId="1" xfId="0" applyNumberFormat="1" applyFont="1" applyFill="1" applyBorder="1" applyAlignment="1">
      <alignment horizontal="center" vertical="center" wrapText="1"/>
    </xf>
    <xf numFmtId="0" fontId="10" fillId="36" borderId="1" xfId="0" applyFont="1" applyFill="1" applyBorder="1" applyAlignment="1">
      <alignment horizontal="center" vertical="center" wrapText="1"/>
    </xf>
    <xf numFmtId="4" fontId="9" fillId="7" borderId="0" xfId="0" applyNumberFormat="1" applyFont="1" applyFill="1"/>
    <xf numFmtId="0" fontId="4" fillId="0" borderId="21" xfId="0" applyFont="1" applyBorder="1"/>
    <xf numFmtId="3" fontId="10" fillId="32" borderId="1" xfId="0" applyNumberFormat="1" applyFont="1" applyFill="1" applyBorder="1" applyAlignment="1">
      <alignment horizontal="center" vertical="center" wrapText="1"/>
    </xf>
    <xf numFmtId="0" fontId="10" fillId="32" borderId="1" xfId="0" applyFont="1" applyFill="1" applyBorder="1" applyAlignment="1">
      <alignment horizontal="center" vertical="center" wrapText="1"/>
    </xf>
    <xf numFmtId="3" fontId="10" fillId="38" borderId="1" xfId="0" applyNumberFormat="1" applyFont="1" applyFill="1" applyBorder="1" applyAlignment="1">
      <alignment horizontal="center" vertical="center" wrapText="1"/>
    </xf>
    <xf numFmtId="0" fontId="10" fillId="38" borderId="1" xfId="0" applyFont="1" applyFill="1" applyBorder="1" applyAlignment="1">
      <alignment horizontal="center" vertical="center" wrapText="1"/>
    </xf>
    <xf numFmtId="3" fontId="10" fillId="39" borderId="1" xfId="0" applyNumberFormat="1" applyFont="1" applyFill="1" applyBorder="1" applyAlignment="1">
      <alignment horizontal="center" vertical="center" wrapText="1"/>
    </xf>
    <xf numFmtId="0" fontId="10" fillId="39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43" fillId="7" borderId="0" xfId="0" applyFont="1" applyFill="1" applyAlignment="1">
      <alignment horizontal="left"/>
    </xf>
    <xf numFmtId="0" fontId="45" fillId="7" borderId="0" xfId="0" applyFont="1" applyFill="1"/>
    <xf numFmtId="166" fontId="10" fillId="7" borderId="0" xfId="0" applyNumberFormat="1" applyFont="1" applyFill="1"/>
    <xf numFmtId="0" fontId="46" fillId="7" borderId="0" xfId="0" applyFont="1" applyFill="1" applyAlignment="1">
      <alignment horizontal="right"/>
    </xf>
    <xf numFmtId="0" fontId="10" fillId="7" borderId="0" xfId="0" applyFont="1" applyFill="1" applyAlignment="1">
      <alignment horizontal="right"/>
    </xf>
    <xf numFmtId="0" fontId="45" fillId="7" borderId="0" xfId="0" applyFont="1" applyFill="1" applyAlignment="1">
      <alignment horizontal="right"/>
    </xf>
    <xf numFmtId="171" fontId="10" fillId="7" borderId="0" xfId="0" applyNumberFormat="1" applyFont="1" applyFill="1"/>
    <xf numFmtId="0" fontId="4" fillId="7" borderId="0" xfId="0" applyFont="1" applyFill="1"/>
    <xf numFmtId="0" fontId="7" fillId="7" borderId="0" xfId="0" applyFont="1" applyFill="1"/>
    <xf numFmtId="169" fontId="9" fillId="33" borderId="6" xfId="0" applyNumberFormat="1" applyFont="1" applyFill="1" applyBorder="1" applyAlignment="1">
      <alignment horizontal="left"/>
    </xf>
    <xf numFmtId="169" fontId="9" fillId="7" borderId="0" xfId="0" applyNumberFormat="1" applyFont="1" applyFill="1" applyAlignment="1">
      <alignment horizontal="right"/>
    </xf>
    <xf numFmtId="3" fontId="10" fillId="7" borderId="0" xfId="0" applyNumberFormat="1" applyFont="1" applyFill="1" applyAlignment="1">
      <alignment horizontal="right"/>
    </xf>
    <xf numFmtId="0" fontId="9" fillId="7" borderId="2" xfId="0" applyFont="1" applyFill="1" applyBorder="1" applyAlignment="1">
      <alignment horizontal="right"/>
    </xf>
    <xf numFmtId="3" fontId="10" fillId="34" borderId="1" xfId="0" applyNumberFormat="1" applyFont="1" applyFill="1" applyBorder="1" applyAlignment="1">
      <alignment horizontal="center" vertical="center" wrapText="1"/>
    </xf>
    <xf numFmtId="0" fontId="10" fillId="34" borderId="1" xfId="0" applyFont="1" applyFill="1" applyBorder="1" applyAlignment="1">
      <alignment horizontal="center" vertical="center" wrapText="1"/>
    </xf>
    <xf numFmtId="3" fontId="10" fillId="40" borderId="1" xfId="0" applyNumberFormat="1" applyFont="1" applyFill="1" applyBorder="1" applyAlignment="1">
      <alignment horizontal="center" vertical="center" wrapText="1"/>
    </xf>
    <xf numFmtId="0" fontId="10" fillId="40" borderId="1" xfId="0" applyFont="1" applyFill="1" applyBorder="1" applyAlignment="1">
      <alignment horizontal="center" vertical="center" wrapText="1"/>
    </xf>
    <xf numFmtId="15" fontId="9" fillId="0" borderId="1" xfId="0" applyNumberFormat="1" applyFont="1" applyBorder="1" applyAlignment="1">
      <alignment horizontal="right"/>
    </xf>
    <xf numFmtId="1" fontId="9" fillId="0" borderId="1" xfId="0" applyNumberFormat="1" applyFont="1" applyBorder="1"/>
    <xf numFmtId="0" fontId="9" fillId="0" borderId="9" xfId="0" applyFont="1" applyBorder="1"/>
    <xf numFmtId="0" fontId="9" fillId="0" borderId="8" xfId="0" applyFont="1" applyBorder="1"/>
    <xf numFmtId="3" fontId="10" fillId="0" borderId="1" xfId="0" applyNumberFormat="1" applyFont="1" applyBorder="1"/>
    <xf numFmtId="2" fontId="10" fillId="0" borderId="1" xfId="0" applyNumberFormat="1" applyFont="1" applyBorder="1"/>
    <xf numFmtId="167" fontId="9" fillId="41" borderId="0" xfId="0" applyNumberFormat="1" applyFont="1" applyFill="1" applyAlignment="1">
      <alignment horizontal="right"/>
    </xf>
    <xf numFmtId="167" fontId="9" fillId="37" borderId="0" xfId="0" applyNumberFormat="1" applyFont="1" applyFill="1" applyAlignment="1">
      <alignment horizontal="right"/>
    </xf>
    <xf numFmtId="4" fontId="9" fillId="0" borderId="4" xfId="0" applyNumberFormat="1" applyFont="1" applyBorder="1" applyAlignment="1">
      <alignment horizontal="right"/>
    </xf>
    <xf numFmtId="0" fontId="18" fillId="0" borderId="3" xfId="0" applyFont="1" applyBorder="1" applyAlignment="1">
      <alignment horizontal="left"/>
    </xf>
    <xf numFmtId="4" fontId="9" fillId="0" borderId="3" xfId="0" applyNumberFormat="1" applyFont="1" applyBorder="1" applyAlignment="1">
      <alignment horizontal="right"/>
    </xf>
    <xf numFmtId="0" fontId="9" fillId="0" borderId="21" xfId="0" applyFont="1" applyBorder="1" applyAlignment="1">
      <alignment horizontal="left"/>
    </xf>
    <xf numFmtId="0" fontId="9" fillId="0" borderId="27" xfId="0" applyFont="1" applyBorder="1"/>
    <xf numFmtId="0" fontId="40" fillId="7" borderId="1" xfId="0" applyFont="1" applyFill="1" applyBorder="1"/>
    <xf numFmtId="0" fontId="9" fillId="0" borderId="30" xfId="0" applyFont="1" applyBorder="1"/>
    <xf numFmtId="15" fontId="9" fillId="0" borderId="30" xfId="0" applyNumberFormat="1" applyFont="1" applyBorder="1"/>
    <xf numFmtId="0" fontId="9" fillId="0" borderId="31" xfId="0" applyFont="1" applyBorder="1"/>
    <xf numFmtId="0" fontId="46" fillId="7" borderId="1" xfId="0" applyFont="1" applyFill="1" applyBorder="1"/>
    <xf numFmtId="0" fontId="46" fillId="0" borderId="21" xfId="0" applyFont="1" applyBorder="1"/>
    <xf numFmtId="0" fontId="46" fillId="0" borderId="1" xfId="0" applyFont="1" applyBorder="1"/>
    <xf numFmtId="3" fontId="9" fillId="0" borderId="1" xfId="0" applyNumberFormat="1" applyFont="1" applyBorder="1" applyAlignment="1">
      <alignment horizontal="right"/>
    </xf>
    <xf numFmtId="165" fontId="9" fillId="0" borderId="1" xfId="0" applyNumberFormat="1" applyFont="1" applyBorder="1"/>
    <xf numFmtId="0" fontId="38" fillId="0" borderId="1" xfId="0" applyFont="1" applyBorder="1"/>
    <xf numFmtId="166" fontId="9" fillId="0" borderId="1" xfId="0" applyNumberFormat="1" applyFont="1" applyBorder="1"/>
    <xf numFmtId="3" fontId="9" fillId="0" borderId="21" xfId="0" applyNumberFormat="1" applyFont="1" applyBorder="1" applyAlignment="1">
      <alignment horizontal="right"/>
    </xf>
    <xf numFmtId="2" fontId="9" fillId="0" borderId="21" xfId="0" applyNumberFormat="1" applyFont="1" applyBorder="1"/>
    <xf numFmtId="1" fontId="9" fillId="0" borderId="21" xfId="0" applyNumberFormat="1" applyFont="1" applyBorder="1"/>
    <xf numFmtId="3" fontId="10" fillId="0" borderId="1" xfId="0" applyNumberFormat="1" applyFont="1" applyBorder="1" applyAlignment="1">
      <alignment horizontal="right"/>
    </xf>
    <xf numFmtId="171" fontId="9" fillId="0" borderId="1" xfId="0" applyNumberFormat="1" applyFont="1" applyBorder="1"/>
    <xf numFmtId="1" fontId="9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3" fontId="4" fillId="0" borderId="21" xfId="0" applyNumberFormat="1" applyFont="1" applyBorder="1"/>
    <xf numFmtId="2" fontId="4" fillId="0" borderId="21" xfId="0" applyNumberFormat="1" applyFont="1" applyBorder="1"/>
    <xf numFmtId="173" fontId="9" fillId="0" borderId="1" xfId="0" applyNumberFormat="1" applyFont="1" applyBorder="1"/>
    <xf numFmtId="3" fontId="10" fillId="0" borderId="21" xfId="0" applyNumberFormat="1" applyFont="1" applyBorder="1" applyAlignment="1">
      <alignment horizontal="right"/>
    </xf>
    <xf numFmtId="3" fontId="10" fillId="0" borderId="21" xfId="0" applyNumberFormat="1" applyFont="1" applyBorder="1"/>
    <xf numFmtId="2" fontId="10" fillId="0" borderId="21" xfId="0" applyNumberFormat="1" applyFont="1" applyBorder="1"/>
    <xf numFmtId="165" fontId="10" fillId="0" borderId="1" xfId="0" applyNumberFormat="1" applyFont="1" applyBorder="1"/>
    <xf numFmtId="165" fontId="9" fillId="0" borderId="21" xfId="0" applyNumberFormat="1" applyFont="1" applyBorder="1"/>
    <xf numFmtId="0" fontId="9" fillId="0" borderId="21" xfId="0" applyFont="1" applyBorder="1" applyAlignment="1">
      <alignment horizontal="right"/>
    </xf>
    <xf numFmtId="2" fontId="9" fillId="0" borderId="1" xfId="0" applyNumberFormat="1" applyFont="1" applyBorder="1" applyAlignment="1">
      <alignment horizontal="right"/>
    </xf>
    <xf numFmtId="1" fontId="10" fillId="0" borderId="1" xfId="0" applyNumberFormat="1" applyFont="1" applyBorder="1" applyAlignment="1">
      <alignment horizontal="right"/>
    </xf>
    <xf numFmtId="1" fontId="10" fillId="0" borderId="21" xfId="0" applyNumberFormat="1" applyFont="1" applyBorder="1" applyAlignment="1">
      <alignment horizontal="right"/>
    </xf>
    <xf numFmtId="0" fontId="10" fillId="0" borderId="21" xfId="0" applyFont="1" applyBorder="1" applyAlignment="1">
      <alignment horizontal="right"/>
    </xf>
    <xf numFmtId="1" fontId="9" fillId="0" borderId="21" xfId="0" applyNumberFormat="1" applyFont="1" applyBorder="1" applyAlignment="1">
      <alignment horizontal="right"/>
    </xf>
    <xf numFmtId="1" fontId="10" fillId="0" borderId="1" xfId="0" applyNumberFormat="1" applyFont="1" applyBorder="1"/>
    <xf numFmtId="3" fontId="4" fillId="0" borderId="1" xfId="0" applyNumberFormat="1" applyFont="1" applyBorder="1"/>
    <xf numFmtId="2" fontId="4" fillId="0" borderId="1" xfId="0" applyNumberFormat="1" applyFont="1" applyBorder="1"/>
    <xf numFmtId="3" fontId="7" fillId="0" borderId="1" xfId="0" applyNumberFormat="1" applyFont="1" applyBorder="1"/>
    <xf numFmtId="2" fontId="7" fillId="0" borderId="1" xfId="0" applyNumberFormat="1" applyFont="1" applyBorder="1"/>
    <xf numFmtId="3" fontId="9" fillId="0" borderId="8" xfId="0" applyNumberFormat="1" applyFont="1" applyBorder="1"/>
    <xf numFmtId="2" fontId="9" fillId="0" borderId="8" xfId="0" applyNumberFormat="1" applyFont="1" applyBorder="1"/>
    <xf numFmtId="169" fontId="9" fillId="0" borderId="1" xfId="219" applyNumberFormat="1" applyFont="1" applyFill="1" applyBorder="1" applyAlignment="1"/>
    <xf numFmtId="3" fontId="9" fillId="0" borderId="9" xfId="0" applyNumberFormat="1" applyFont="1" applyBorder="1"/>
    <xf numFmtId="2" fontId="9" fillId="0" borderId="9" xfId="0" applyNumberFormat="1" applyFont="1" applyBorder="1"/>
    <xf numFmtId="3" fontId="42" fillId="0" borderId="1" xfId="0" applyNumberFormat="1" applyFont="1" applyBorder="1"/>
    <xf numFmtId="1" fontId="9" fillId="0" borderId="9" xfId="0" applyNumberFormat="1" applyFont="1" applyBorder="1"/>
    <xf numFmtId="0" fontId="7" fillId="0" borderId="1" xfId="0" applyFont="1" applyBorder="1" applyAlignment="1">
      <alignment horizontal="right"/>
    </xf>
    <xf numFmtId="176" fontId="9" fillId="0" borderId="1" xfId="219" applyNumberFormat="1" applyFont="1" applyFill="1" applyBorder="1"/>
    <xf numFmtId="1" fontId="9" fillId="0" borderId="21" xfId="52" applyNumberFormat="1" applyFont="1" applyFill="1" applyBorder="1" applyAlignment="1"/>
    <xf numFmtId="1" fontId="9" fillId="0" borderId="1" xfId="52" applyNumberFormat="1" applyFont="1" applyFill="1" applyBorder="1" applyAlignment="1"/>
    <xf numFmtId="0" fontId="9" fillId="0" borderId="28" xfId="0" applyFont="1" applyBorder="1"/>
    <xf numFmtId="0" fontId="7" fillId="0" borderId="21" xfId="0" applyFont="1" applyBorder="1"/>
    <xf numFmtId="0" fontId="9" fillId="0" borderId="29" xfId="0" applyFont="1" applyBorder="1"/>
    <xf numFmtId="0" fontId="10" fillId="42" borderId="1" xfId="0" applyFont="1" applyFill="1" applyBorder="1" applyAlignment="1">
      <alignment horizontal="center"/>
    </xf>
    <xf numFmtId="0" fontId="10" fillId="42" borderId="1" xfId="0" applyFont="1" applyFill="1" applyBorder="1"/>
    <xf numFmtId="15" fontId="10" fillId="42" borderId="1" xfId="0" applyNumberFormat="1" applyFont="1" applyFill="1" applyBorder="1"/>
    <xf numFmtId="3" fontId="10" fillId="42" borderId="1" xfId="0" applyNumberFormat="1" applyFont="1" applyFill="1" applyBorder="1"/>
    <xf numFmtId="4" fontId="10" fillId="42" borderId="1" xfId="0" applyNumberFormat="1" applyFont="1" applyFill="1" applyBorder="1" applyAlignment="1">
      <alignment horizontal="right"/>
    </xf>
    <xf numFmtId="1" fontId="10" fillId="42" borderId="1" xfId="0" applyNumberFormat="1" applyFont="1" applyFill="1" applyBorder="1"/>
    <xf numFmtId="2" fontId="10" fillId="42" borderId="1" xfId="0" applyNumberFormat="1" applyFont="1" applyFill="1" applyBorder="1"/>
    <xf numFmtId="3" fontId="10" fillId="42" borderId="21" xfId="0" applyNumberFormat="1" applyFont="1" applyFill="1" applyBorder="1"/>
    <xf numFmtId="0" fontId="10" fillId="42" borderId="1" xfId="0" applyFont="1" applyFill="1" applyBorder="1" applyAlignment="1">
      <alignment horizontal="left"/>
    </xf>
    <xf numFmtId="4" fontId="10" fillId="42" borderId="1" xfId="0" applyNumberFormat="1" applyFont="1" applyFill="1" applyBorder="1"/>
    <xf numFmtId="165" fontId="10" fillId="42" borderId="1" xfId="0" applyNumberFormat="1" applyFont="1" applyFill="1" applyBorder="1"/>
    <xf numFmtId="0" fontId="10" fillId="42" borderId="30" xfId="0" applyFont="1" applyFill="1" applyBorder="1"/>
    <xf numFmtId="15" fontId="10" fillId="42" borderId="30" xfId="0" applyNumberFormat="1" applyFont="1" applyFill="1" applyBorder="1"/>
    <xf numFmtId="0" fontId="10" fillId="42" borderId="31" xfId="0" applyFont="1" applyFill="1" applyBorder="1"/>
    <xf numFmtId="3" fontId="10" fillId="42" borderId="1" xfId="0" applyNumberFormat="1" applyFont="1" applyFill="1" applyBorder="1" applyAlignment="1">
      <alignment horizontal="right"/>
    </xf>
    <xf numFmtId="1" fontId="10" fillId="42" borderId="1" xfId="0" applyNumberFormat="1" applyFont="1" applyFill="1" applyBorder="1" applyAlignment="1">
      <alignment horizontal="right"/>
    </xf>
    <xf numFmtId="0" fontId="10" fillId="42" borderId="21" xfId="0" applyFont="1" applyFill="1" applyBorder="1" applyAlignment="1">
      <alignment horizontal="center"/>
    </xf>
    <xf numFmtId="0" fontId="10" fillId="42" borderId="21" xfId="0" applyFont="1" applyFill="1" applyBorder="1"/>
    <xf numFmtId="15" fontId="10" fillId="42" borderId="21" xfId="0" applyNumberFormat="1" applyFont="1" applyFill="1" applyBorder="1"/>
    <xf numFmtId="3" fontId="10" fillId="42" borderId="21" xfId="0" applyNumberFormat="1" applyFont="1" applyFill="1" applyBorder="1" applyAlignment="1">
      <alignment horizontal="right"/>
    </xf>
    <xf numFmtId="2" fontId="10" fillId="42" borderId="21" xfId="0" applyNumberFormat="1" applyFont="1" applyFill="1" applyBorder="1"/>
    <xf numFmtId="167" fontId="10" fillId="42" borderId="21" xfId="0" applyNumberFormat="1" applyFont="1" applyFill="1" applyBorder="1"/>
    <xf numFmtId="1" fontId="10" fillId="42" borderId="21" xfId="0" applyNumberFormat="1" applyFont="1" applyFill="1" applyBorder="1"/>
    <xf numFmtId="0" fontId="10" fillId="42" borderId="1" xfId="0" applyFont="1" applyFill="1" applyBorder="1" applyAlignment="1">
      <alignment horizontal="right"/>
    </xf>
    <xf numFmtId="4" fontId="10" fillId="42" borderId="21" xfId="0" applyNumberFormat="1" applyFont="1" applyFill="1" applyBorder="1"/>
    <xf numFmtId="2" fontId="10" fillId="42" borderId="1" xfId="0" applyNumberFormat="1" applyFont="1" applyFill="1" applyBorder="1" applyAlignment="1">
      <alignment horizontal="right"/>
    </xf>
    <xf numFmtId="165" fontId="10" fillId="42" borderId="1" xfId="0" applyNumberFormat="1" applyFont="1" applyFill="1" applyBorder="1" applyAlignment="1">
      <alignment horizontal="right"/>
    </xf>
    <xf numFmtId="0" fontId="10" fillId="42" borderId="21" xfId="0" applyFont="1" applyFill="1" applyBorder="1" applyAlignment="1">
      <alignment horizontal="right"/>
    </xf>
    <xf numFmtId="1" fontId="10" fillId="42" borderId="21" xfId="0" applyNumberFormat="1" applyFont="1" applyFill="1" applyBorder="1" applyAlignment="1">
      <alignment horizontal="right"/>
    </xf>
    <xf numFmtId="171" fontId="10" fillId="42" borderId="1" xfId="0" applyNumberFormat="1" applyFont="1" applyFill="1" applyBorder="1"/>
    <xf numFmtId="166" fontId="10" fillId="42" borderId="1" xfId="0" applyNumberFormat="1" applyFont="1" applyFill="1" applyBorder="1"/>
    <xf numFmtId="0" fontId="10" fillId="42" borderId="21" xfId="0" applyFont="1" applyFill="1" applyBorder="1" applyAlignment="1">
      <alignment horizontal="left"/>
    </xf>
    <xf numFmtId="3" fontId="10" fillId="42" borderId="1" xfId="0" applyNumberFormat="1" applyFont="1" applyFill="1" applyBorder="1" applyAlignment="1">
      <alignment horizontal="left" vertical="center"/>
    </xf>
    <xf numFmtId="3" fontId="10" fillId="42" borderId="1" xfId="0" applyNumberFormat="1" applyFont="1" applyFill="1" applyBorder="1" applyAlignment="1">
      <alignment horizontal="center" vertical="center"/>
    </xf>
    <xf numFmtId="169" fontId="10" fillId="42" borderId="1" xfId="0" applyNumberFormat="1" applyFont="1" applyFill="1" applyBorder="1"/>
    <xf numFmtId="1" fontId="10" fillId="42" borderId="27" xfId="0" applyNumberFormat="1" applyFont="1" applyFill="1" applyBorder="1"/>
    <xf numFmtId="0" fontId="10" fillId="42" borderId="27" xfId="0" applyFont="1" applyFill="1" applyBorder="1"/>
    <xf numFmtId="3" fontId="10" fillId="42" borderId="27" xfId="0" applyNumberFormat="1" applyFont="1" applyFill="1" applyBorder="1"/>
    <xf numFmtId="2" fontId="10" fillId="42" borderId="27" xfId="0" applyNumberFormat="1" applyFont="1" applyFill="1" applyBorder="1"/>
    <xf numFmtId="4" fontId="10" fillId="42" borderId="27" xfId="0" applyNumberFormat="1" applyFont="1" applyFill="1" applyBorder="1"/>
    <xf numFmtId="0" fontId="7" fillId="42" borderId="1" xfId="0" applyFont="1" applyFill="1" applyBorder="1"/>
    <xf numFmtId="3" fontId="10" fillId="42" borderId="8" xfId="0" applyNumberFormat="1" applyFont="1" applyFill="1" applyBorder="1" applyAlignment="1">
      <alignment horizontal="right"/>
    </xf>
    <xf numFmtId="1" fontId="10" fillId="42" borderId="8" xfId="0" applyNumberFormat="1" applyFont="1" applyFill="1" applyBorder="1" applyAlignment="1">
      <alignment horizontal="right"/>
    </xf>
    <xf numFmtId="0" fontId="10" fillId="42" borderId="8" xfId="0" applyFont="1" applyFill="1" applyBorder="1"/>
    <xf numFmtId="3" fontId="10" fillId="42" borderId="8" xfId="0" applyNumberFormat="1" applyFont="1" applyFill="1" applyBorder="1"/>
    <xf numFmtId="2" fontId="10" fillId="42" borderId="8" xfId="0" applyNumberFormat="1" applyFont="1" applyFill="1" applyBorder="1"/>
    <xf numFmtId="3" fontId="7" fillId="42" borderId="1" xfId="0" applyNumberFormat="1" applyFont="1" applyFill="1" applyBorder="1"/>
    <xf numFmtId="3" fontId="7" fillId="42" borderId="1" xfId="0" applyNumberFormat="1" applyFont="1" applyFill="1" applyBorder="1" applyAlignment="1">
      <alignment horizontal="right"/>
    </xf>
    <xf numFmtId="1" fontId="7" fillId="42" borderId="1" xfId="0" applyNumberFormat="1" applyFont="1" applyFill="1" applyBorder="1" applyAlignment="1">
      <alignment horizontal="right"/>
    </xf>
    <xf numFmtId="3" fontId="43" fillId="42" borderId="1" xfId="0" applyNumberFormat="1" applyFont="1" applyFill="1" applyBorder="1"/>
    <xf numFmtId="0" fontId="10" fillId="42" borderId="28" xfId="0" applyFont="1" applyFill="1" applyBorder="1"/>
    <xf numFmtId="0" fontId="9" fillId="42" borderId="1" xfId="0" applyFont="1" applyFill="1" applyBorder="1" applyAlignment="1">
      <alignment horizontal="right"/>
    </xf>
    <xf numFmtId="0" fontId="4" fillId="0" borderId="21" xfId="0" applyFont="1" applyBorder="1" applyAlignment="1">
      <alignment horizontal="right"/>
    </xf>
    <xf numFmtId="1" fontId="9" fillId="42" borderId="1" xfId="0" applyNumberFormat="1" applyFont="1" applyFill="1" applyBorder="1" applyAlignment="1">
      <alignment horizontal="right"/>
    </xf>
    <xf numFmtId="0" fontId="9" fillId="42" borderId="21" xfId="0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4" fillId="42" borderId="1" xfId="0" applyFont="1" applyFill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9" fillId="42" borderId="8" xfId="0" applyFont="1" applyFill="1" applyBorder="1" applyAlignment="1">
      <alignment horizontal="right"/>
    </xf>
    <xf numFmtId="174" fontId="9" fillId="7" borderId="0" xfId="0" applyNumberFormat="1" applyFont="1" applyFill="1" applyAlignment="1">
      <alignment horizontal="right"/>
    </xf>
    <xf numFmtId="0" fontId="10" fillId="7" borderId="0" xfId="0" applyFont="1" applyFill="1" applyAlignment="1">
      <alignment wrapText="1"/>
    </xf>
    <xf numFmtId="0" fontId="10" fillId="7" borderId="0" xfId="0" applyFont="1" applyFill="1" applyAlignment="1">
      <alignment horizontal="right" vertical="center"/>
    </xf>
    <xf numFmtId="169" fontId="10" fillId="7" borderId="0" xfId="0" applyNumberFormat="1" applyFont="1" applyFill="1" applyAlignment="1">
      <alignment horizontal="right"/>
    </xf>
    <xf numFmtId="0" fontId="10" fillId="7" borderId="0" xfId="0" applyFont="1" applyFill="1" applyAlignment="1">
      <alignment horizontal="left" wrapText="1"/>
    </xf>
    <xf numFmtId="3" fontId="10" fillId="8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165" fontId="10" fillId="0" borderId="21" xfId="0" applyNumberFormat="1" applyFont="1" applyBorder="1"/>
    <xf numFmtId="1" fontId="9" fillId="0" borderId="0" xfId="0" applyNumberFormat="1" applyFont="1"/>
    <xf numFmtId="0" fontId="9" fillId="0" borderId="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67" fontId="9" fillId="0" borderId="26" xfId="0" applyNumberFormat="1" applyFont="1" applyBorder="1"/>
    <xf numFmtId="0" fontId="9" fillId="0" borderId="26" xfId="0" applyFont="1" applyBorder="1"/>
    <xf numFmtId="0" fontId="9" fillId="7" borderId="21" xfId="0" applyFont="1" applyFill="1" applyBorder="1" applyAlignment="1">
      <alignment horizontal="right"/>
    </xf>
    <xf numFmtId="0" fontId="10" fillId="42" borderId="29" xfId="0" applyFont="1" applyFill="1" applyBorder="1"/>
    <xf numFmtId="0" fontId="10" fillId="42" borderId="1" xfId="0" applyFont="1" applyFill="1" applyBorder="1" applyAlignment="1">
      <alignment horizontal="center" vertical="center"/>
    </xf>
    <xf numFmtId="3" fontId="9" fillId="7" borderId="26" xfId="0" applyNumberFormat="1" applyFont="1" applyFill="1" applyBorder="1"/>
    <xf numFmtId="0" fontId="9" fillId="7" borderId="26" xfId="0" applyFont="1" applyFill="1" applyBorder="1"/>
    <xf numFmtId="0" fontId="9" fillId="7" borderId="26" xfId="0" applyFont="1" applyFill="1" applyBorder="1" applyAlignment="1">
      <alignment horizontal="right"/>
    </xf>
    <xf numFmtId="0" fontId="10" fillId="0" borderId="21" xfId="0" applyFont="1" applyBorder="1" applyAlignment="1">
      <alignment horizontal="center"/>
    </xf>
    <xf numFmtId="1" fontId="9" fillId="0" borderId="21" xfId="0" applyNumberFormat="1" applyFont="1" applyBorder="1" applyAlignment="1">
      <alignment horizontal="center"/>
    </xf>
    <xf numFmtId="0" fontId="10" fillId="42" borderId="21" xfId="0" applyFont="1" applyFill="1" applyBorder="1" applyAlignment="1">
      <alignment horizontal="center" vertical="center"/>
    </xf>
    <xf numFmtId="1" fontId="10" fillId="42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1" fontId="10" fillId="42" borderId="21" xfId="0" applyNumberFormat="1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42" borderId="21" xfId="0" applyFont="1" applyFill="1" applyBorder="1"/>
    <xf numFmtId="0" fontId="41" fillId="42" borderId="1" xfId="0" applyFont="1" applyFill="1" applyBorder="1"/>
    <xf numFmtId="0" fontId="13" fillId="42" borderId="1" xfId="0" applyFont="1" applyFill="1" applyBorder="1"/>
    <xf numFmtId="0" fontId="9" fillId="42" borderId="1" xfId="0" applyFont="1" applyFill="1" applyBorder="1"/>
    <xf numFmtId="0" fontId="39" fillId="42" borderId="1" xfId="0" applyFont="1" applyFill="1" applyBorder="1"/>
    <xf numFmtId="0" fontId="9" fillId="42" borderId="29" xfId="0" applyFont="1" applyFill="1" applyBorder="1"/>
    <xf numFmtId="0" fontId="9" fillId="42" borderId="1" xfId="0" applyFont="1" applyFill="1" applyBorder="1" applyAlignment="1">
      <alignment horizontal="center"/>
    </xf>
    <xf numFmtId="0" fontId="4" fillId="42" borderId="21" xfId="0" applyFont="1" applyFill="1" applyBorder="1"/>
    <xf numFmtId="0" fontId="42" fillId="7" borderId="37" xfId="0" applyFont="1" applyFill="1" applyBorder="1" applyAlignment="1">
      <alignment horizontal="right"/>
    </xf>
    <xf numFmtId="0" fontId="9" fillId="7" borderId="37" xfId="0" applyFont="1" applyFill="1" applyBorder="1" applyAlignment="1">
      <alignment horizontal="right"/>
    </xf>
    <xf numFmtId="0" fontId="18" fillId="0" borderId="37" xfId="0" applyFont="1" applyBorder="1" applyAlignment="1">
      <alignment horizontal="left"/>
    </xf>
    <xf numFmtId="167" fontId="9" fillId="0" borderId="37" xfId="0" applyNumberFormat="1" applyFont="1" applyBorder="1" applyAlignment="1">
      <alignment horizontal="right"/>
    </xf>
    <xf numFmtId="3" fontId="10" fillId="45" borderId="1" xfId="0" applyNumberFormat="1" applyFont="1" applyFill="1" applyBorder="1" applyAlignment="1">
      <alignment horizontal="center" vertical="center" wrapText="1"/>
    </xf>
    <xf numFmtId="0" fontId="10" fillId="45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/>
    <xf numFmtId="0" fontId="10" fillId="7" borderId="1" xfId="0" applyFont="1" applyFill="1" applyBorder="1"/>
    <xf numFmtId="1" fontId="9" fillId="7" borderId="1" xfId="0" applyNumberFormat="1" applyFont="1" applyFill="1" applyBorder="1" applyAlignment="1">
      <alignment horizontal="center" vertical="center"/>
    </xf>
    <xf numFmtId="15" fontId="9" fillId="7" borderId="1" xfId="0" applyNumberFormat="1" applyFont="1" applyFill="1" applyBorder="1"/>
    <xf numFmtId="3" fontId="9" fillId="7" borderId="1" xfId="0" applyNumberFormat="1" applyFont="1" applyFill="1" applyBorder="1"/>
    <xf numFmtId="2" fontId="9" fillId="7" borderId="1" xfId="0" applyNumberFormat="1" applyFont="1" applyFill="1" applyBorder="1"/>
    <xf numFmtId="0" fontId="9" fillId="7" borderId="1" xfId="0" applyFont="1" applyFill="1" applyBorder="1" applyAlignment="1">
      <alignment horizontal="right"/>
    </xf>
    <xf numFmtId="3" fontId="10" fillId="7" borderId="1" xfId="0" applyNumberFormat="1" applyFont="1" applyFill="1" applyBorder="1"/>
    <xf numFmtId="2" fontId="10" fillId="7" borderId="1" xfId="0" applyNumberFormat="1" applyFont="1" applyFill="1" applyBorder="1"/>
    <xf numFmtId="2" fontId="4" fillId="7" borderId="1" xfId="0" applyNumberFormat="1" applyFont="1" applyFill="1" applyBorder="1"/>
    <xf numFmtId="0" fontId="4" fillId="7" borderId="1" xfId="0" applyFont="1" applyFill="1" applyBorder="1"/>
    <xf numFmtId="1" fontId="9" fillId="0" borderId="27" xfId="0" applyNumberFormat="1" applyFont="1" applyBorder="1" applyAlignment="1">
      <alignment horizontal="center" vertical="center"/>
    </xf>
    <xf numFmtId="15" fontId="9" fillId="0" borderId="27" xfId="0" applyNumberFormat="1" applyFont="1" applyBorder="1"/>
    <xf numFmtId="167" fontId="9" fillId="0" borderId="27" xfId="0" applyNumberFormat="1" applyFont="1" applyBorder="1"/>
    <xf numFmtId="0" fontId="9" fillId="7" borderId="27" xfId="0" applyFont="1" applyFill="1" applyBorder="1"/>
    <xf numFmtId="3" fontId="10" fillId="0" borderId="27" xfId="0" applyNumberFormat="1" applyFont="1" applyBorder="1"/>
    <xf numFmtId="2" fontId="10" fillId="0" borderId="27" xfId="0" applyNumberFormat="1" applyFont="1" applyBorder="1"/>
    <xf numFmtId="14" fontId="10" fillId="42" borderId="21" xfId="0" applyNumberFormat="1" applyFont="1" applyFill="1" applyBorder="1"/>
    <xf numFmtId="0" fontId="9" fillId="7" borderId="21" xfId="0" applyFont="1" applyFill="1" applyBorder="1" applyAlignment="1">
      <alignment horizontal="center"/>
    </xf>
    <xf numFmtId="1" fontId="9" fillId="7" borderId="21" xfId="0" applyNumberFormat="1" applyFont="1" applyFill="1" applyBorder="1" applyAlignment="1">
      <alignment horizontal="center" vertical="center"/>
    </xf>
    <xf numFmtId="15" fontId="9" fillId="7" borderId="21" xfId="0" applyNumberFormat="1" applyFont="1" applyFill="1" applyBorder="1"/>
    <xf numFmtId="2" fontId="9" fillId="7" borderId="21" xfId="0" applyNumberFormat="1" applyFont="1" applyFill="1" applyBorder="1"/>
    <xf numFmtId="3" fontId="10" fillId="7" borderId="21" xfId="0" applyNumberFormat="1" applyFont="1" applyFill="1" applyBorder="1"/>
    <xf numFmtId="2" fontId="10" fillId="7" borderId="21" xfId="0" applyNumberFormat="1" applyFont="1" applyFill="1" applyBorder="1"/>
    <xf numFmtId="167" fontId="9" fillId="7" borderId="21" xfId="0" applyNumberFormat="1" applyFont="1" applyFill="1" applyBorder="1"/>
    <xf numFmtId="1" fontId="9" fillId="7" borderId="11" xfId="0" applyNumberFormat="1" applyFont="1" applyFill="1" applyBorder="1"/>
    <xf numFmtId="3" fontId="9" fillId="7" borderId="11" xfId="0" applyNumberFormat="1" applyFont="1" applyFill="1" applyBorder="1"/>
    <xf numFmtId="2" fontId="9" fillId="7" borderId="11" xfId="0" applyNumberFormat="1" applyFont="1" applyFill="1" applyBorder="1"/>
    <xf numFmtId="0" fontId="9" fillId="7" borderId="11" xfId="0" applyFont="1" applyFill="1" applyBorder="1"/>
    <xf numFmtId="0" fontId="9" fillId="7" borderId="11" xfId="0" applyFont="1" applyFill="1" applyBorder="1" applyAlignment="1">
      <alignment horizontal="right"/>
    </xf>
    <xf numFmtId="0" fontId="9" fillId="7" borderId="0" xfId="0" applyFont="1" applyFill="1" applyAlignment="1">
      <alignment horizontal="center"/>
    </xf>
    <xf numFmtId="2" fontId="4" fillId="42" borderId="21" xfId="0" applyNumberFormat="1" applyFont="1" applyFill="1" applyBorder="1"/>
    <xf numFmtId="0" fontId="9" fillId="0" borderId="22" xfId="0" applyFont="1" applyBorder="1"/>
    <xf numFmtId="2" fontId="4" fillId="0" borderId="11" xfId="0" applyNumberFormat="1" applyFont="1" applyBorder="1"/>
    <xf numFmtId="167" fontId="9" fillId="0" borderId="22" xfId="0" applyNumberFormat="1" applyFont="1" applyBorder="1" applyAlignment="1">
      <alignment horizontal="center"/>
    </xf>
    <xf numFmtId="167" fontId="9" fillId="0" borderId="23" xfId="0" applyNumberFormat="1" applyFont="1" applyBorder="1" applyAlignment="1">
      <alignment horizontal="center"/>
    </xf>
    <xf numFmtId="0" fontId="43" fillId="7" borderId="37" xfId="0" applyFont="1" applyFill="1" applyBorder="1"/>
    <xf numFmtId="0" fontId="42" fillId="7" borderId="37" xfId="0" applyFont="1" applyFill="1" applyBorder="1"/>
    <xf numFmtId="0" fontId="9" fillId="7" borderId="37" xfId="0" applyFont="1" applyFill="1" applyBorder="1"/>
    <xf numFmtId="0" fontId="10" fillId="7" borderId="24" xfId="0" applyFont="1" applyFill="1" applyBorder="1"/>
    <xf numFmtId="0" fontId="10" fillId="7" borderId="24" xfId="0" applyFont="1" applyFill="1" applyBorder="1" applyAlignment="1">
      <alignment horizontal="left"/>
    </xf>
    <xf numFmtId="0" fontId="10" fillId="7" borderId="36" xfId="0" applyFont="1" applyFill="1" applyBorder="1"/>
    <xf numFmtId="169" fontId="9" fillId="7" borderId="36" xfId="0" applyNumberFormat="1" applyFont="1" applyFill="1" applyBorder="1" applyAlignment="1">
      <alignment horizontal="right"/>
    </xf>
    <xf numFmtId="0" fontId="9" fillId="7" borderId="36" xfId="0" applyFont="1" applyFill="1" applyBorder="1"/>
    <xf numFmtId="4" fontId="9" fillId="7" borderId="37" xfId="0" applyNumberFormat="1" applyFont="1" applyFill="1" applyBorder="1" applyAlignment="1">
      <alignment horizontal="right"/>
    </xf>
    <xf numFmtId="169" fontId="9" fillId="7" borderId="37" xfId="0" applyNumberFormat="1" applyFont="1" applyFill="1" applyBorder="1" applyAlignment="1">
      <alignment horizontal="right"/>
    </xf>
    <xf numFmtId="3" fontId="9" fillId="7" borderId="36" xfId="0" applyNumberFormat="1" applyFont="1" applyFill="1" applyBorder="1" applyAlignment="1">
      <alignment horizontal="right"/>
    </xf>
    <xf numFmtId="3" fontId="9" fillId="7" borderId="37" xfId="0" applyNumberFormat="1" applyFont="1" applyFill="1" applyBorder="1" applyAlignment="1">
      <alignment horizontal="right"/>
    </xf>
    <xf numFmtId="0" fontId="10" fillId="7" borderId="37" xfId="0" applyFont="1" applyFill="1" applyBorder="1" applyAlignment="1">
      <alignment horizontal="left" wrapText="1"/>
    </xf>
    <xf numFmtId="3" fontId="10" fillId="7" borderId="37" xfId="0" applyNumberFormat="1" applyFont="1" applyFill="1" applyBorder="1" applyAlignment="1">
      <alignment horizontal="right"/>
    </xf>
    <xf numFmtId="4" fontId="17" fillId="33" borderId="37" xfId="0" applyNumberFormat="1" applyFont="1" applyFill="1" applyBorder="1" applyAlignment="1">
      <alignment horizontal="right"/>
    </xf>
    <xf numFmtId="4" fontId="17" fillId="33" borderId="37" xfId="0" applyNumberFormat="1" applyFont="1" applyFill="1" applyBorder="1"/>
    <xf numFmtId="166" fontId="10" fillId="33" borderId="38" xfId="0" applyNumberFormat="1" applyFont="1" applyFill="1" applyBorder="1"/>
    <xf numFmtId="169" fontId="9" fillId="33" borderId="25" xfId="0" applyNumberFormat="1" applyFont="1" applyFill="1" applyBorder="1" applyAlignment="1">
      <alignment horizontal="left"/>
    </xf>
    <xf numFmtId="0" fontId="10" fillId="33" borderId="39" xfId="0" applyFont="1" applyFill="1" applyBorder="1"/>
    <xf numFmtId="169" fontId="9" fillId="33" borderId="40" xfId="0" applyNumberFormat="1" applyFont="1" applyFill="1" applyBorder="1" applyAlignment="1">
      <alignment horizontal="left"/>
    </xf>
    <xf numFmtId="2" fontId="10" fillId="43" borderId="31" xfId="55" applyNumberFormat="1" applyFont="1" applyFill="1" applyBorder="1" applyAlignment="1">
      <alignment horizontal="right"/>
    </xf>
    <xf numFmtId="2" fontId="4" fillId="43" borderId="31" xfId="55" applyNumberFormat="1" applyFont="1" applyFill="1" applyBorder="1" applyAlignment="1">
      <alignment horizontal="right"/>
    </xf>
    <xf numFmtId="2" fontId="4" fillId="37" borderId="31" xfId="55" applyNumberFormat="1" applyFont="1" applyFill="1" applyBorder="1" applyAlignment="1">
      <alignment horizontal="right"/>
    </xf>
    <xf numFmtId="0" fontId="4" fillId="37" borderId="31" xfId="55" applyNumberFormat="1" applyFont="1" applyFill="1" applyBorder="1" applyAlignment="1">
      <alignment horizontal="right"/>
    </xf>
    <xf numFmtId="2" fontId="4" fillId="37" borderId="32" xfId="55" applyNumberFormat="1" applyFont="1" applyFill="1" applyBorder="1" applyAlignment="1">
      <alignment horizontal="right"/>
    </xf>
    <xf numFmtId="1" fontId="4" fillId="37" borderId="31" xfId="55" applyNumberFormat="1" applyFont="1" applyFill="1" applyBorder="1" applyAlignment="1">
      <alignment horizontal="right"/>
    </xf>
    <xf numFmtId="166" fontId="4" fillId="37" borderId="31" xfId="55" applyNumberFormat="1" applyFont="1" applyFill="1" applyBorder="1" applyAlignment="1">
      <alignment horizontal="right"/>
    </xf>
    <xf numFmtId="4" fontId="4" fillId="37" borderId="31" xfId="55" applyNumberFormat="1" applyFont="1" applyFill="1" applyBorder="1" applyAlignment="1">
      <alignment horizontal="right"/>
    </xf>
    <xf numFmtId="165" fontId="4" fillId="37" borderId="31" xfId="55" applyNumberFormat="1" applyFont="1" applyFill="1" applyBorder="1" applyAlignment="1">
      <alignment horizontal="right"/>
    </xf>
    <xf numFmtId="167" fontId="9" fillId="7" borderId="1" xfId="0" applyNumberFormat="1" applyFont="1" applyFill="1" applyBorder="1"/>
    <xf numFmtId="2" fontId="4" fillId="44" borderId="31" xfId="55" applyNumberFormat="1" applyFont="1" applyFill="1" applyBorder="1" applyAlignment="1">
      <alignment horizontal="right"/>
    </xf>
    <xf numFmtId="1" fontId="4" fillId="44" borderId="31" xfId="55" applyNumberFormat="1" applyFont="1" applyFill="1" applyBorder="1" applyAlignment="1">
      <alignment horizontal="right"/>
    </xf>
    <xf numFmtId="2" fontId="4" fillId="44" borderId="32" xfId="55" applyNumberFormat="1" applyFont="1" applyFill="1" applyBorder="1" applyAlignment="1">
      <alignment horizontal="right"/>
    </xf>
    <xf numFmtId="2" fontId="4" fillId="0" borderId="31" xfId="55" applyNumberFormat="1" applyFont="1" applyBorder="1" applyAlignment="1">
      <alignment horizontal="right"/>
    </xf>
    <xf numFmtId="2" fontId="4" fillId="0" borderId="32" xfId="55" applyNumberFormat="1" applyFont="1" applyBorder="1" applyAlignment="1">
      <alignment horizontal="right"/>
    </xf>
    <xf numFmtId="171" fontId="4" fillId="37" borderId="31" xfId="55" applyNumberFormat="1" applyFont="1" applyFill="1" applyBorder="1" applyAlignment="1">
      <alignment horizontal="right"/>
    </xf>
    <xf numFmtId="0" fontId="4" fillId="44" borderId="31" xfId="55" applyNumberFormat="1" applyFont="1" applyFill="1" applyBorder="1" applyAlignment="1">
      <alignment horizontal="right"/>
    </xf>
    <xf numFmtId="0" fontId="4" fillId="0" borderId="31" xfId="55" applyNumberFormat="1" applyFont="1" applyBorder="1" applyAlignment="1">
      <alignment horizontal="right"/>
    </xf>
    <xf numFmtId="180" fontId="4" fillId="37" borderId="31" xfId="55" applyNumberFormat="1" applyFont="1" applyFill="1" applyBorder="1" applyAlignment="1">
      <alignment horizontal="right"/>
    </xf>
    <xf numFmtId="2" fontId="4" fillId="0" borderId="1" xfId="55" applyNumberFormat="1" applyFont="1" applyBorder="1" applyAlignment="1">
      <alignment horizontal="right"/>
    </xf>
    <xf numFmtId="1" fontId="4" fillId="0" borderId="0" xfId="0" applyNumberFormat="1" applyFont="1"/>
    <xf numFmtId="1" fontId="9" fillId="7" borderId="21" xfId="0" applyNumberFormat="1" applyFont="1" applyFill="1" applyBorder="1"/>
    <xf numFmtId="15" fontId="9" fillId="7" borderId="21" xfId="0" applyNumberFormat="1" applyFont="1" applyFill="1" applyBorder="1" applyAlignment="1">
      <alignment horizontal="right"/>
    </xf>
    <xf numFmtId="166" fontId="4" fillId="44" borderId="31" xfId="55" applyNumberFormat="1" applyFont="1" applyFill="1" applyBorder="1" applyAlignment="1">
      <alignment horizontal="right"/>
    </xf>
    <xf numFmtId="167" fontId="9" fillId="7" borderId="26" xfId="0" applyNumberFormat="1" applyFont="1" applyFill="1" applyBorder="1"/>
    <xf numFmtId="0" fontId="4" fillId="44" borderId="32" xfId="55" applyNumberFormat="1" applyFont="1" applyFill="1" applyBorder="1" applyAlignment="1">
      <alignment horizontal="right"/>
    </xf>
    <xf numFmtId="2" fontId="4" fillId="37" borderId="33" xfId="55" applyNumberFormat="1" applyFont="1" applyFill="1" applyBorder="1" applyAlignment="1">
      <alignment horizontal="right"/>
    </xf>
    <xf numFmtId="0" fontId="4" fillId="37" borderId="33" xfId="55" applyNumberFormat="1" applyFont="1" applyFill="1" applyBorder="1" applyAlignment="1">
      <alignment horizontal="right"/>
    </xf>
    <xf numFmtId="2" fontId="4" fillId="37" borderId="21" xfId="55" applyNumberFormat="1" applyFont="1" applyFill="1" applyBorder="1" applyAlignment="1">
      <alignment horizontal="right"/>
    </xf>
    <xf numFmtId="0" fontId="9" fillId="7" borderId="21" xfId="0" applyFont="1" applyFill="1" applyBorder="1" applyAlignment="1">
      <alignment horizontal="center" vertical="center"/>
    </xf>
    <xf numFmtId="2" fontId="4" fillId="44" borderId="0" xfId="55" applyNumberFormat="1" applyFont="1" applyFill="1" applyAlignment="1">
      <alignment horizontal="right"/>
    </xf>
    <xf numFmtId="0" fontId="9" fillId="7" borderId="22" xfId="0" applyFont="1" applyFill="1" applyBorder="1"/>
    <xf numFmtId="2" fontId="10" fillId="43" borderId="33" xfId="55" applyNumberFormat="1" applyFont="1" applyFill="1" applyBorder="1" applyAlignment="1">
      <alignment horizontal="right"/>
    </xf>
    <xf numFmtId="2" fontId="4" fillId="43" borderId="33" xfId="55" applyNumberFormat="1" applyFont="1" applyFill="1" applyBorder="1" applyAlignment="1">
      <alignment horizontal="right"/>
    </xf>
    <xf numFmtId="2" fontId="4" fillId="43" borderId="21" xfId="55" applyNumberFormat="1" applyFont="1" applyFill="1" applyBorder="1" applyAlignment="1">
      <alignment horizontal="right"/>
    </xf>
    <xf numFmtId="2" fontId="4" fillId="37" borderId="34" xfId="55" applyNumberFormat="1" applyFont="1" applyFill="1" applyBorder="1" applyAlignment="1">
      <alignment horizontal="right"/>
    </xf>
    <xf numFmtId="2" fontId="4" fillId="37" borderId="41" xfId="55" applyNumberFormat="1" applyFont="1" applyFill="1" applyBorder="1" applyAlignment="1">
      <alignment horizontal="right"/>
    </xf>
    <xf numFmtId="2" fontId="4" fillId="37" borderId="27" xfId="55" applyNumberFormat="1" applyFont="1" applyFill="1" applyBorder="1" applyAlignment="1">
      <alignment horizontal="right"/>
    </xf>
    <xf numFmtId="2" fontId="4" fillId="37" borderId="11" xfId="55" applyNumberFormat="1" applyFont="1" applyFill="1" applyBorder="1" applyAlignment="1">
      <alignment horizontal="right"/>
    </xf>
    <xf numFmtId="2" fontId="4" fillId="37" borderId="35" xfId="55" applyNumberFormat="1" applyFont="1" applyFill="1" applyBorder="1" applyAlignment="1">
      <alignment horizontal="right"/>
    </xf>
    <xf numFmtId="1" fontId="9" fillId="7" borderId="21" xfId="0" applyNumberFormat="1" applyFont="1" applyFill="1" applyBorder="1" applyAlignment="1">
      <alignment horizontal="center"/>
    </xf>
    <xf numFmtId="2" fontId="4" fillId="44" borderId="21" xfId="55" applyNumberFormat="1" applyFont="1" applyFill="1" applyBorder="1" applyAlignment="1">
      <alignment horizontal="right"/>
    </xf>
    <xf numFmtId="0" fontId="4" fillId="44" borderId="29" xfId="55" applyNumberFormat="1" applyFont="1" applyFill="1" applyBorder="1" applyAlignment="1">
      <alignment horizontal="right"/>
    </xf>
    <xf numFmtId="2" fontId="4" fillId="44" borderId="22" xfId="55" applyNumberFormat="1" applyFont="1" applyFill="1" applyBorder="1" applyAlignment="1">
      <alignment horizontal="right"/>
    </xf>
    <xf numFmtId="0" fontId="4" fillId="44" borderId="21" xfId="55" applyNumberFormat="1" applyFont="1" applyFill="1" applyBorder="1" applyAlignment="1">
      <alignment horizontal="right"/>
    </xf>
    <xf numFmtId="0" fontId="4" fillId="7" borderId="21" xfId="0" applyFont="1" applyFill="1" applyBorder="1"/>
    <xf numFmtId="15" fontId="4" fillId="7" borderId="21" xfId="0" applyNumberFormat="1" applyFont="1" applyFill="1" applyBorder="1"/>
    <xf numFmtId="3" fontId="4" fillId="7" borderId="21" xfId="0" applyNumberFormat="1" applyFont="1" applyFill="1" applyBorder="1"/>
    <xf numFmtId="167" fontId="4" fillId="7" borderId="21" xfId="0" applyNumberFormat="1" applyFont="1" applyFill="1" applyBorder="1"/>
    <xf numFmtId="0" fontId="4" fillId="7" borderId="21" xfId="0" applyFont="1" applyFill="1" applyBorder="1" applyAlignment="1">
      <alignment horizontal="center"/>
    </xf>
    <xf numFmtId="0" fontId="7" fillId="7" borderId="21" xfId="0" applyFont="1" applyFill="1" applyBorder="1" applyAlignment="1">
      <alignment horizontal="center"/>
    </xf>
    <xf numFmtId="1" fontId="4" fillId="7" borderId="21" xfId="0" applyNumberFormat="1" applyFont="1" applyFill="1" applyBorder="1" applyAlignment="1">
      <alignment horizontal="center"/>
    </xf>
    <xf numFmtId="0" fontId="4" fillId="7" borderId="21" xfId="0" applyFont="1" applyFill="1" applyBorder="1" applyAlignment="1">
      <alignment horizontal="right"/>
    </xf>
    <xf numFmtId="0" fontId="4" fillId="7" borderId="22" xfId="0" applyFont="1" applyFill="1" applyBorder="1"/>
    <xf numFmtId="180" fontId="9" fillId="7" borderId="21" xfId="0" applyNumberFormat="1" applyFont="1" applyFill="1" applyBorder="1"/>
    <xf numFmtId="1" fontId="9" fillId="7" borderId="0" xfId="0" applyNumberFormat="1" applyFont="1" applyFill="1" applyAlignment="1">
      <alignment horizontal="center"/>
    </xf>
    <xf numFmtId="15" fontId="9" fillId="7" borderId="0" xfId="0" applyNumberFormat="1" applyFont="1" applyFill="1"/>
    <xf numFmtId="180" fontId="9" fillId="7" borderId="0" xfId="0" applyNumberFormat="1" applyFont="1" applyFill="1"/>
    <xf numFmtId="15" fontId="4" fillId="7" borderId="0" xfId="0" applyNumberFormat="1" applyFont="1" applyFill="1"/>
    <xf numFmtId="3" fontId="4" fillId="7" borderId="0" xfId="0" applyNumberFormat="1" applyFont="1" applyFill="1"/>
    <xf numFmtId="167" fontId="4" fillId="7" borderId="0" xfId="0" applyNumberFormat="1" applyFont="1" applyFill="1"/>
    <xf numFmtId="0" fontId="4" fillId="7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1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horizontal="right"/>
    </xf>
    <xf numFmtId="0" fontId="43" fillId="0" borderId="21" xfId="0" applyFont="1" applyBorder="1" applyAlignment="1">
      <alignment horizontal="left"/>
    </xf>
    <xf numFmtId="0" fontId="42" fillId="0" borderId="22" xfId="0" applyFont="1" applyBorder="1" applyAlignment="1">
      <alignment horizontal="left"/>
    </xf>
    <xf numFmtId="0" fontId="42" fillId="0" borderId="24" xfId="0" applyFont="1" applyBorder="1" applyAlignment="1">
      <alignment horizontal="left"/>
    </xf>
    <xf numFmtId="0" fontId="42" fillId="0" borderId="23" xfId="0" applyFont="1" applyBorder="1" applyAlignment="1">
      <alignment horizontal="left"/>
    </xf>
  </cellXfs>
  <cellStyles count="222">
    <cellStyle name="20% - Accent1 2" xfId="61" xr:uid="{00000000-0005-0000-0000-000000000000}"/>
    <cellStyle name="20% - Accent1 3" xfId="105" xr:uid="{00000000-0005-0000-0000-000001000000}"/>
    <cellStyle name="20% - Accent1 4" xfId="153" xr:uid="{00000000-0005-0000-0000-000002000000}"/>
    <cellStyle name="20% - Accent1 5" xfId="8" xr:uid="{00000000-0005-0000-0000-000003000000}"/>
    <cellStyle name="20% - Accent2 2" xfId="62" xr:uid="{00000000-0005-0000-0000-000004000000}"/>
    <cellStyle name="20% - Accent2 3" xfId="106" xr:uid="{00000000-0005-0000-0000-000005000000}"/>
    <cellStyle name="20% - Accent2 4" xfId="154" xr:uid="{00000000-0005-0000-0000-000006000000}"/>
    <cellStyle name="20% - Accent2 5" xfId="9" xr:uid="{00000000-0005-0000-0000-000007000000}"/>
    <cellStyle name="20% - Accent3 2" xfId="63" xr:uid="{00000000-0005-0000-0000-000008000000}"/>
    <cellStyle name="20% - Accent3 3" xfId="107" xr:uid="{00000000-0005-0000-0000-000009000000}"/>
    <cellStyle name="20% - Accent3 4" xfId="155" xr:uid="{00000000-0005-0000-0000-00000A000000}"/>
    <cellStyle name="20% - Accent3 5" xfId="10" xr:uid="{00000000-0005-0000-0000-00000B000000}"/>
    <cellStyle name="20% - Accent4 2" xfId="64" xr:uid="{00000000-0005-0000-0000-00000C000000}"/>
    <cellStyle name="20% - Accent4 3" xfId="108" xr:uid="{00000000-0005-0000-0000-00000D000000}"/>
    <cellStyle name="20% - Accent4 4" xfId="156" xr:uid="{00000000-0005-0000-0000-00000E000000}"/>
    <cellStyle name="20% - Accent4 5" xfId="11" xr:uid="{00000000-0005-0000-0000-00000F000000}"/>
    <cellStyle name="20% - Accent5 2" xfId="65" xr:uid="{00000000-0005-0000-0000-000010000000}"/>
    <cellStyle name="20% - Accent5 3" xfId="109" xr:uid="{00000000-0005-0000-0000-000011000000}"/>
    <cellStyle name="20% - Accent5 4" xfId="157" xr:uid="{00000000-0005-0000-0000-000012000000}"/>
    <cellStyle name="20% - Accent5 5" xfId="12" xr:uid="{00000000-0005-0000-0000-000013000000}"/>
    <cellStyle name="20% - Accent6 2" xfId="66" xr:uid="{00000000-0005-0000-0000-000014000000}"/>
    <cellStyle name="20% - Accent6 3" xfId="110" xr:uid="{00000000-0005-0000-0000-000015000000}"/>
    <cellStyle name="20% - Accent6 4" xfId="158" xr:uid="{00000000-0005-0000-0000-000016000000}"/>
    <cellStyle name="20% - Accent6 5" xfId="13" xr:uid="{00000000-0005-0000-0000-000017000000}"/>
    <cellStyle name="40% - Accent1 2" xfId="67" xr:uid="{00000000-0005-0000-0000-000018000000}"/>
    <cellStyle name="40% - Accent1 3" xfId="111" xr:uid="{00000000-0005-0000-0000-000019000000}"/>
    <cellStyle name="40% - Accent1 4" xfId="159" xr:uid="{00000000-0005-0000-0000-00001A000000}"/>
    <cellStyle name="40% - Accent1 5" xfId="14" xr:uid="{00000000-0005-0000-0000-00001B000000}"/>
    <cellStyle name="40% - Accent2 2" xfId="68" xr:uid="{00000000-0005-0000-0000-00001C000000}"/>
    <cellStyle name="40% - Accent2 3" xfId="112" xr:uid="{00000000-0005-0000-0000-00001D000000}"/>
    <cellStyle name="40% - Accent2 4" xfId="160" xr:uid="{00000000-0005-0000-0000-00001E000000}"/>
    <cellStyle name="40% - Accent2 5" xfId="15" xr:uid="{00000000-0005-0000-0000-00001F000000}"/>
    <cellStyle name="40% - Accent3 2" xfId="69" xr:uid="{00000000-0005-0000-0000-000020000000}"/>
    <cellStyle name="40% - Accent3 3" xfId="113" xr:uid="{00000000-0005-0000-0000-000021000000}"/>
    <cellStyle name="40% - Accent3 4" xfId="161" xr:uid="{00000000-0005-0000-0000-000022000000}"/>
    <cellStyle name="40% - Accent3 5" xfId="16" xr:uid="{00000000-0005-0000-0000-000023000000}"/>
    <cellStyle name="40% - Accent4 2" xfId="70" xr:uid="{00000000-0005-0000-0000-000024000000}"/>
    <cellStyle name="40% - Accent4 3" xfId="114" xr:uid="{00000000-0005-0000-0000-000025000000}"/>
    <cellStyle name="40% - Accent4 4" xfId="162" xr:uid="{00000000-0005-0000-0000-000026000000}"/>
    <cellStyle name="40% - Accent4 5" xfId="17" xr:uid="{00000000-0005-0000-0000-000027000000}"/>
    <cellStyle name="40% - Accent5 2" xfId="71" xr:uid="{00000000-0005-0000-0000-000028000000}"/>
    <cellStyle name="40% - Accent5 3" xfId="115" xr:uid="{00000000-0005-0000-0000-000029000000}"/>
    <cellStyle name="40% - Accent5 4" xfId="163" xr:uid="{00000000-0005-0000-0000-00002A000000}"/>
    <cellStyle name="40% - Accent5 5" xfId="18" xr:uid="{00000000-0005-0000-0000-00002B000000}"/>
    <cellStyle name="40% - Accent6 2" xfId="72" xr:uid="{00000000-0005-0000-0000-00002C000000}"/>
    <cellStyle name="40% - Accent6 3" xfId="116" xr:uid="{00000000-0005-0000-0000-00002D000000}"/>
    <cellStyle name="40% - Accent6 4" xfId="164" xr:uid="{00000000-0005-0000-0000-00002E000000}"/>
    <cellStyle name="40% - Accent6 5" xfId="19" xr:uid="{00000000-0005-0000-0000-00002F000000}"/>
    <cellStyle name="60% - Accent1 2" xfId="73" xr:uid="{00000000-0005-0000-0000-000030000000}"/>
    <cellStyle name="60% - Accent1 3" xfId="117" xr:uid="{00000000-0005-0000-0000-000031000000}"/>
    <cellStyle name="60% - Accent1 4" xfId="165" xr:uid="{00000000-0005-0000-0000-000032000000}"/>
    <cellStyle name="60% - Accent1 5" xfId="20" xr:uid="{00000000-0005-0000-0000-000033000000}"/>
    <cellStyle name="60% - Accent2 2" xfId="74" xr:uid="{00000000-0005-0000-0000-000034000000}"/>
    <cellStyle name="60% - Accent2 3" xfId="118" xr:uid="{00000000-0005-0000-0000-000035000000}"/>
    <cellStyle name="60% - Accent2 4" xfId="166" xr:uid="{00000000-0005-0000-0000-000036000000}"/>
    <cellStyle name="60% - Accent2 5" xfId="21" xr:uid="{00000000-0005-0000-0000-000037000000}"/>
    <cellStyle name="60% - Accent3 2" xfId="75" xr:uid="{00000000-0005-0000-0000-000038000000}"/>
    <cellStyle name="60% - Accent3 3" xfId="119" xr:uid="{00000000-0005-0000-0000-000039000000}"/>
    <cellStyle name="60% - Accent3 4" xfId="167" xr:uid="{00000000-0005-0000-0000-00003A000000}"/>
    <cellStyle name="60% - Accent3 5" xfId="22" xr:uid="{00000000-0005-0000-0000-00003B000000}"/>
    <cellStyle name="60% - Accent4 2" xfId="76" xr:uid="{00000000-0005-0000-0000-00003C000000}"/>
    <cellStyle name="60% - Accent4 3" xfId="120" xr:uid="{00000000-0005-0000-0000-00003D000000}"/>
    <cellStyle name="60% - Accent4 4" xfId="168" xr:uid="{00000000-0005-0000-0000-00003E000000}"/>
    <cellStyle name="60% - Accent4 5" xfId="23" xr:uid="{00000000-0005-0000-0000-00003F000000}"/>
    <cellStyle name="60% - Accent5 2" xfId="77" xr:uid="{00000000-0005-0000-0000-000040000000}"/>
    <cellStyle name="60% - Accent5 3" xfId="121" xr:uid="{00000000-0005-0000-0000-000041000000}"/>
    <cellStyle name="60% - Accent5 4" xfId="169" xr:uid="{00000000-0005-0000-0000-000042000000}"/>
    <cellStyle name="60% - Accent5 5" xfId="24" xr:uid="{00000000-0005-0000-0000-000043000000}"/>
    <cellStyle name="60% - Accent6 2" xfId="78" xr:uid="{00000000-0005-0000-0000-000044000000}"/>
    <cellStyle name="60% - Accent6 3" xfId="122" xr:uid="{00000000-0005-0000-0000-000045000000}"/>
    <cellStyle name="60% - Accent6 4" xfId="170" xr:uid="{00000000-0005-0000-0000-000046000000}"/>
    <cellStyle name="60% - Accent6 5" xfId="25" xr:uid="{00000000-0005-0000-0000-000047000000}"/>
    <cellStyle name="Accent1 2" xfId="79" xr:uid="{00000000-0005-0000-0000-000048000000}"/>
    <cellStyle name="Accent1 3" xfId="123" xr:uid="{00000000-0005-0000-0000-000049000000}"/>
    <cellStyle name="Accent1 4" xfId="171" xr:uid="{00000000-0005-0000-0000-00004A000000}"/>
    <cellStyle name="Accent1 5" xfId="26" xr:uid="{00000000-0005-0000-0000-00004B000000}"/>
    <cellStyle name="Accent2 2" xfId="80" xr:uid="{00000000-0005-0000-0000-00004C000000}"/>
    <cellStyle name="Accent2 3" xfId="124" xr:uid="{00000000-0005-0000-0000-00004D000000}"/>
    <cellStyle name="Accent2 4" xfId="172" xr:uid="{00000000-0005-0000-0000-00004E000000}"/>
    <cellStyle name="Accent2 5" xfId="27" xr:uid="{00000000-0005-0000-0000-00004F000000}"/>
    <cellStyle name="Accent3 2" xfId="81" xr:uid="{00000000-0005-0000-0000-000050000000}"/>
    <cellStyle name="Accent3 3" xfId="125" xr:uid="{00000000-0005-0000-0000-000051000000}"/>
    <cellStyle name="Accent3 4" xfId="173" xr:uid="{00000000-0005-0000-0000-000052000000}"/>
    <cellStyle name="Accent3 5" xfId="28" xr:uid="{00000000-0005-0000-0000-000053000000}"/>
    <cellStyle name="Accent4 2" xfId="82" xr:uid="{00000000-0005-0000-0000-000054000000}"/>
    <cellStyle name="Accent4 3" xfId="126" xr:uid="{00000000-0005-0000-0000-000055000000}"/>
    <cellStyle name="Accent4 4" xfId="174" xr:uid="{00000000-0005-0000-0000-000056000000}"/>
    <cellStyle name="Accent4 5" xfId="29" xr:uid="{00000000-0005-0000-0000-000057000000}"/>
    <cellStyle name="Accent5 2" xfId="83" xr:uid="{00000000-0005-0000-0000-000058000000}"/>
    <cellStyle name="Accent5 3" xfId="127" xr:uid="{00000000-0005-0000-0000-000059000000}"/>
    <cellStyle name="Accent5 4" xfId="175" xr:uid="{00000000-0005-0000-0000-00005A000000}"/>
    <cellStyle name="Accent5 5" xfId="30" xr:uid="{00000000-0005-0000-0000-00005B000000}"/>
    <cellStyle name="Accent6 2" xfId="84" xr:uid="{00000000-0005-0000-0000-00005C000000}"/>
    <cellStyle name="Accent6 3" xfId="128" xr:uid="{00000000-0005-0000-0000-00005D000000}"/>
    <cellStyle name="Accent6 4" xfId="176" xr:uid="{00000000-0005-0000-0000-00005E000000}"/>
    <cellStyle name="Accent6 5" xfId="31" xr:uid="{00000000-0005-0000-0000-00005F000000}"/>
    <cellStyle name="Bad 2" xfId="85" xr:uid="{00000000-0005-0000-0000-000060000000}"/>
    <cellStyle name="Bad 3" xfId="129" xr:uid="{00000000-0005-0000-0000-000061000000}"/>
    <cellStyle name="Bad 4" xfId="177" xr:uid="{00000000-0005-0000-0000-000062000000}"/>
    <cellStyle name="Bad 5" xfId="32" xr:uid="{00000000-0005-0000-0000-000063000000}"/>
    <cellStyle name="Calculation 2" xfId="86" xr:uid="{00000000-0005-0000-0000-000064000000}"/>
    <cellStyle name="Calculation 3" xfId="130" xr:uid="{00000000-0005-0000-0000-000065000000}"/>
    <cellStyle name="Calculation 4" xfId="178" xr:uid="{00000000-0005-0000-0000-000066000000}"/>
    <cellStyle name="Calculation 5" xfId="33" xr:uid="{00000000-0005-0000-0000-000067000000}"/>
    <cellStyle name="Check Cell 2" xfId="87" xr:uid="{00000000-0005-0000-0000-000068000000}"/>
    <cellStyle name="Check Cell 3" xfId="131" xr:uid="{00000000-0005-0000-0000-000069000000}"/>
    <cellStyle name="Check Cell 4" xfId="179" xr:uid="{00000000-0005-0000-0000-00006A000000}"/>
    <cellStyle name="Check Cell 5" xfId="34" xr:uid="{00000000-0005-0000-0000-00006B000000}"/>
    <cellStyle name="Comma" xfId="219" builtinId="3"/>
    <cellStyle name="Comma 2" xfId="1" xr:uid="{00000000-0005-0000-0000-00006D000000}"/>
    <cellStyle name="Comma 2 2" xfId="52" xr:uid="{00000000-0005-0000-0000-00006E000000}"/>
    <cellStyle name="Comma 3" xfId="103" xr:uid="{00000000-0005-0000-0000-00006F000000}"/>
    <cellStyle name="Comma 4" xfId="132" xr:uid="{00000000-0005-0000-0000-000070000000}"/>
    <cellStyle name="Comma 5" xfId="194" xr:uid="{00000000-0005-0000-0000-000071000000}"/>
    <cellStyle name="Comma 6" xfId="57" xr:uid="{00000000-0005-0000-0000-000072000000}"/>
    <cellStyle name="Explanatory Text 2" xfId="88" xr:uid="{00000000-0005-0000-0000-000073000000}"/>
    <cellStyle name="Explanatory Text 3" xfId="133" xr:uid="{00000000-0005-0000-0000-000074000000}"/>
    <cellStyle name="Explanatory Text 4" xfId="180" xr:uid="{00000000-0005-0000-0000-000075000000}"/>
    <cellStyle name="Explanatory Text 5" xfId="35" xr:uid="{00000000-0005-0000-0000-000076000000}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Good 2" xfId="89" xr:uid="{00000000-0005-0000-0000-000086000000}"/>
    <cellStyle name="Good 3" xfId="134" xr:uid="{00000000-0005-0000-0000-000087000000}"/>
    <cellStyle name="Good 4" xfId="181" xr:uid="{00000000-0005-0000-0000-000088000000}"/>
    <cellStyle name="Good 5" xfId="36" xr:uid="{00000000-0005-0000-0000-000089000000}"/>
    <cellStyle name="Heading 1 2" xfId="90" xr:uid="{00000000-0005-0000-0000-00008A000000}"/>
    <cellStyle name="Heading 1 3" xfId="135" xr:uid="{00000000-0005-0000-0000-00008B000000}"/>
    <cellStyle name="Heading 1 4" xfId="182" xr:uid="{00000000-0005-0000-0000-00008C000000}"/>
    <cellStyle name="Heading 1 5" xfId="37" xr:uid="{00000000-0005-0000-0000-00008D000000}"/>
    <cellStyle name="Heading 2 2" xfId="91" xr:uid="{00000000-0005-0000-0000-00008E000000}"/>
    <cellStyle name="Heading 2 3" xfId="136" xr:uid="{00000000-0005-0000-0000-00008F000000}"/>
    <cellStyle name="Heading 2 4" xfId="183" xr:uid="{00000000-0005-0000-0000-000090000000}"/>
    <cellStyle name="Heading 2 5" xfId="38" xr:uid="{00000000-0005-0000-0000-000091000000}"/>
    <cellStyle name="Heading 3 2" xfId="92" xr:uid="{00000000-0005-0000-0000-000092000000}"/>
    <cellStyle name="Heading 3 3" xfId="137" xr:uid="{00000000-0005-0000-0000-000093000000}"/>
    <cellStyle name="Heading 3 4" xfId="184" xr:uid="{00000000-0005-0000-0000-000094000000}"/>
    <cellStyle name="Heading 3 5" xfId="39" xr:uid="{00000000-0005-0000-0000-000095000000}"/>
    <cellStyle name="Heading 4 2" xfId="93" xr:uid="{00000000-0005-0000-0000-000096000000}"/>
    <cellStyle name="Heading 4 3" xfId="138" xr:uid="{00000000-0005-0000-0000-000097000000}"/>
    <cellStyle name="Heading 4 4" xfId="185" xr:uid="{00000000-0005-0000-0000-000098000000}"/>
    <cellStyle name="Heading 4 5" xfId="40" xr:uid="{00000000-0005-0000-0000-000099000000}"/>
    <cellStyle name="Hyperlink 2" xfId="102" xr:uid="{00000000-0005-0000-0000-00009A000000}"/>
    <cellStyle name="Hyperlink 3" xfId="59" xr:uid="{00000000-0005-0000-0000-00009B000000}"/>
    <cellStyle name="Hyperlink 4" xfId="53" xr:uid="{00000000-0005-0000-0000-00009C000000}"/>
    <cellStyle name="Input 2" xfId="94" xr:uid="{00000000-0005-0000-0000-00009D000000}"/>
    <cellStyle name="Input 3" xfId="139" xr:uid="{00000000-0005-0000-0000-00009E000000}"/>
    <cellStyle name="Input 4" xfId="186" xr:uid="{00000000-0005-0000-0000-00009F000000}"/>
    <cellStyle name="Input 5" xfId="41" xr:uid="{00000000-0005-0000-0000-0000A0000000}"/>
    <cellStyle name="Linked Cell 2" xfId="95" xr:uid="{00000000-0005-0000-0000-0000A1000000}"/>
    <cellStyle name="Linked Cell 3" xfId="140" xr:uid="{00000000-0005-0000-0000-0000A2000000}"/>
    <cellStyle name="Linked Cell 4" xfId="187" xr:uid="{00000000-0005-0000-0000-0000A3000000}"/>
    <cellStyle name="Linked Cell 5" xfId="42" xr:uid="{00000000-0005-0000-0000-0000A4000000}"/>
    <cellStyle name="Neutral 2" xfId="96" xr:uid="{00000000-0005-0000-0000-0000A5000000}"/>
    <cellStyle name="Neutral 3" xfId="141" xr:uid="{00000000-0005-0000-0000-0000A6000000}"/>
    <cellStyle name="Neutral 4" xfId="188" xr:uid="{00000000-0005-0000-0000-0000A7000000}"/>
    <cellStyle name="Neutral 5" xfId="43" xr:uid="{00000000-0005-0000-0000-0000A8000000}"/>
    <cellStyle name="Normal" xfId="0" builtinId="0"/>
    <cellStyle name="Normal 10" xfId="198" xr:uid="{00000000-0005-0000-0000-0000AA000000}"/>
    <cellStyle name="Normal 11" xfId="151" xr:uid="{00000000-0005-0000-0000-0000AB000000}"/>
    <cellStyle name="Normal 11 2" xfId="200" xr:uid="{00000000-0005-0000-0000-0000AC000000}"/>
    <cellStyle name="Normal 12" xfId="7" xr:uid="{00000000-0005-0000-0000-0000AD000000}"/>
    <cellStyle name="Normal 13" xfId="6" xr:uid="{00000000-0005-0000-0000-0000AE000000}"/>
    <cellStyle name="Normal 14" xfId="217" xr:uid="{00000000-0005-0000-0000-0000AF000000}"/>
    <cellStyle name="Normal 15" xfId="221" xr:uid="{66B24785-AF82-4DA9-9DD7-F6977EDAFFC5}"/>
    <cellStyle name="Normal 2" xfId="2" xr:uid="{00000000-0005-0000-0000-0000B0000000}"/>
    <cellStyle name="Normal 2 2" xfId="3" xr:uid="{00000000-0005-0000-0000-0000B1000000}"/>
    <cellStyle name="Normal 2 2 2" xfId="104" xr:uid="{00000000-0005-0000-0000-0000B2000000}"/>
    <cellStyle name="Normal 2 3" xfId="44" xr:uid="{00000000-0005-0000-0000-0000B3000000}"/>
    <cellStyle name="Normal 2_Invest" xfId="142" xr:uid="{00000000-0005-0000-0000-0000B4000000}"/>
    <cellStyle name="Normal 3" xfId="55" xr:uid="{00000000-0005-0000-0000-0000B5000000}"/>
    <cellStyle name="Normal 3 2" xfId="220" xr:uid="{00000000-0005-0000-0000-0000B6000000}"/>
    <cellStyle name="Normal 4" xfId="54" xr:uid="{00000000-0005-0000-0000-0000B7000000}"/>
    <cellStyle name="Normal 4 2" xfId="4" xr:uid="{00000000-0005-0000-0000-0000B8000000}"/>
    <cellStyle name="Normal 4 2 2" xfId="56" xr:uid="{00000000-0005-0000-0000-0000B9000000}"/>
    <cellStyle name="Normal 4_Invest" xfId="143" xr:uid="{00000000-0005-0000-0000-0000BA000000}"/>
    <cellStyle name="Normal 5" xfId="60" xr:uid="{00000000-0005-0000-0000-0000BB000000}"/>
    <cellStyle name="Normal 6" xfId="58" xr:uid="{00000000-0005-0000-0000-0000BC000000}"/>
    <cellStyle name="Normal 6 2" xfId="196" xr:uid="{00000000-0005-0000-0000-0000BD000000}"/>
    <cellStyle name="Normal 6 2 2" xfId="201" xr:uid="{00000000-0005-0000-0000-0000BE000000}"/>
    <cellStyle name="Normal 6 3" xfId="199" xr:uid="{00000000-0005-0000-0000-0000BF000000}"/>
    <cellStyle name="Normal 7" xfId="144" xr:uid="{00000000-0005-0000-0000-0000C0000000}"/>
    <cellStyle name="Normal 8" xfId="152" xr:uid="{00000000-0005-0000-0000-0000C1000000}"/>
    <cellStyle name="Normal 9" xfId="195" xr:uid="{00000000-0005-0000-0000-0000C2000000}"/>
    <cellStyle name="Note 2" xfId="50" xr:uid="{00000000-0005-0000-0000-0000C3000000}"/>
    <cellStyle name="Note 3" xfId="97" xr:uid="{00000000-0005-0000-0000-0000C4000000}"/>
    <cellStyle name="Note 4" xfId="145" xr:uid="{00000000-0005-0000-0000-0000C5000000}"/>
    <cellStyle name="Note 5" xfId="189" xr:uid="{00000000-0005-0000-0000-0000C6000000}"/>
    <cellStyle name="Note 6" xfId="45" xr:uid="{00000000-0005-0000-0000-0000C7000000}"/>
    <cellStyle name="Output 2" xfId="98" xr:uid="{00000000-0005-0000-0000-0000C8000000}"/>
    <cellStyle name="Output 3" xfId="146" xr:uid="{00000000-0005-0000-0000-0000C9000000}"/>
    <cellStyle name="Output 4" xfId="190" xr:uid="{00000000-0005-0000-0000-0000CA000000}"/>
    <cellStyle name="Output 5" xfId="46" xr:uid="{00000000-0005-0000-0000-0000CB000000}"/>
    <cellStyle name="Percent" xfId="5" builtinId="5"/>
    <cellStyle name="Percent 2" xfId="51" xr:uid="{00000000-0005-0000-0000-0000CD000000}"/>
    <cellStyle name="Percent 3" xfId="197" xr:uid="{00000000-0005-0000-0000-0000CE000000}"/>
    <cellStyle name="Percent 4" xfId="150" xr:uid="{00000000-0005-0000-0000-0000CF000000}"/>
    <cellStyle name="Percent 5" xfId="218" xr:uid="{00000000-0005-0000-0000-0000D0000000}"/>
    <cellStyle name="Title 2" xfId="99" xr:uid="{00000000-0005-0000-0000-0000D1000000}"/>
    <cellStyle name="Title 3" xfId="147" xr:uid="{00000000-0005-0000-0000-0000D2000000}"/>
    <cellStyle name="Title 4" xfId="191" xr:uid="{00000000-0005-0000-0000-0000D3000000}"/>
    <cellStyle name="Title 5" xfId="47" xr:uid="{00000000-0005-0000-0000-0000D4000000}"/>
    <cellStyle name="Total 2" xfId="100" xr:uid="{00000000-0005-0000-0000-0000D5000000}"/>
    <cellStyle name="Total 3" xfId="148" xr:uid="{00000000-0005-0000-0000-0000D6000000}"/>
    <cellStyle name="Total 4" xfId="192" xr:uid="{00000000-0005-0000-0000-0000D7000000}"/>
    <cellStyle name="Total 5" xfId="48" xr:uid="{00000000-0005-0000-0000-0000D8000000}"/>
    <cellStyle name="Warning Text 2" xfId="101" xr:uid="{00000000-0005-0000-0000-0000D9000000}"/>
    <cellStyle name="Warning Text 3" xfId="149" xr:uid="{00000000-0005-0000-0000-0000DA000000}"/>
    <cellStyle name="Warning Text 4" xfId="193" xr:uid="{00000000-0005-0000-0000-0000DB000000}"/>
    <cellStyle name="Warning Text 5" xfId="49" xr:uid="{00000000-0005-0000-0000-0000DC000000}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FFFFCC"/>
      <color rgb="FF2A1FB7"/>
      <color rgb="FFCCFFCC"/>
      <color rgb="FFFFCCFF"/>
      <color rgb="FF5033A3"/>
      <color rgb="FFCCFFFF"/>
      <color rgb="FF66FFFF"/>
      <color rgb="FF2A30AC"/>
      <color rgb="FF2835AE"/>
      <color rgb="FF2651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CO2%20database%20report\CO2%20database%202025-26\e-office\approved%20e-office\CO2%20Entry%20Database%20(2025-26)%20FINAL_HK8)(2).xlsx" TargetMode="External"/><Relationship Id="rId1" Type="http://schemas.openxmlformats.org/officeDocument/2006/relationships/externalLinkPath" Target="CO2%20Entry%20Database%20(2025-26)%20FINAL_HK8)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Results"/>
      <sheetName val="Transfer (1G)"/>
      <sheetName val="Units + Abbrev"/>
      <sheetName val="Assumptions"/>
      <sheetName val="Captive"/>
      <sheetName val="Build Margin"/>
      <sheetName val="Specific Emission Facators"/>
      <sheetName val="CUF calculation for 2025-26"/>
    </sheetNames>
    <sheetDataSet>
      <sheetData sheetId="0"/>
      <sheetData sheetId="1"/>
      <sheetData sheetId="2"/>
      <sheetData sheetId="3" refreshError="1"/>
      <sheetData sheetId="4">
        <row r="17">
          <cell r="D17">
            <v>8</v>
          </cell>
          <cell r="E17">
            <v>10</v>
          </cell>
          <cell r="F17">
            <v>3</v>
          </cell>
          <cell r="G17">
            <v>1</v>
          </cell>
          <cell r="I17">
            <v>3.5</v>
          </cell>
          <cell r="K17">
            <v>3.5</v>
          </cell>
          <cell r="L17">
            <v>0.5</v>
          </cell>
        </row>
        <row r="20">
          <cell r="D20">
            <v>2</v>
          </cell>
          <cell r="E20">
            <v>3</v>
          </cell>
        </row>
        <row r="21">
          <cell r="D21">
            <v>3755</v>
          </cell>
          <cell r="H21">
            <v>10100</v>
          </cell>
        </row>
        <row r="22">
          <cell r="H22">
            <v>0.95</v>
          </cell>
          <cell r="I22">
            <v>0.83</v>
          </cell>
        </row>
        <row r="23">
          <cell r="D23">
            <v>1.04</v>
          </cell>
          <cell r="E23">
            <v>1.28</v>
          </cell>
          <cell r="G23">
            <v>0.66</v>
          </cell>
        </row>
        <row r="31">
          <cell r="D31">
            <v>12</v>
          </cell>
          <cell r="F31">
            <v>9</v>
          </cell>
          <cell r="K31">
            <v>6.5</v>
          </cell>
          <cell r="M31">
            <v>5.25</v>
          </cell>
        </row>
        <row r="35">
          <cell r="D35">
            <v>1.19</v>
          </cell>
          <cell r="F35">
            <v>1.05</v>
          </cell>
          <cell r="G35">
            <v>0.99</v>
          </cell>
          <cell r="J35">
            <v>0.97</v>
          </cell>
          <cell r="L35">
            <v>0.87</v>
          </cell>
          <cell r="M35">
            <v>0.85</v>
          </cell>
        </row>
        <row r="48">
          <cell r="F48">
            <v>0.42</v>
          </cell>
        </row>
        <row r="53">
          <cell r="G53">
            <v>0.59</v>
          </cell>
        </row>
        <row r="59">
          <cell r="D59">
            <v>0</v>
          </cell>
        </row>
        <row r="63">
          <cell r="D63">
            <v>0.5</v>
          </cell>
        </row>
        <row r="64">
          <cell r="D64">
            <v>0.5</v>
          </cell>
        </row>
        <row r="67">
          <cell r="D67">
            <v>4.1867999999999999</v>
          </cell>
        </row>
      </sheetData>
      <sheetData sheetId="5"/>
      <sheetData sheetId="6"/>
      <sheetData sheetId="7" refreshError="1"/>
      <sheetData sheetId="8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" connectionId="1" xr16:uid="{00000000-0016-0000-0000-000000000000}" autoFormatId="16" applyNumberFormats="0" applyBorderFormats="0" applyFontFormats="1" applyPatternFormats="1" applyAlignmentFormats="0" applyWidthHeightFormats="0">
  <queryTableRefresh preserveSortFilterLayout="0">
    <queryTableFields/>
    <sortState xmlns:xlrd2="http://schemas.microsoft.com/office/spreadsheetml/2017/richdata2" ref="A3:IM2308">
      <sortCondition ref="B3:B2308"/>
      <sortCondition ref="C3:C2308"/>
    </sortState>
  </queryTableRefresh>
</queryTable>
</file>

<file path=xl/theme/theme1.xml><?xml version="1.0" encoding="utf-8"?>
<a:theme xmlns:a="http://schemas.openxmlformats.org/drawingml/2006/main" name="Office Theme">
  <a:themeElements>
    <a:clrScheme name="Custom 5">
      <a:dk1>
        <a:sysClr val="windowText" lastClr="000000"/>
      </a:dk1>
      <a:lt1>
        <a:sysClr val="window" lastClr="FFFFFF"/>
      </a:lt1>
      <a:dk2>
        <a:srgbClr val="632E62"/>
      </a:dk2>
      <a:lt2>
        <a:srgbClr val="E7CDE7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0">
    <tabColor rgb="FFBC7AB3"/>
    <pageSetUpPr fitToPage="1"/>
  </sheetPr>
  <dimension ref="A1:BD4475"/>
  <sheetViews>
    <sheetView tabSelected="1" zoomScale="90" zoomScaleNormal="90" workbookViewId="0">
      <pane ySplit="1" topLeftCell="A2" activePane="bottomLeft" state="frozen"/>
      <selection activeCell="I1" sqref="I1"/>
      <selection pane="bottomLeft" activeCell="BC24" sqref="BC24"/>
    </sheetView>
  </sheetViews>
  <sheetFormatPr defaultColWidth="18.7109375" defaultRowHeight="12.95" customHeight="1" outlineLevelCol="1"/>
  <cols>
    <col min="1" max="1" width="5.28515625" style="125" customWidth="1"/>
    <col min="2" max="2" width="29.5703125" style="1" customWidth="1"/>
    <col min="3" max="3" width="5" style="349" customWidth="1"/>
    <col min="4" max="4" width="11.5703125" style="101" customWidth="1"/>
    <col min="5" max="5" width="12.85546875" style="7" customWidth="1"/>
    <col min="6" max="6" width="14.42578125" style="1" customWidth="1" outlineLevel="1"/>
    <col min="7" max="7" width="12.85546875" style="1" customWidth="1" outlineLevel="1"/>
    <col min="8" max="8" width="27" style="1" customWidth="1" outlineLevel="1"/>
    <col min="9" max="9" width="12.85546875" style="1" customWidth="1"/>
    <col min="10" max="10" width="9" style="1" customWidth="1"/>
    <col min="11" max="11" width="22.140625" style="1" customWidth="1"/>
    <col min="12" max="16" width="10.5703125" style="105" hidden="1" customWidth="1"/>
    <col min="17" max="17" width="11.85546875" style="105" hidden="1" customWidth="1"/>
    <col min="18" max="21" width="12" style="105" hidden="1" customWidth="1"/>
    <col min="22" max="22" width="11.85546875" style="105" hidden="1" customWidth="1"/>
    <col min="23" max="26" width="12" style="105" hidden="1" customWidth="1"/>
    <col min="27" max="27" width="11.85546875" style="116" hidden="1" customWidth="1"/>
    <col min="28" max="31" width="12" style="105" hidden="1" customWidth="1"/>
    <col min="32" max="36" width="11.7109375" style="105" hidden="1" customWidth="1"/>
    <col min="37" max="40" width="18.7109375" style="105" hidden="1" customWidth="1"/>
    <col min="41" max="41" width="18.7109375" style="106" hidden="1" customWidth="1"/>
    <col min="42" max="44" width="18.7109375" style="105" hidden="1" customWidth="1"/>
    <col min="45" max="45" width="11" style="105" hidden="1" customWidth="1"/>
    <col min="46" max="46" width="11.28515625" style="105" hidden="1" customWidth="1"/>
    <col min="47" max="51" width="18.7109375" style="1" hidden="1" customWidth="1"/>
    <col min="52" max="16384" width="18.7109375" style="1"/>
  </cols>
  <sheetData>
    <row r="1" spans="1:56" s="350" customFormat="1" ht="123" customHeight="1">
      <c r="A1" s="99" t="s">
        <v>223</v>
      </c>
      <c r="B1" s="99" t="s">
        <v>745</v>
      </c>
      <c r="C1" s="178" t="s">
        <v>746</v>
      </c>
      <c r="D1" s="157" t="s">
        <v>747</v>
      </c>
      <c r="E1" s="167" t="s">
        <v>1550</v>
      </c>
      <c r="F1" s="99" t="s">
        <v>748</v>
      </c>
      <c r="G1" s="99" t="s">
        <v>353</v>
      </c>
      <c r="H1" s="99" t="s">
        <v>354</v>
      </c>
      <c r="I1" s="99" t="s">
        <v>355</v>
      </c>
      <c r="J1" s="99" t="s">
        <v>356</v>
      </c>
      <c r="K1" s="99" t="s">
        <v>357</v>
      </c>
      <c r="L1" s="161" t="s">
        <v>1284</v>
      </c>
      <c r="M1" s="161" t="s">
        <v>1285</v>
      </c>
      <c r="N1" s="162" t="s">
        <v>1286</v>
      </c>
      <c r="O1" s="162" t="s">
        <v>1287</v>
      </c>
      <c r="P1" s="162" t="s">
        <v>1288</v>
      </c>
      <c r="Q1" s="168" t="s">
        <v>1332</v>
      </c>
      <c r="R1" s="168" t="s">
        <v>1333</v>
      </c>
      <c r="S1" s="169" t="s">
        <v>1334</v>
      </c>
      <c r="T1" s="169" t="s">
        <v>1335</v>
      </c>
      <c r="U1" s="169" t="s">
        <v>1336</v>
      </c>
      <c r="V1" s="172" t="s">
        <v>1347</v>
      </c>
      <c r="W1" s="172" t="s">
        <v>1348</v>
      </c>
      <c r="X1" s="173" t="s">
        <v>1349</v>
      </c>
      <c r="Y1" s="173" t="s">
        <v>1350</v>
      </c>
      <c r="Z1" s="173" t="s">
        <v>1351</v>
      </c>
      <c r="AA1" s="174" t="s">
        <v>1386</v>
      </c>
      <c r="AB1" s="174" t="s">
        <v>1387</v>
      </c>
      <c r="AC1" s="175" t="s">
        <v>1388</v>
      </c>
      <c r="AD1" s="175" t="s">
        <v>1389</v>
      </c>
      <c r="AE1" s="175" t="s">
        <v>1390</v>
      </c>
      <c r="AF1" s="176" t="s">
        <v>1407</v>
      </c>
      <c r="AG1" s="176" t="s">
        <v>1408</v>
      </c>
      <c r="AH1" s="177" t="s">
        <v>1409</v>
      </c>
      <c r="AI1" s="177" t="s">
        <v>1410</v>
      </c>
      <c r="AJ1" s="177" t="s">
        <v>1411</v>
      </c>
      <c r="AK1" s="192" t="s">
        <v>1435</v>
      </c>
      <c r="AL1" s="192" t="s">
        <v>1436</v>
      </c>
      <c r="AM1" s="193" t="s">
        <v>1437</v>
      </c>
      <c r="AN1" s="193" t="s">
        <v>1438</v>
      </c>
      <c r="AO1" s="193" t="s">
        <v>1439</v>
      </c>
      <c r="AP1" s="194" t="s">
        <v>1440</v>
      </c>
      <c r="AQ1" s="194" t="s">
        <v>1441</v>
      </c>
      <c r="AR1" s="195" t="s">
        <v>1442</v>
      </c>
      <c r="AS1" s="195" t="s">
        <v>1443</v>
      </c>
      <c r="AT1" s="195" t="s">
        <v>1444</v>
      </c>
      <c r="AU1" s="327" t="s">
        <v>1484</v>
      </c>
      <c r="AV1" s="327" t="s">
        <v>1485</v>
      </c>
      <c r="AW1" s="328" t="s">
        <v>1486</v>
      </c>
      <c r="AX1" s="328" t="s">
        <v>1487</v>
      </c>
      <c r="AY1" s="328" t="s">
        <v>1488</v>
      </c>
      <c r="AZ1" s="363" t="s">
        <v>1532</v>
      </c>
      <c r="BA1" s="363" t="s">
        <v>1533</v>
      </c>
      <c r="BB1" s="364" t="s">
        <v>1534</v>
      </c>
      <c r="BC1" s="364" t="s">
        <v>1535</v>
      </c>
      <c r="BD1" s="364" t="s">
        <v>1536</v>
      </c>
    </row>
    <row r="2" spans="1:56" s="4" customFormat="1" ht="12.75" customHeight="1">
      <c r="A2" s="262">
        <v>1</v>
      </c>
      <c r="B2" s="263" t="s">
        <v>44</v>
      </c>
      <c r="C2" s="344">
        <v>0</v>
      </c>
      <c r="D2" s="264"/>
      <c r="E2" s="421">
        <v>135</v>
      </c>
      <c r="F2" s="263" t="s">
        <v>45</v>
      </c>
      <c r="G2" s="263" t="s">
        <v>589</v>
      </c>
      <c r="H2" s="263" t="s">
        <v>1395</v>
      </c>
      <c r="I2" s="263" t="s">
        <v>849</v>
      </c>
      <c r="J2" s="263" t="s">
        <v>596</v>
      </c>
      <c r="K2" s="263" t="s">
        <v>688</v>
      </c>
      <c r="L2" s="267">
        <v>663.77449999999999</v>
      </c>
      <c r="M2" s="265">
        <v>360293.65375758603</v>
      </c>
      <c r="N2" s="268">
        <v>0.54279526218254248</v>
      </c>
      <c r="O2" s="263">
        <v>1</v>
      </c>
      <c r="P2" s="263"/>
      <c r="Q2" s="267">
        <v>626.23912800000005</v>
      </c>
      <c r="R2" s="265">
        <v>347191.86378896731</v>
      </c>
      <c r="S2" s="268">
        <v>0.55440781047614018</v>
      </c>
      <c r="T2" s="263">
        <v>1</v>
      </c>
      <c r="U2" s="263"/>
      <c r="V2" s="267">
        <v>779.19299999999998</v>
      </c>
      <c r="W2" s="265">
        <v>435038.69922286773</v>
      </c>
      <c r="X2" s="268">
        <v>0.55831956809528283</v>
      </c>
      <c r="Y2" s="263">
        <v>1</v>
      </c>
      <c r="Z2" s="263"/>
      <c r="AA2" s="267">
        <v>846.22096999999997</v>
      </c>
      <c r="AB2" s="265">
        <v>477513.55574202898</v>
      </c>
      <c r="AC2" s="268">
        <v>0.56428943818542932</v>
      </c>
      <c r="AD2" s="263">
        <v>1</v>
      </c>
      <c r="AE2" s="263"/>
      <c r="AF2" s="267">
        <v>891.20935299999996</v>
      </c>
      <c r="AG2" s="265">
        <v>494684.64779005124</v>
      </c>
      <c r="AH2" s="268">
        <v>0.55507120310714608</v>
      </c>
      <c r="AI2" s="263">
        <v>1</v>
      </c>
      <c r="AJ2" s="263"/>
      <c r="AK2" s="263">
        <v>816</v>
      </c>
      <c r="AL2" s="265">
        <v>468754.38423215994</v>
      </c>
      <c r="AM2" s="268">
        <v>0.57445390224529402</v>
      </c>
      <c r="AN2" s="263"/>
      <c r="AO2" s="313"/>
      <c r="AP2" s="263">
        <v>616.49</v>
      </c>
      <c r="AQ2" s="265">
        <v>354570.70068136445</v>
      </c>
      <c r="AR2" s="268">
        <v>0.57514428568405718</v>
      </c>
      <c r="AS2" s="263"/>
      <c r="AT2" s="263"/>
      <c r="AU2" s="422">
        <v>524.22546</v>
      </c>
      <c r="AV2" s="265">
        <v>308192.94224427425</v>
      </c>
      <c r="AW2" s="268">
        <v>0.58790151520735801</v>
      </c>
      <c r="AX2" s="422"/>
      <c r="AY2" s="263"/>
      <c r="AZ2" s="422">
        <v>530.29999999999995</v>
      </c>
      <c r="BA2" s="265">
        <v>331723.60065807519</v>
      </c>
      <c r="BB2" s="268">
        <v>0.62553950718098283</v>
      </c>
      <c r="BC2" s="422"/>
      <c r="BD2" s="263"/>
    </row>
    <row r="3" spans="1:56" ht="11.25" customHeight="1">
      <c r="A3" s="123">
        <v>1</v>
      </c>
      <c r="B3" s="55" t="s">
        <v>44</v>
      </c>
      <c r="C3" s="345">
        <v>1</v>
      </c>
      <c r="D3" s="57">
        <v>35831</v>
      </c>
      <c r="E3" s="94">
        <v>21</v>
      </c>
      <c r="F3" s="55" t="s">
        <v>45</v>
      </c>
      <c r="G3" s="55" t="s">
        <v>589</v>
      </c>
      <c r="H3" s="55" t="s">
        <v>386</v>
      </c>
      <c r="I3" s="55" t="s">
        <v>849</v>
      </c>
      <c r="J3" s="55" t="s">
        <v>596</v>
      </c>
      <c r="K3" s="55" t="s">
        <v>688</v>
      </c>
      <c r="L3" s="55"/>
      <c r="M3" s="8"/>
      <c r="N3" s="58"/>
      <c r="O3" s="55"/>
      <c r="P3" s="55"/>
      <c r="Q3" s="55"/>
      <c r="R3" s="8"/>
      <c r="S3" s="58"/>
      <c r="T3" s="55"/>
      <c r="U3" s="55"/>
      <c r="V3" s="55"/>
      <c r="W3" s="8"/>
      <c r="X3" s="58"/>
      <c r="Y3" s="55"/>
      <c r="Z3" s="55"/>
      <c r="AA3" s="55"/>
      <c r="AB3" s="8"/>
      <c r="AC3" s="58"/>
      <c r="AD3" s="55"/>
      <c r="AE3" s="55"/>
      <c r="AF3" s="55"/>
      <c r="AG3" s="8"/>
      <c r="AH3" s="58"/>
      <c r="AI3" s="55"/>
      <c r="AJ3" s="55"/>
      <c r="AK3" s="55">
        <v>153.16782978723407</v>
      </c>
      <c r="AL3" s="8">
        <v>87987.857519719604</v>
      </c>
      <c r="AM3" s="58">
        <v>0.57445390224529413</v>
      </c>
      <c r="AN3" s="237">
        <v>1</v>
      </c>
      <c r="AO3" s="228"/>
      <c r="AP3" s="55">
        <v>119.44</v>
      </c>
      <c r="AQ3" s="200">
        <v>68689.263278016573</v>
      </c>
      <c r="AR3" s="201">
        <v>0.57509430072016554</v>
      </c>
      <c r="AS3" s="55">
        <v>1</v>
      </c>
      <c r="AT3" s="55"/>
      <c r="AU3" s="423">
        <v>91.631039999999999</v>
      </c>
      <c r="AV3" s="200">
        <v>52484.114241660631</v>
      </c>
      <c r="AW3" s="201">
        <v>0.57277658576897772</v>
      </c>
      <c r="AX3" s="423">
        <v>1</v>
      </c>
      <c r="AY3" s="55"/>
      <c r="AZ3" s="424">
        <v>104.97970178833647</v>
      </c>
      <c r="BA3" s="200">
        <v>65668.950920682546</v>
      </c>
      <c r="BB3" s="201">
        <v>0.62553950718098295</v>
      </c>
      <c r="BC3" s="425">
        <v>1</v>
      </c>
      <c r="BD3" s="136"/>
    </row>
    <row r="4" spans="1:56" ht="11.25" customHeight="1">
      <c r="A4" s="123">
        <v>1</v>
      </c>
      <c r="B4" s="55" t="s">
        <v>44</v>
      </c>
      <c r="C4" s="345">
        <v>2</v>
      </c>
      <c r="D4" s="57">
        <v>35851</v>
      </c>
      <c r="E4" s="94">
        <v>21</v>
      </c>
      <c r="F4" s="55" t="s">
        <v>45</v>
      </c>
      <c r="G4" s="55" t="s">
        <v>589</v>
      </c>
      <c r="H4" s="55" t="s">
        <v>386</v>
      </c>
      <c r="I4" s="55" t="s">
        <v>849</v>
      </c>
      <c r="J4" s="55" t="s">
        <v>596</v>
      </c>
      <c r="K4" s="55" t="s">
        <v>688</v>
      </c>
      <c r="L4" s="55"/>
      <c r="M4" s="8"/>
      <c r="N4" s="58"/>
      <c r="O4" s="55"/>
      <c r="P4" s="55"/>
      <c r="Q4" s="55"/>
      <c r="R4" s="8"/>
      <c r="S4" s="58"/>
      <c r="T4" s="55"/>
      <c r="U4" s="55"/>
      <c r="V4" s="55"/>
      <c r="W4" s="8"/>
      <c r="X4" s="58"/>
      <c r="Y4" s="55"/>
      <c r="Z4" s="55"/>
      <c r="AA4" s="55"/>
      <c r="AB4" s="8"/>
      <c r="AC4" s="58"/>
      <c r="AD4" s="55"/>
      <c r="AE4" s="55"/>
      <c r="AF4" s="55"/>
      <c r="AG4" s="8"/>
      <c r="AH4" s="58"/>
      <c r="AI4" s="55"/>
      <c r="AJ4" s="55"/>
      <c r="AK4" s="55">
        <v>134.53004255319149</v>
      </c>
      <c r="AL4" s="8">
        <v>77281.307913906334</v>
      </c>
      <c r="AM4" s="58">
        <v>0.57445390224529425</v>
      </c>
      <c r="AN4" s="237">
        <v>1</v>
      </c>
      <c r="AO4" s="228"/>
      <c r="AP4" s="55">
        <v>112.1</v>
      </c>
      <c r="AQ4" s="200">
        <v>64479.521962308951</v>
      </c>
      <c r="AR4" s="201">
        <v>0.5751964492623457</v>
      </c>
      <c r="AS4" s="55">
        <v>1</v>
      </c>
      <c r="AT4" s="55"/>
      <c r="AU4" s="423">
        <v>79.563990000000004</v>
      </c>
      <c r="AV4" s="200">
        <v>45646.529043743139</v>
      </c>
      <c r="AW4" s="201">
        <v>0.57370839551590025</v>
      </c>
      <c r="AX4" s="423">
        <v>1</v>
      </c>
      <c r="AY4" s="55"/>
      <c r="AZ4" s="424">
        <v>83.39753686357156</v>
      </c>
      <c r="BA4" s="200">
        <v>52168.45410974641</v>
      </c>
      <c r="BB4" s="201">
        <v>0.62553950718098295</v>
      </c>
      <c r="BC4" s="425">
        <v>1</v>
      </c>
      <c r="BD4" s="136"/>
    </row>
    <row r="5" spans="1:56" s="4" customFormat="1" ht="11.25" customHeight="1">
      <c r="A5" s="123">
        <v>1</v>
      </c>
      <c r="B5" s="55" t="s">
        <v>44</v>
      </c>
      <c r="C5" s="345">
        <v>3</v>
      </c>
      <c r="D5" s="57">
        <v>35883</v>
      </c>
      <c r="E5" s="94">
        <v>21</v>
      </c>
      <c r="F5" s="55" t="s">
        <v>45</v>
      </c>
      <c r="G5" s="55" t="s">
        <v>589</v>
      </c>
      <c r="H5" s="55" t="s">
        <v>386</v>
      </c>
      <c r="I5" s="55" t="s">
        <v>849</v>
      </c>
      <c r="J5" s="55" t="s">
        <v>596</v>
      </c>
      <c r="K5" s="55" t="s">
        <v>688</v>
      </c>
      <c r="L5" s="55"/>
      <c r="M5" s="8"/>
      <c r="N5" s="58"/>
      <c r="O5" s="55"/>
      <c r="P5" s="55"/>
      <c r="Q5" s="55"/>
      <c r="R5" s="8"/>
      <c r="S5" s="58"/>
      <c r="T5" s="55"/>
      <c r="U5" s="55"/>
      <c r="V5" s="55"/>
      <c r="W5" s="8"/>
      <c r="X5" s="58"/>
      <c r="Y5" s="55"/>
      <c r="Z5" s="55"/>
      <c r="AA5" s="55"/>
      <c r="AB5" s="8"/>
      <c r="AC5" s="58"/>
      <c r="AD5" s="55"/>
      <c r="AE5" s="55"/>
      <c r="AF5" s="55"/>
      <c r="AG5" s="8"/>
      <c r="AH5" s="58"/>
      <c r="AI5" s="55"/>
      <c r="AJ5" s="55"/>
      <c r="AK5" s="55">
        <v>125.82121985815603</v>
      </c>
      <c r="AL5" s="8">
        <v>72278.490732780818</v>
      </c>
      <c r="AM5" s="58">
        <v>0.57445390224529413</v>
      </c>
      <c r="AN5" s="237">
        <v>1</v>
      </c>
      <c r="AO5" s="228"/>
      <c r="AP5" s="56">
        <v>43.9</v>
      </c>
      <c r="AQ5" s="200">
        <v>25239.399291007197</v>
      </c>
      <c r="AR5" s="201">
        <v>0.57492936881565371</v>
      </c>
      <c r="AS5" s="56">
        <v>1</v>
      </c>
      <c r="AT5" s="56"/>
      <c r="AU5" s="423">
        <v>101.89749</v>
      </c>
      <c r="AV5" s="200">
        <v>58364.119643057529</v>
      </c>
      <c r="AW5" s="201">
        <v>0.57277288815512062</v>
      </c>
      <c r="AX5" s="423">
        <v>1</v>
      </c>
      <c r="AY5" s="56"/>
      <c r="AZ5" s="424">
        <v>88.92278432611559</v>
      </c>
      <c r="BA5" s="200">
        <v>55624.714684519167</v>
      </c>
      <c r="BB5" s="201">
        <v>0.62553950718098283</v>
      </c>
      <c r="BC5" s="425">
        <v>1</v>
      </c>
      <c r="BD5" s="139"/>
    </row>
    <row r="6" spans="1:56" s="4" customFormat="1" ht="11.25" customHeight="1">
      <c r="A6" s="123">
        <v>1</v>
      </c>
      <c r="B6" s="55" t="s">
        <v>44</v>
      </c>
      <c r="C6" s="345">
        <v>4</v>
      </c>
      <c r="D6" s="57">
        <v>35972</v>
      </c>
      <c r="E6" s="94">
        <v>21</v>
      </c>
      <c r="F6" s="122" t="s">
        <v>45</v>
      </c>
      <c r="G6" s="122" t="s">
        <v>589</v>
      </c>
      <c r="H6" s="122" t="s">
        <v>386</v>
      </c>
      <c r="I6" s="55" t="s">
        <v>849</v>
      </c>
      <c r="J6" s="55" t="s">
        <v>596</v>
      </c>
      <c r="K6" s="55" t="s">
        <v>688</v>
      </c>
      <c r="L6" s="55"/>
      <c r="M6" s="8"/>
      <c r="N6" s="58"/>
      <c r="O6" s="55"/>
      <c r="P6" s="55"/>
      <c r="Q6" s="55"/>
      <c r="R6" s="8"/>
      <c r="S6" s="58"/>
      <c r="T6" s="55"/>
      <c r="U6" s="55"/>
      <c r="V6" s="55"/>
      <c r="W6" s="8"/>
      <c r="X6" s="58"/>
      <c r="Y6" s="55"/>
      <c r="Z6" s="55"/>
      <c r="AA6" s="55"/>
      <c r="AB6" s="8"/>
      <c r="AC6" s="58"/>
      <c r="AD6" s="55"/>
      <c r="AE6" s="55"/>
      <c r="AF6" s="55"/>
      <c r="AG6" s="8"/>
      <c r="AH6" s="58"/>
      <c r="AI6" s="55"/>
      <c r="AJ6" s="55"/>
      <c r="AK6" s="55">
        <v>129.50093617021278</v>
      </c>
      <c r="AL6" s="8">
        <v>74392.318127397477</v>
      </c>
      <c r="AM6" s="58">
        <v>0.57445390224529402</v>
      </c>
      <c r="AN6" s="237">
        <v>1</v>
      </c>
      <c r="AO6" s="228"/>
      <c r="AP6" s="56">
        <v>129.85</v>
      </c>
      <c r="AQ6" s="200">
        <v>74689.573298142801</v>
      </c>
      <c r="AR6" s="201">
        <v>0.5751988702205838</v>
      </c>
      <c r="AS6" s="56">
        <v>1</v>
      </c>
      <c r="AT6" s="56"/>
      <c r="AU6" s="423">
        <v>81.045640000000006</v>
      </c>
      <c r="AV6" s="200">
        <v>46494.557624657034</v>
      </c>
      <c r="AW6" s="201">
        <v>0.57368363831363456</v>
      </c>
      <c r="AX6" s="423">
        <v>1</v>
      </c>
      <c r="AY6" s="56"/>
      <c r="AZ6" s="424">
        <v>79.801937334621044</v>
      </c>
      <c r="BA6" s="200">
        <v>49919.264552386521</v>
      </c>
      <c r="BB6" s="201">
        <v>0.62553950718098283</v>
      </c>
      <c r="BC6" s="425">
        <v>1</v>
      </c>
      <c r="BD6" s="139"/>
    </row>
    <row r="7" spans="1:56" ht="11.25" customHeight="1">
      <c r="A7" s="123">
        <v>1</v>
      </c>
      <c r="B7" s="55" t="s">
        <v>1266</v>
      </c>
      <c r="C7" s="345">
        <v>5</v>
      </c>
      <c r="D7" s="57">
        <v>42085</v>
      </c>
      <c r="E7" s="94">
        <v>25.5</v>
      </c>
      <c r="F7" s="122" t="s">
        <v>45</v>
      </c>
      <c r="G7" s="122" t="s">
        <v>589</v>
      </c>
      <c r="H7" s="122" t="s">
        <v>386</v>
      </c>
      <c r="I7" s="55" t="s">
        <v>849</v>
      </c>
      <c r="J7" s="55" t="s">
        <v>596</v>
      </c>
      <c r="K7" s="55" t="s">
        <v>688</v>
      </c>
      <c r="L7" s="197">
        <v>117.67045830135442</v>
      </c>
      <c r="M7" s="8">
        <v>63870.967264823608</v>
      </c>
      <c r="N7" s="58">
        <v>0.54279526218254248</v>
      </c>
      <c r="O7" s="55"/>
      <c r="P7" s="55">
        <v>1</v>
      </c>
      <c r="Q7" s="197">
        <v>122.33219415216062</v>
      </c>
      <c r="R7" s="8">
        <v>67821.923910641461</v>
      </c>
      <c r="S7" s="58">
        <v>0.55440781047614018</v>
      </c>
      <c r="T7" s="55"/>
      <c r="U7" s="55">
        <v>1</v>
      </c>
      <c r="V7" s="197">
        <v>148.63893910751329</v>
      </c>
      <c r="W7" s="8">
        <v>82988.028284647866</v>
      </c>
      <c r="X7" s="58">
        <v>0.55831956809528283</v>
      </c>
      <c r="Y7" s="55"/>
      <c r="Z7" s="55">
        <v>1</v>
      </c>
      <c r="AA7" s="197">
        <v>141.37864643479733</v>
      </c>
      <c r="AB7" s="8">
        <v>79778.47696810824</v>
      </c>
      <c r="AC7" s="58">
        <v>0.56428943818542932</v>
      </c>
      <c r="AD7" s="55"/>
      <c r="AE7" s="55"/>
      <c r="AF7" s="197">
        <v>157.23357109772655</v>
      </c>
      <c r="AG7" s="8">
        <v>87275.827478048071</v>
      </c>
      <c r="AH7" s="58">
        <v>0.55507120310714608</v>
      </c>
      <c r="AI7" s="55"/>
      <c r="AJ7" s="55"/>
      <c r="AK7" s="55">
        <v>146.12765957446808</v>
      </c>
      <c r="AL7" s="8">
        <v>83943.604268525101</v>
      </c>
      <c r="AM7" s="58">
        <v>0.57445390224529413</v>
      </c>
      <c r="AN7" s="237">
        <v>1</v>
      </c>
      <c r="AO7" s="228"/>
      <c r="AP7" s="55">
        <v>123.71</v>
      </c>
      <c r="AQ7" s="200">
        <v>71146.53309578255</v>
      </c>
      <c r="AR7" s="201">
        <v>0.57510737285411495</v>
      </c>
      <c r="AS7" s="55">
        <v>1</v>
      </c>
      <c r="AT7" s="55"/>
      <c r="AU7" s="423">
        <v>82.656199999999998</v>
      </c>
      <c r="AV7" s="200">
        <v>51291.368286456905</v>
      </c>
      <c r="AW7" s="201">
        <v>0.6205386684417733</v>
      </c>
      <c r="AX7" s="423">
        <v>1</v>
      </c>
      <c r="AY7" s="55"/>
      <c r="AZ7" s="424">
        <v>90.979996553296417</v>
      </c>
      <c r="BA7" s="200">
        <v>56911.582207276573</v>
      </c>
      <c r="BB7" s="201">
        <v>0.62553950718098306</v>
      </c>
      <c r="BC7" s="425">
        <v>1</v>
      </c>
      <c r="BD7" s="136"/>
    </row>
    <row r="8" spans="1:56" ht="11.25" customHeight="1">
      <c r="A8" s="123">
        <v>1</v>
      </c>
      <c r="B8" s="55" t="s">
        <v>1267</v>
      </c>
      <c r="C8" s="345">
        <v>6</v>
      </c>
      <c r="D8" s="57">
        <v>42212</v>
      </c>
      <c r="E8" s="94">
        <v>25.5</v>
      </c>
      <c r="F8" s="122" t="s">
        <v>45</v>
      </c>
      <c r="G8" s="122" t="s">
        <v>589</v>
      </c>
      <c r="H8" s="122" t="s">
        <v>386</v>
      </c>
      <c r="I8" s="55" t="s">
        <v>849</v>
      </c>
      <c r="J8" s="55" t="s">
        <v>596</v>
      </c>
      <c r="K8" s="55" t="s">
        <v>688</v>
      </c>
      <c r="L8" s="222">
        <v>112.47996840852745</v>
      </c>
      <c r="M8" s="126">
        <v>61053.593942590756</v>
      </c>
      <c r="N8" s="221">
        <v>0.54279526218254248</v>
      </c>
      <c r="O8" s="136"/>
      <c r="P8" s="136">
        <v>1</v>
      </c>
      <c r="Q8" s="222">
        <v>87.956104484693711</v>
      </c>
      <c r="R8" s="126">
        <v>48763.551305369656</v>
      </c>
      <c r="S8" s="221">
        <v>0.55440781047614018</v>
      </c>
      <c r="T8" s="136"/>
      <c r="U8" s="136">
        <v>1</v>
      </c>
      <c r="V8" s="222">
        <v>112.36639127837662</v>
      </c>
      <c r="W8" s="126">
        <v>62736.355046968791</v>
      </c>
      <c r="X8" s="221">
        <v>0.55831956809528283</v>
      </c>
      <c r="Y8" s="136"/>
      <c r="Z8" s="136">
        <v>1</v>
      </c>
      <c r="AA8" s="222">
        <v>142.79643509420802</v>
      </c>
      <c r="AB8" s="126">
        <v>80578.520134192775</v>
      </c>
      <c r="AC8" s="221">
        <v>0.56428943818542932</v>
      </c>
      <c r="AD8" s="136"/>
      <c r="AE8" s="136">
        <v>1</v>
      </c>
      <c r="AF8" s="222">
        <v>143.07136075699668</v>
      </c>
      <c r="AG8" s="126">
        <v>79414.792345562673</v>
      </c>
      <c r="AH8" s="221">
        <v>0.55507120310714608</v>
      </c>
      <c r="AI8" s="136"/>
      <c r="AJ8" s="136"/>
      <c r="AK8" s="136">
        <v>126.49832624113476</v>
      </c>
      <c r="AL8" s="8">
        <v>72667.457136718134</v>
      </c>
      <c r="AM8" s="58">
        <v>0.57445390224529402</v>
      </c>
      <c r="AN8" s="237">
        <v>1</v>
      </c>
      <c r="AO8" s="237"/>
      <c r="AP8" s="136">
        <v>87.5</v>
      </c>
      <c r="AQ8" s="200">
        <v>50326.409756106426</v>
      </c>
      <c r="AR8" s="201">
        <v>0.57515896864121629</v>
      </c>
      <c r="AS8" s="136">
        <v>1</v>
      </c>
      <c r="AT8" s="136"/>
      <c r="AU8" s="423">
        <v>87.431100000000001</v>
      </c>
      <c r="AV8" s="200">
        <v>53912.253404699011</v>
      </c>
      <c r="AW8" s="201">
        <v>0.61662558751633012</v>
      </c>
      <c r="AX8" s="423">
        <v>1</v>
      </c>
      <c r="AY8" s="136"/>
      <c r="AZ8" s="424">
        <v>82.218043134058803</v>
      </c>
      <c r="BA8" s="200">
        <v>51430.634183463932</v>
      </c>
      <c r="BB8" s="201">
        <v>0.62553950718098283</v>
      </c>
      <c r="BC8" s="425">
        <v>1</v>
      </c>
      <c r="BD8" s="136"/>
    </row>
    <row r="9" spans="1:56" s="4" customFormat="1" ht="11.25" customHeight="1">
      <c r="A9" s="357">
        <v>2</v>
      </c>
      <c r="B9" s="263" t="s">
        <v>1137</v>
      </c>
      <c r="C9" s="344">
        <v>0</v>
      </c>
      <c r="D9" s="264"/>
      <c r="E9" s="421">
        <v>1200</v>
      </c>
      <c r="F9" s="263" t="s">
        <v>540</v>
      </c>
      <c r="G9" s="263" t="s">
        <v>338</v>
      </c>
      <c r="H9" s="263" t="s">
        <v>1293</v>
      </c>
      <c r="I9" s="263" t="s">
        <v>849</v>
      </c>
      <c r="J9" s="263" t="s">
        <v>591</v>
      </c>
      <c r="K9" s="263" t="s">
        <v>848</v>
      </c>
      <c r="L9" s="267">
        <v>5385.5797364327955</v>
      </c>
      <c r="M9" s="265">
        <v>5224012.3443398112</v>
      </c>
      <c r="N9" s="268">
        <v>0.97</v>
      </c>
      <c r="O9" s="263">
        <v>1</v>
      </c>
      <c r="P9" s="263"/>
      <c r="Q9" s="267">
        <v>7279</v>
      </c>
      <c r="R9" s="265">
        <v>7022065.5774603812</v>
      </c>
      <c r="S9" s="268">
        <v>0.96470196145904397</v>
      </c>
      <c r="T9" s="263">
        <v>1</v>
      </c>
      <c r="U9" s="263"/>
      <c r="V9" s="267">
        <v>9549.11</v>
      </c>
      <c r="W9" s="265">
        <v>9311274.6660834923</v>
      </c>
      <c r="X9" s="268">
        <v>0.97509345541977122</v>
      </c>
      <c r="Y9" s="263">
        <v>1</v>
      </c>
      <c r="Z9" s="263"/>
      <c r="AA9" s="267">
        <v>9716.15</v>
      </c>
      <c r="AB9" s="265">
        <v>9379103.1774295848</v>
      </c>
      <c r="AC9" s="268">
        <v>0.96531066085122041</v>
      </c>
      <c r="AD9" s="263">
        <v>1</v>
      </c>
      <c r="AE9" s="263"/>
      <c r="AF9" s="267">
        <v>8334.89</v>
      </c>
      <c r="AG9" s="265">
        <v>8217790.6384217022</v>
      </c>
      <c r="AH9" s="268">
        <v>0.98595070101965387</v>
      </c>
      <c r="AI9" s="263">
        <v>1</v>
      </c>
      <c r="AJ9" s="263"/>
      <c r="AK9" s="263">
        <v>9736</v>
      </c>
      <c r="AL9" s="265">
        <v>9593012.9495104365</v>
      </c>
      <c r="AM9" s="268">
        <v>0.9853135732857885</v>
      </c>
      <c r="AN9" s="263"/>
      <c r="AO9" s="313"/>
      <c r="AP9" s="263">
        <v>9889</v>
      </c>
      <c r="AQ9" s="265">
        <v>9585472.3058354948</v>
      </c>
      <c r="AR9" s="268">
        <v>0.96930653310097026</v>
      </c>
      <c r="AS9" s="263"/>
      <c r="AT9" s="263"/>
      <c r="AU9" s="422">
        <v>6717.386350323939</v>
      </c>
      <c r="AV9" s="265">
        <v>9434519.7004541736</v>
      </c>
      <c r="AW9" s="268">
        <v>1.4044926416952634</v>
      </c>
      <c r="AX9" s="422"/>
      <c r="AY9" s="263"/>
      <c r="AZ9" s="422">
        <v>8070.9842784268949</v>
      </c>
      <c r="BA9" s="265">
        <v>10825111.766473971</v>
      </c>
      <c r="BB9" s="268">
        <v>1.3412381183059223</v>
      </c>
      <c r="BC9" s="422"/>
      <c r="BD9" s="263"/>
    </row>
    <row r="10" spans="1:56" ht="11.25" customHeight="1">
      <c r="A10" s="123">
        <v>2</v>
      </c>
      <c r="B10" s="55" t="s">
        <v>1137</v>
      </c>
      <c r="C10" s="345">
        <v>2</v>
      </c>
      <c r="D10" s="57">
        <v>43118</v>
      </c>
      <c r="E10" s="94">
        <v>600</v>
      </c>
      <c r="F10" s="122" t="s">
        <v>540</v>
      </c>
      <c r="G10" s="122" t="s">
        <v>338</v>
      </c>
      <c r="H10" s="122" t="s">
        <v>1293</v>
      </c>
      <c r="I10" s="55" t="s">
        <v>849</v>
      </c>
      <c r="J10" s="55" t="s">
        <v>591</v>
      </c>
      <c r="K10" s="55" t="s">
        <v>848</v>
      </c>
      <c r="L10" s="222">
        <v>483.49344267227093</v>
      </c>
      <c r="M10" s="126">
        <v>468988.63939210284</v>
      </c>
      <c r="N10" s="221">
        <v>0.97</v>
      </c>
      <c r="O10" s="136"/>
      <c r="P10" s="136">
        <v>1</v>
      </c>
      <c r="Q10" s="222">
        <v>3343</v>
      </c>
      <c r="R10" s="126">
        <v>3181210.3111995836</v>
      </c>
      <c r="S10" s="221">
        <v>0.95160344337409031</v>
      </c>
      <c r="T10" s="136"/>
      <c r="U10" s="136">
        <v>1</v>
      </c>
      <c r="V10" s="222">
        <v>4014.11</v>
      </c>
      <c r="W10" s="126">
        <v>3892349.4033431765</v>
      </c>
      <c r="X10" s="221">
        <v>0.9696668510188251</v>
      </c>
      <c r="Y10" s="136"/>
      <c r="Z10" s="136">
        <v>1</v>
      </c>
      <c r="AA10" s="222">
        <v>3398.4925454302579</v>
      </c>
      <c r="AB10" s="126">
        <v>3248582.5822314667</v>
      </c>
      <c r="AC10" s="221">
        <v>0.95588927702655524</v>
      </c>
      <c r="AD10" s="136"/>
      <c r="AE10" s="136">
        <v>1</v>
      </c>
      <c r="AF10" s="222">
        <v>2176.64</v>
      </c>
      <c r="AG10" s="126">
        <v>2144416.4771907465</v>
      </c>
      <c r="AH10" s="221">
        <v>0.98519574995899484</v>
      </c>
      <c r="AI10" s="136"/>
      <c r="AJ10" s="136">
        <v>1</v>
      </c>
      <c r="AK10" s="136">
        <v>3417</v>
      </c>
      <c r="AL10" s="8">
        <v>3378425.2393227299</v>
      </c>
      <c r="AM10" s="58">
        <v>0.98871092751616318</v>
      </c>
      <c r="AN10" s="237">
        <v>1</v>
      </c>
      <c r="AO10" s="237">
        <v>1</v>
      </c>
      <c r="AP10" s="136">
        <v>3531</v>
      </c>
      <c r="AQ10" s="200">
        <v>3394809.3974483903</v>
      </c>
      <c r="AR10" s="201">
        <v>0.9614300191017815</v>
      </c>
      <c r="AS10" s="136">
        <v>1</v>
      </c>
      <c r="AT10" s="136">
        <v>1</v>
      </c>
      <c r="AU10" s="423">
        <v>3116.771650327621</v>
      </c>
      <c r="AV10" s="200">
        <v>2990884.5821659216</v>
      </c>
      <c r="AW10" s="201">
        <v>0.95960978785581974</v>
      </c>
      <c r="AX10" s="423">
        <v>1</v>
      </c>
      <c r="AY10" s="136">
        <v>1</v>
      </c>
      <c r="AZ10" s="426">
        <v>3357.7935903481402</v>
      </c>
      <c r="BA10" s="200">
        <v>3164813.8608216369</v>
      </c>
      <c r="BB10" s="201">
        <v>0.94252781645625361</v>
      </c>
      <c r="BC10" s="425">
        <v>1</v>
      </c>
      <c r="BD10" s="136"/>
    </row>
    <row r="11" spans="1:56" ht="11.25" customHeight="1">
      <c r="A11" s="123">
        <v>2</v>
      </c>
      <c r="B11" s="55" t="s">
        <v>1137</v>
      </c>
      <c r="C11" s="345">
        <v>3</v>
      </c>
      <c r="D11" s="57">
        <v>41499</v>
      </c>
      <c r="E11" s="94">
        <v>600</v>
      </c>
      <c r="F11" s="122" t="s">
        <v>540</v>
      </c>
      <c r="G11" s="122" t="s">
        <v>338</v>
      </c>
      <c r="H11" s="122" t="s">
        <v>1293</v>
      </c>
      <c r="I11" s="55" t="s">
        <v>849</v>
      </c>
      <c r="J11" s="55" t="s">
        <v>591</v>
      </c>
      <c r="K11" s="55" t="s">
        <v>848</v>
      </c>
      <c r="L11" s="197">
        <v>2451.0431468802626</v>
      </c>
      <c r="M11" s="8">
        <v>2377511.8524738546</v>
      </c>
      <c r="N11" s="58">
        <v>0.97</v>
      </c>
      <c r="O11" s="55"/>
      <c r="P11" s="55"/>
      <c r="Q11" s="197"/>
      <c r="R11" s="8"/>
      <c r="S11" s="58"/>
      <c r="T11" s="55"/>
      <c r="U11" s="55"/>
      <c r="V11" s="197"/>
      <c r="W11" s="8"/>
      <c r="X11" s="58"/>
      <c r="Y11" s="55"/>
      <c r="Z11" s="55"/>
      <c r="AA11" s="197">
        <v>3406.6938032372595</v>
      </c>
      <c r="AB11" s="8">
        <v>3279953.4787405576</v>
      </c>
      <c r="AC11" s="58">
        <v>0.96279667859310836</v>
      </c>
      <c r="AD11" s="55"/>
      <c r="AE11" s="55"/>
      <c r="AF11" s="197">
        <v>3181.61</v>
      </c>
      <c r="AG11" s="8">
        <v>3137420.8205565363</v>
      </c>
      <c r="AH11" s="58">
        <v>0.9861110634416338</v>
      </c>
      <c r="AI11" s="55"/>
      <c r="AJ11" s="55"/>
      <c r="AK11" s="55">
        <v>3185</v>
      </c>
      <c r="AL11" s="8">
        <v>3117934.0138735687</v>
      </c>
      <c r="AM11" s="58">
        <v>0.97894317547050824</v>
      </c>
      <c r="AN11" s="237">
        <v>1</v>
      </c>
      <c r="AO11" s="228"/>
      <c r="AP11" s="55">
        <v>2778</v>
      </c>
      <c r="AQ11" s="200">
        <v>2733329.3486144175</v>
      </c>
      <c r="AR11" s="201">
        <v>0.98391985191303732</v>
      </c>
      <c r="AS11" s="55">
        <v>1</v>
      </c>
      <c r="AT11" s="55"/>
      <c r="AU11" s="423">
        <v>3392.0211408446189</v>
      </c>
      <c r="AV11" s="200">
        <v>3241508.4820746756</v>
      </c>
      <c r="AW11" s="201">
        <v>0.95562744083238071</v>
      </c>
      <c r="AX11" s="423">
        <v>1</v>
      </c>
      <c r="AY11" s="55"/>
      <c r="AZ11" s="426">
        <v>3942.5725868529848</v>
      </c>
      <c r="BA11" s="200">
        <v>3794684.8355627176</v>
      </c>
      <c r="BB11" s="201">
        <v>0.9624895298609295</v>
      </c>
      <c r="BC11" s="425">
        <v>1</v>
      </c>
      <c r="BD11" s="136"/>
    </row>
    <row r="12" spans="1:56" ht="11.25" customHeight="1">
      <c r="A12" s="123">
        <v>2</v>
      </c>
      <c r="B12" s="55" t="s">
        <v>1137</v>
      </c>
      <c r="C12" s="345">
        <v>4</v>
      </c>
      <c r="D12" s="57">
        <v>41873</v>
      </c>
      <c r="E12" s="94">
        <v>600</v>
      </c>
      <c r="F12" s="122" t="s">
        <v>540</v>
      </c>
      <c r="G12" s="122" t="s">
        <v>338</v>
      </c>
      <c r="H12" s="122" t="s">
        <v>1293</v>
      </c>
      <c r="I12" s="55" t="s">
        <v>849</v>
      </c>
      <c r="J12" s="55" t="s">
        <v>591</v>
      </c>
      <c r="K12" s="55" t="s">
        <v>848</v>
      </c>
      <c r="L12" s="197">
        <v>2451.0431468802626</v>
      </c>
      <c r="M12" s="8">
        <v>2377511.8524738546</v>
      </c>
      <c r="N12" s="58">
        <v>0.97</v>
      </c>
      <c r="O12" s="55"/>
      <c r="P12" s="55">
        <v>1</v>
      </c>
      <c r="Q12" s="197">
        <v>3360</v>
      </c>
      <c r="R12" s="8">
        <v>3271737.0655579451</v>
      </c>
      <c r="S12" s="58">
        <v>0.97373126951129318</v>
      </c>
      <c r="T12" s="55"/>
      <c r="U12" s="55">
        <v>1</v>
      </c>
      <c r="V12" s="197"/>
      <c r="W12" s="8">
        <v>0</v>
      </c>
      <c r="X12" s="58">
        <v>0</v>
      </c>
      <c r="Y12" s="55"/>
      <c r="Z12" s="55"/>
      <c r="AA12" s="197">
        <v>2910.9616283750356</v>
      </c>
      <c r="AB12" s="8">
        <v>2850567.116457561</v>
      </c>
      <c r="AC12" s="58">
        <v>0.97925272826382526</v>
      </c>
      <c r="AD12" s="55"/>
      <c r="AE12" s="55"/>
      <c r="AF12" s="197">
        <v>2976.64</v>
      </c>
      <c r="AG12" s="8">
        <v>2935953.3405575082</v>
      </c>
      <c r="AH12" s="58">
        <v>0.98633134694068092</v>
      </c>
      <c r="AI12" s="55"/>
      <c r="AJ12" s="55"/>
      <c r="AK12" s="55">
        <v>3134</v>
      </c>
      <c r="AL12" s="8">
        <v>3097263.8413727628</v>
      </c>
      <c r="AM12" s="58">
        <v>0.98827818805767798</v>
      </c>
      <c r="AN12" s="237">
        <v>1</v>
      </c>
      <c r="AO12" s="228"/>
      <c r="AP12" s="55">
        <v>3580</v>
      </c>
      <c r="AQ12" s="200">
        <v>3457330.9424365358</v>
      </c>
      <c r="AR12" s="201">
        <v>0.96573490012193741</v>
      </c>
      <c r="AS12" s="55">
        <v>1</v>
      </c>
      <c r="AT12" s="55"/>
      <c r="AU12" s="423">
        <v>3325.3652094793206</v>
      </c>
      <c r="AV12" s="200">
        <v>3202126.6362135764</v>
      </c>
      <c r="AW12" s="201">
        <v>0.96293983803209371</v>
      </c>
      <c r="AX12" s="423">
        <v>1</v>
      </c>
      <c r="AY12" s="55"/>
      <c r="AZ12" s="426">
        <v>4128.4116915739105</v>
      </c>
      <c r="BA12" s="200">
        <v>3865613.070089615</v>
      </c>
      <c r="BB12" s="201">
        <v>0.93634389176334631</v>
      </c>
      <c r="BC12" s="425">
        <v>1</v>
      </c>
      <c r="BD12" s="136"/>
    </row>
    <row r="13" spans="1:56" s="4" customFormat="1" ht="11.25" customHeight="1">
      <c r="A13" s="357">
        <v>3</v>
      </c>
      <c r="B13" s="270" t="s">
        <v>576</v>
      </c>
      <c r="C13" s="344">
        <v>0</v>
      </c>
      <c r="D13" s="264"/>
      <c r="E13" s="421">
        <v>250</v>
      </c>
      <c r="F13" s="263" t="s">
        <v>327</v>
      </c>
      <c r="G13" s="263" t="s">
        <v>748</v>
      </c>
      <c r="H13" s="263" t="s">
        <v>577</v>
      </c>
      <c r="I13" s="263" t="s">
        <v>849</v>
      </c>
      <c r="J13" s="263" t="s">
        <v>336</v>
      </c>
      <c r="K13" s="263" t="s">
        <v>848</v>
      </c>
      <c r="L13" s="267">
        <v>1147.913</v>
      </c>
      <c r="M13" s="265">
        <v>1516056.9383158754</v>
      </c>
      <c r="N13" s="268">
        <v>1.3207071775612571</v>
      </c>
      <c r="O13" s="263">
        <v>1</v>
      </c>
      <c r="P13" s="263"/>
      <c r="Q13" s="267">
        <v>976.65499999999997</v>
      </c>
      <c r="R13" s="265">
        <v>1477608.9583046269</v>
      </c>
      <c r="S13" s="268">
        <v>1.5129282687383232</v>
      </c>
      <c r="T13" s="263">
        <v>1</v>
      </c>
      <c r="U13" s="263"/>
      <c r="V13" s="267">
        <v>553.26400000000001</v>
      </c>
      <c r="W13" s="265">
        <v>1118487.4926921262</v>
      </c>
      <c r="X13" s="268">
        <v>2.0216162495519789</v>
      </c>
      <c r="Y13" s="263">
        <v>1</v>
      </c>
      <c r="Z13" s="263"/>
      <c r="AA13" s="267">
        <v>293.613</v>
      </c>
      <c r="AB13" s="265">
        <v>706870.07519537746</v>
      </c>
      <c r="AC13" s="268">
        <v>2.4074890253339514</v>
      </c>
      <c r="AD13" s="263">
        <v>1</v>
      </c>
      <c r="AE13" s="263"/>
      <c r="AF13" s="267">
        <v>459.58800000000002</v>
      </c>
      <c r="AG13" s="265">
        <v>784627.30138904555</v>
      </c>
      <c r="AH13" s="268">
        <v>1.7072406185301738</v>
      </c>
      <c r="AI13" s="263">
        <v>1</v>
      </c>
      <c r="AJ13" s="263"/>
      <c r="AK13" s="263">
        <v>658.65800000000002</v>
      </c>
      <c r="AL13" s="265">
        <v>1012085.2767754665</v>
      </c>
      <c r="AM13" s="268">
        <v>1.536586934001358</v>
      </c>
      <c r="AN13" s="263"/>
      <c r="AO13" s="313"/>
      <c r="AP13" s="263">
        <v>333.53</v>
      </c>
      <c r="AQ13" s="265">
        <v>655735.3057223045</v>
      </c>
      <c r="AR13" s="268">
        <v>1.9660459500563805</v>
      </c>
      <c r="AS13" s="263"/>
      <c r="AT13" s="263"/>
      <c r="AU13" s="422">
        <v>65.778799999999976</v>
      </c>
      <c r="AV13" s="265">
        <v>146805.8562789179</v>
      </c>
      <c r="AW13" s="268">
        <v>2.2318111044731426</v>
      </c>
      <c r="AX13" s="422"/>
      <c r="AY13" s="263"/>
      <c r="AZ13" s="422">
        <v>205.24460000000002</v>
      </c>
      <c r="BA13" s="265">
        <v>382657.20155916503</v>
      </c>
      <c r="BB13" s="268">
        <v>1.864395952727453</v>
      </c>
      <c r="BC13" s="422"/>
      <c r="BD13" s="263"/>
    </row>
    <row r="14" spans="1:56" ht="11.25" customHeight="1">
      <c r="A14" s="123">
        <v>3</v>
      </c>
      <c r="B14" s="55" t="s">
        <v>576</v>
      </c>
      <c r="C14" s="345">
        <v>1</v>
      </c>
      <c r="D14" s="57">
        <v>38442</v>
      </c>
      <c r="E14" s="94">
        <v>125</v>
      </c>
      <c r="F14" s="55" t="s">
        <v>327</v>
      </c>
      <c r="G14" s="55" t="s">
        <v>748</v>
      </c>
      <c r="H14" s="55" t="s">
        <v>577</v>
      </c>
      <c r="I14" s="55" t="s">
        <v>849</v>
      </c>
      <c r="J14" s="55" t="s">
        <v>336</v>
      </c>
      <c r="K14" s="55" t="s">
        <v>848</v>
      </c>
      <c r="L14" s="55"/>
      <c r="M14" s="8"/>
      <c r="N14" s="58"/>
      <c r="O14" s="55"/>
      <c r="P14" s="55"/>
      <c r="Q14" s="55"/>
      <c r="R14" s="8"/>
      <c r="S14" s="58"/>
      <c r="T14" s="55"/>
      <c r="U14" s="55"/>
      <c r="V14" s="55"/>
      <c r="W14" s="8"/>
      <c r="X14" s="58"/>
      <c r="Y14" s="55"/>
      <c r="Z14" s="55"/>
      <c r="AA14" s="55"/>
      <c r="AB14" s="8"/>
      <c r="AC14" s="58"/>
      <c r="AD14" s="55"/>
      <c r="AE14" s="55"/>
      <c r="AF14" s="55"/>
      <c r="AG14" s="8"/>
      <c r="AH14" s="58"/>
      <c r="AI14" s="55"/>
      <c r="AJ14" s="55"/>
      <c r="AK14" s="55">
        <v>328</v>
      </c>
      <c r="AL14" s="8">
        <v>496684.08106548694</v>
      </c>
      <c r="AM14" s="58">
        <v>1.514280734955753</v>
      </c>
      <c r="AN14" s="237">
        <v>1</v>
      </c>
      <c r="AO14" s="228"/>
      <c r="AP14" s="55">
        <v>187.66</v>
      </c>
      <c r="AQ14" s="200">
        <v>362504.53485204087</v>
      </c>
      <c r="AR14" s="201">
        <v>1.9317091274221512</v>
      </c>
      <c r="AS14" s="55">
        <v>1</v>
      </c>
      <c r="AT14" s="55"/>
      <c r="AU14" s="423">
        <v>65.778799999999976</v>
      </c>
      <c r="AV14" s="200">
        <v>146805.8562789179</v>
      </c>
      <c r="AW14" s="201">
        <v>2.2318111044731426</v>
      </c>
      <c r="AX14" s="423">
        <v>1</v>
      </c>
      <c r="AY14" s="55"/>
      <c r="AZ14" s="427">
        <v>56.013858207815609</v>
      </c>
      <c r="BA14" s="200">
        <v>107881.48268515388</v>
      </c>
      <c r="BB14" s="201">
        <v>1.9259784299254212</v>
      </c>
      <c r="BC14" s="425">
        <v>1</v>
      </c>
      <c r="BD14" s="136"/>
    </row>
    <row r="15" spans="1:56" ht="11.25" customHeight="1">
      <c r="A15" s="123">
        <v>3</v>
      </c>
      <c r="B15" s="6" t="s">
        <v>576</v>
      </c>
      <c r="C15" s="345">
        <v>2</v>
      </c>
      <c r="D15" s="57">
        <v>38705</v>
      </c>
      <c r="E15" s="94">
        <v>125</v>
      </c>
      <c r="F15" s="55" t="s">
        <v>327</v>
      </c>
      <c r="G15" s="55" t="s">
        <v>748</v>
      </c>
      <c r="H15" s="55" t="s">
        <v>577</v>
      </c>
      <c r="I15" s="55" t="s">
        <v>849</v>
      </c>
      <c r="J15" s="55" t="s">
        <v>336</v>
      </c>
      <c r="K15" s="55" t="s">
        <v>848</v>
      </c>
      <c r="L15" s="55"/>
      <c r="M15" s="8"/>
      <c r="N15" s="58"/>
      <c r="O15" s="55"/>
      <c r="P15" s="55"/>
      <c r="Q15" s="55"/>
      <c r="R15" s="8"/>
      <c r="S15" s="58"/>
      <c r="T15" s="55"/>
      <c r="U15" s="55"/>
      <c r="V15" s="55"/>
      <c r="W15" s="8"/>
      <c r="X15" s="58"/>
      <c r="Y15" s="55"/>
      <c r="Z15" s="55"/>
      <c r="AA15" s="55"/>
      <c r="AB15" s="8"/>
      <c r="AC15" s="58"/>
      <c r="AD15" s="55"/>
      <c r="AE15" s="55"/>
      <c r="AF15" s="55"/>
      <c r="AG15" s="8"/>
      <c r="AH15" s="58"/>
      <c r="AI15" s="55"/>
      <c r="AJ15" s="55"/>
      <c r="AK15" s="55">
        <v>330</v>
      </c>
      <c r="AL15" s="8">
        <v>515400.39103352762</v>
      </c>
      <c r="AM15" s="58">
        <v>1.5618193667682656</v>
      </c>
      <c r="AN15" s="237">
        <v>1</v>
      </c>
      <c r="AO15" s="228"/>
      <c r="AP15" s="55">
        <v>145.874</v>
      </c>
      <c r="AQ15" s="200">
        <v>293223.65150881902</v>
      </c>
      <c r="AR15" s="201">
        <v>2.0101159323033508</v>
      </c>
      <c r="AS15" s="55">
        <v>1</v>
      </c>
      <c r="AT15" s="55"/>
      <c r="AU15" s="423">
        <v>0</v>
      </c>
      <c r="AV15" s="200">
        <v>0</v>
      </c>
      <c r="AW15" s="201">
        <v>0</v>
      </c>
      <c r="AX15" s="423">
        <v>1</v>
      </c>
      <c r="AY15" s="55"/>
      <c r="AZ15" s="427">
        <v>149.2307417921844</v>
      </c>
      <c r="BA15" s="200">
        <v>274775.71887401119</v>
      </c>
      <c r="BB15" s="201">
        <v>1.841280928943301</v>
      </c>
      <c r="BC15" s="425">
        <v>1</v>
      </c>
      <c r="BD15" s="136"/>
    </row>
    <row r="16" spans="1:56" s="4" customFormat="1" ht="11.25" customHeight="1">
      <c r="A16" s="357">
        <v>4</v>
      </c>
      <c r="B16" s="263" t="s">
        <v>981</v>
      </c>
      <c r="C16" s="344">
        <v>0</v>
      </c>
      <c r="D16" s="264"/>
      <c r="E16" s="421">
        <v>60</v>
      </c>
      <c r="F16" s="263" t="s">
        <v>151</v>
      </c>
      <c r="G16" s="263" t="s">
        <v>748</v>
      </c>
      <c r="H16" s="263" t="s">
        <v>152</v>
      </c>
      <c r="I16" s="263" t="s">
        <v>103</v>
      </c>
      <c r="J16" s="263"/>
      <c r="K16" s="263"/>
      <c r="L16" s="267">
        <v>89.629599999999996</v>
      </c>
      <c r="M16" s="265">
        <v>0</v>
      </c>
      <c r="N16" s="268">
        <v>0</v>
      </c>
      <c r="O16" s="263"/>
      <c r="P16" s="263"/>
      <c r="Q16" s="267">
        <v>48.327150000000003</v>
      </c>
      <c r="R16" s="265">
        <v>0</v>
      </c>
      <c r="S16" s="268">
        <v>0</v>
      </c>
      <c r="T16" s="263"/>
      <c r="U16" s="263"/>
      <c r="V16" s="267">
        <v>72.545450000000002</v>
      </c>
      <c r="W16" s="265">
        <v>0</v>
      </c>
      <c r="X16" s="268">
        <v>0</v>
      </c>
      <c r="Y16" s="263"/>
      <c r="Z16" s="263"/>
      <c r="AA16" s="265">
        <v>118.81295</v>
      </c>
      <c r="AB16" s="265">
        <v>0</v>
      </c>
      <c r="AC16" s="268">
        <v>0</v>
      </c>
      <c r="AD16" s="263"/>
      <c r="AE16" s="263"/>
      <c r="AF16" s="271">
        <v>22.526799999999998</v>
      </c>
      <c r="AG16" s="265">
        <v>0</v>
      </c>
      <c r="AH16" s="268">
        <v>0</v>
      </c>
      <c r="AI16" s="263"/>
      <c r="AJ16" s="263"/>
      <c r="AK16" s="263">
        <v>167.75700000000001</v>
      </c>
      <c r="AL16" s="265">
        <v>0</v>
      </c>
      <c r="AM16" s="268">
        <v>0</v>
      </c>
      <c r="AN16" s="263"/>
      <c r="AO16" s="313"/>
      <c r="AP16" s="263">
        <v>97.878150000000005</v>
      </c>
      <c r="AQ16" s="265">
        <v>0</v>
      </c>
      <c r="AR16" s="268">
        <v>0</v>
      </c>
      <c r="AS16" s="263"/>
      <c r="AT16" s="263"/>
      <c r="AU16" s="422">
        <v>154.1653</v>
      </c>
      <c r="AV16" s="265">
        <v>0</v>
      </c>
      <c r="AW16" s="268">
        <v>0</v>
      </c>
      <c r="AX16" s="422"/>
      <c r="AY16" s="263"/>
      <c r="AZ16" s="422">
        <v>173.43844999999999</v>
      </c>
      <c r="BA16" s="265">
        <v>0</v>
      </c>
      <c r="BB16" s="268">
        <v>0</v>
      </c>
      <c r="BC16" s="422"/>
      <c r="BD16" s="263"/>
    </row>
    <row r="17" spans="1:56" s="4" customFormat="1" ht="11.25" customHeight="1">
      <c r="A17" s="123">
        <v>4</v>
      </c>
      <c r="B17" s="55" t="s">
        <v>981</v>
      </c>
      <c r="C17" s="345">
        <v>1</v>
      </c>
      <c r="D17" s="57">
        <v>25648</v>
      </c>
      <c r="E17" s="8">
        <v>60</v>
      </c>
      <c r="F17" s="55" t="s">
        <v>151</v>
      </c>
      <c r="G17" s="55" t="s">
        <v>748</v>
      </c>
      <c r="H17" s="55" t="s">
        <v>152</v>
      </c>
      <c r="I17" s="55" t="s">
        <v>103</v>
      </c>
      <c r="J17" s="55"/>
      <c r="K17" s="55"/>
      <c r="L17" s="56"/>
      <c r="M17" s="200"/>
      <c r="N17" s="201"/>
      <c r="O17" s="56"/>
      <c r="P17" s="56"/>
      <c r="Q17" s="56"/>
      <c r="R17" s="200"/>
      <c r="S17" s="201"/>
      <c r="T17" s="56"/>
      <c r="U17" s="56"/>
      <c r="V17" s="56"/>
      <c r="W17" s="200"/>
      <c r="X17" s="201"/>
      <c r="Y17" s="56"/>
      <c r="Z17" s="56"/>
      <c r="AA17" s="56"/>
      <c r="AB17" s="200"/>
      <c r="AC17" s="201"/>
      <c r="AD17" s="56"/>
      <c r="AE17" s="56"/>
      <c r="AF17" s="56"/>
      <c r="AG17" s="200"/>
      <c r="AH17" s="201"/>
      <c r="AI17" s="56"/>
      <c r="AJ17" s="56"/>
      <c r="AK17" s="55">
        <v>167.75700000000001</v>
      </c>
      <c r="AL17" s="8">
        <v>0</v>
      </c>
      <c r="AM17" s="58">
        <v>0</v>
      </c>
      <c r="AN17" s="55"/>
      <c r="AO17" s="228"/>
      <c r="AP17" s="56">
        <v>97.88</v>
      </c>
      <c r="AQ17" s="200">
        <v>0</v>
      </c>
      <c r="AR17" s="201">
        <v>0</v>
      </c>
      <c r="AS17" s="56"/>
      <c r="AT17" s="56"/>
      <c r="AU17" s="423">
        <v>154.1653</v>
      </c>
      <c r="AV17" s="200">
        <v>0</v>
      </c>
      <c r="AW17" s="201">
        <v>0</v>
      </c>
      <c r="AX17" s="423"/>
      <c r="AY17" s="56"/>
      <c r="AZ17" s="423">
        <v>173.43844999999999</v>
      </c>
      <c r="BA17" s="200">
        <v>0</v>
      </c>
      <c r="BB17" s="201">
        <v>0</v>
      </c>
      <c r="BC17" s="425"/>
      <c r="BD17" s="139"/>
    </row>
    <row r="18" spans="1:56" s="4" customFormat="1" ht="11.25" customHeight="1">
      <c r="A18" s="357">
        <v>5</v>
      </c>
      <c r="B18" s="263" t="s">
        <v>955</v>
      </c>
      <c r="C18" s="344">
        <v>0</v>
      </c>
      <c r="D18" s="264"/>
      <c r="E18" s="421">
        <v>192</v>
      </c>
      <c r="F18" s="263" t="s">
        <v>55</v>
      </c>
      <c r="G18" s="263" t="s">
        <v>338</v>
      </c>
      <c r="H18" s="263" t="s">
        <v>956</v>
      </c>
      <c r="I18" s="263" t="s">
        <v>103</v>
      </c>
      <c r="J18" s="263"/>
      <c r="K18" s="263"/>
      <c r="L18" s="267">
        <v>679.59494999999993</v>
      </c>
      <c r="M18" s="265">
        <v>0</v>
      </c>
      <c r="N18" s="268">
        <v>0</v>
      </c>
      <c r="O18" s="263"/>
      <c r="P18" s="263"/>
      <c r="Q18" s="267">
        <v>579.31885</v>
      </c>
      <c r="R18" s="265">
        <v>0</v>
      </c>
      <c r="S18" s="268">
        <v>0</v>
      </c>
      <c r="T18" s="263"/>
      <c r="U18" s="263"/>
      <c r="V18" s="267">
        <v>754.91645000000005</v>
      </c>
      <c r="W18" s="265">
        <v>0</v>
      </c>
      <c r="X18" s="268">
        <v>0</v>
      </c>
      <c r="Y18" s="263"/>
      <c r="Z18" s="263"/>
      <c r="AA18" s="265">
        <v>637.37710000000004</v>
      </c>
      <c r="AB18" s="265">
        <v>0</v>
      </c>
      <c r="AC18" s="268">
        <v>0</v>
      </c>
      <c r="AD18" s="263"/>
      <c r="AE18" s="263"/>
      <c r="AF18" s="271">
        <v>634.25280000000009</v>
      </c>
      <c r="AG18" s="265">
        <v>0</v>
      </c>
      <c r="AH18" s="268">
        <v>0</v>
      </c>
      <c r="AI18" s="263"/>
      <c r="AJ18" s="263"/>
      <c r="AK18" s="263">
        <v>636.9393</v>
      </c>
      <c r="AL18" s="265">
        <v>0</v>
      </c>
      <c r="AM18" s="268">
        <v>0</v>
      </c>
      <c r="AN18" s="263"/>
      <c r="AO18" s="313"/>
      <c r="AP18" s="263">
        <v>584.73164999999995</v>
      </c>
      <c r="AQ18" s="265">
        <v>0</v>
      </c>
      <c r="AR18" s="268">
        <v>0</v>
      </c>
      <c r="AS18" s="263"/>
      <c r="AT18" s="263"/>
      <c r="AU18" s="422">
        <v>653.43640000000005</v>
      </c>
      <c r="AV18" s="265">
        <v>0</v>
      </c>
      <c r="AW18" s="268">
        <v>0</v>
      </c>
      <c r="AX18" s="422"/>
      <c r="AY18" s="263"/>
      <c r="AZ18" s="422">
        <v>601.3282499999998</v>
      </c>
      <c r="BA18" s="265">
        <v>0</v>
      </c>
      <c r="BB18" s="268">
        <v>0</v>
      </c>
      <c r="BC18" s="422"/>
      <c r="BD18" s="263"/>
    </row>
    <row r="19" spans="1:56" s="4" customFormat="1" ht="11.25" customHeight="1">
      <c r="A19" s="123">
        <v>5</v>
      </c>
      <c r="B19" s="55" t="s">
        <v>955</v>
      </c>
      <c r="C19" s="345">
        <v>1</v>
      </c>
      <c r="D19" s="57">
        <v>40437</v>
      </c>
      <c r="E19" s="8">
        <v>96</v>
      </c>
      <c r="F19" s="55" t="s">
        <v>55</v>
      </c>
      <c r="G19" s="55" t="s">
        <v>338</v>
      </c>
      <c r="H19" s="55" t="s">
        <v>956</v>
      </c>
      <c r="I19" s="55" t="s">
        <v>103</v>
      </c>
      <c r="J19" s="55"/>
      <c r="K19" s="55"/>
      <c r="L19" s="56"/>
      <c r="M19" s="200"/>
      <c r="N19" s="201"/>
      <c r="O19" s="56"/>
      <c r="P19" s="5" t="s">
        <v>1139</v>
      </c>
      <c r="Q19" s="56"/>
      <c r="R19" s="200"/>
      <c r="S19" s="201"/>
      <c r="T19" s="56"/>
      <c r="U19" s="5" t="s">
        <v>1139</v>
      </c>
      <c r="V19" s="56"/>
      <c r="W19" s="200"/>
      <c r="X19" s="201"/>
      <c r="Y19" s="56"/>
      <c r="Z19" s="5" t="s">
        <v>1139</v>
      </c>
      <c r="AA19" s="56"/>
      <c r="AB19" s="200"/>
      <c r="AC19" s="201"/>
      <c r="AD19" s="56"/>
      <c r="AE19" s="5" t="s">
        <v>1139</v>
      </c>
      <c r="AF19" s="56"/>
      <c r="AG19" s="200"/>
      <c r="AH19" s="201"/>
      <c r="AI19" s="56"/>
      <c r="AJ19" s="5" t="s">
        <v>1139</v>
      </c>
      <c r="AK19" s="55">
        <v>355.05579999999998</v>
      </c>
      <c r="AL19" s="8">
        <v>0</v>
      </c>
      <c r="AM19" s="58">
        <v>0</v>
      </c>
      <c r="AN19" s="55"/>
      <c r="AO19" s="228" t="s">
        <v>1139</v>
      </c>
      <c r="AP19" s="56">
        <v>366.3</v>
      </c>
      <c r="AQ19" s="200">
        <v>0</v>
      </c>
      <c r="AR19" s="201">
        <v>0</v>
      </c>
      <c r="AS19" s="56"/>
      <c r="AT19" s="56" t="s">
        <v>1139</v>
      </c>
      <c r="AU19" s="423">
        <v>347.66295000000008</v>
      </c>
      <c r="AV19" s="200">
        <v>0</v>
      </c>
      <c r="AW19" s="201">
        <v>0</v>
      </c>
      <c r="AX19" s="423"/>
      <c r="AY19" s="55" t="s">
        <v>1139</v>
      </c>
      <c r="AZ19" s="423">
        <v>318.3502499999999</v>
      </c>
      <c r="BA19" s="200">
        <v>0</v>
      </c>
      <c r="BB19" s="201">
        <v>0</v>
      </c>
      <c r="BC19" s="425"/>
      <c r="BD19" s="136" t="s">
        <v>1139</v>
      </c>
    </row>
    <row r="20" spans="1:56" ht="11.25" customHeight="1">
      <c r="A20" s="123">
        <v>5</v>
      </c>
      <c r="B20" s="55" t="s">
        <v>955</v>
      </c>
      <c r="C20" s="345">
        <v>2</v>
      </c>
      <c r="D20" s="57">
        <v>40439</v>
      </c>
      <c r="E20" s="8">
        <v>96</v>
      </c>
      <c r="F20" s="55" t="s">
        <v>55</v>
      </c>
      <c r="G20" s="55" t="s">
        <v>338</v>
      </c>
      <c r="H20" s="55" t="s">
        <v>956</v>
      </c>
      <c r="I20" s="55" t="s">
        <v>103</v>
      </c>
      <c r="J20" s="55"/>
      <c r="K20" s="55"/>
      <c r="L20" s="55"/>
      <c r="M20" s="8"/>
      <c r="N20" s="58"/>
      <c r="O20" s="55"/>
      <c r="P20" s="5" t="s">
        <v>1139</v>
      </c>
      <c r="Q20" s="55"/>
      <c r="R20" s="8"/>
      <c r="S20" s="58"/>
      <c r="T20" s="55"/>
      <c r="U20" s="5" t="s">
        <v>1139</v>
      </c>
      <c r="V20" s="55"/>
      <c r="W20" s="8"/>
      <c r="X20" s="58"/>
      <c r="Y20" s="55"/>
      <c r="Z20" s="5" t="s">
        <v>1139</v>
      </c>
      <c r="AA20" s="55"/>
      <c r="AB20" s="8"/>
      <c r="AC20" s="58"/>
      <c r="AD20" s="55"/>
      <c r="AE20" s="5" t="s">
        <v>1139</v>
      </c>
      <c r="AF20" s="55"/>
      <c r="AG20" s="8"/>
      <c r="AH20" s="58"/>
      <c r="AI20" s="55"/>
      <c r="AJ20" s="5" t="s">
        <v>1139</v>
      </c>
      <c r="AK20" s="55">
        <v>281.88350000000003</v>
      </c>
      <c r="AL20" s="8">
        <v>0</v>
      </c>
      <c r="AM20" s="58">
        <v>0</v>
      </c>
      <c r="AN20" s="55"/>
      <c r="AO20" s="228" t="s">
        <v>1139</v>
      </c>
      <c r="AP20" s="55">
        <v>218.43</v>
      </c>
      <c r="AQ20" s="200">
        <v>0</v>
      </c>
      <c r="AR20" s="201">
        <v>0</v>
      </c>
      <c r="AS20" s="55"/>
      <c r="AT20" s="55" t="s">
        <v>1139</v>
      </c>
      <c r="AU20" s="423">
        <v>305.77345000000003</v>
      </c>
      <c r="AV20" s="200">
        <v>0</v>
      </c>
      <c r="AW20" s="201">
        <v>0</v>
      </c>
      <c r="AX20" s="423"/>
      <c r="AY20" s="55" t="s">
        <v>1139</v>
      </c>
      <c r="AZ20" s="423">
        <v>282.97799999999995</v>
      </c>
      <c r="BA20" s="200">
        <v>0</v>
      </c>
      <c r="BB20" s="201">
        <v>0</v>
      </c>
      <c r="BC20" s="425"/>
      <c r="BD20" s="136" t="s">
        <v>1139</v>
      </c>
    </row>
    <row r="21" spans="1:56" s="4" customFormat="1" ht="11.25" customHeight="1">
      <c r="A21" s="357">
        <v>6</v>
      </c>
      <c r="B21" s="263" t="s">
        <v>523</v>
      </c>
      <c r="C21" s="344">
        <v>0</v>
      </c>
      <c r="D21" s="264"/>
      <c r="E21" s="421">
        <v>290</v>
      </c>
      <c r="F21" s="263" t="s">
        <v>132</v>
      </c>
      <c r="G21" s="263" t="s">
        <v>748</v>
      </c>
      <c r="H21" s="263" t="s">
        <v>133</v>
      </c>
      <c r="I21" s="263" t="s">
        <v>103</v>
      </c>
      <c r="J21" s="263"/>
      <c r="K21" s="263"/>
      <c r="L21" s="267">
        <v>439.37209999999999</v>
      </c>
      <c r="M21" s="265">
        <v>0</v>
      </c>
      <c r="N21" s="268">
        <v>0</v>
      </c>
      <c r="O21" s="263"/>
      <c r="P21" s="263"/>
      <c r="Q21" s="267">
        <v>406.37790000000001</v>
      </c>
      <c r="R21" s="265">
        <v>0</v>
      </c>
      <c r="S21" s="268">
        <v>0</v>
      </c>
      <c r="T21" s="263"/>
      <c r="U21" s="263"/>
      <c r="V21" s="267">
        <v>629.29770000000008</v>
      </c>
      <c r="W21" s="265">
        <v>0</v>
      </c>
      <c r="X21" s="268">
        <v>0</v>
      </c>
      <c r="Y21" s="263"/>
      <c r="Z21" s="263"/>
      <c r="AA21" s="265">
        <v>641.43669999999997</v>
      </c>
      <c r="AB21" s="265">
        <v>0</v>
      </c>
      <c r="AC21" s="268">
        <v>0</v>
      </c>
      <c r="AD21" s="263"/>
      <c r="AE21" s="263"/>
      <c r="AF21" s="271">
        <v>497.08209999999997</v>
      </c>
      <c r="AG21" s="265">
        <v>0</v>
      </c>
      <c r="AH21" s="268">
        <v>0</v>
      </c>
      <c r="AI21" s="263"/>
      <c r="AJ21" s="263"/>
      <c r="AK21" s="263">
        <v>623.48689999999999</v>
      </c>
      <c r="AL21" s="265">
        <v>0</v>
      </c>
      <c r="AM21" s="268">
        <v>0</v>
      </c>
      <c r="AN21" s="263"/>
      <c r="AO21" s="313"/>
      <c r="AP21" s="263">
        <v>240.84970000000001</v>
      </c>
      <c r="AQ21" s="265">
        <v>0</v>
      </c>
      <c r="AR21" s="268">
        <v>0</v>
      </c>
      <c r="AS21" s="263"/>
      <c r="AT21" s="263"/>
      <c r="AU21" s="422">
        <v>621.63619999999992</v>
      </c>
      <c r="AV21" s="265">
        <v>0</v>
      </c>
      <c r="AW21" s="268">
        <v>0</v>
      </c>
      <c r="AX21" s="422"/>
      <c r="AY21" s="263"/>
      <c r="AZ21" s="422">
        <v>751.81205</v>
      </c>
      <c r="BA21" s="265">
        <v>0</v>
      </c>
      <c r="BB21" s="268">
        <v>0</v>
      </c>
      <c r="BC21" s="422"/>
      <c r="BD21" s="263"/>
    </row>
    <row r="22" spans="1:56" ht="11.25" customHeight="1">
      <c r="A22" s="123">
        <v>6</v>
      </c>
      <c r="B22" s="136" t="s">
        <v>523</v>
      </c>
      <c r="C22" s="346">
        <v>1</v>
      </c>
      <c r="D22" s="140">
        <v>38072</v>
      </c>
      <c r="E22" s="126">
        <v>15</v>
      </c>
      <c r="F22" s="136" t="s">
        <v>132</v>
      </c>
      <c r="G22" s="136" t="s">
        <v>748</v>
      </c>
      <c r="H22" s="136" t="s">
        <v>133</v>
      </c>
      <c r="I22" s="136" t="s">
        <v>103</v>
      </c>
      <c r="J22" s="136"/>
      <c r="K22" s="136"/>
      <c r="L22" s="136"/>
      <c r="M22" s="126"/>
      <c r="N22" s="221"/>
      <c r="O22" s="136"/>
      <c r="P22" s="136"/>
      <c r="Q22" s="136"/>
      <c r="R22" s="126"/>
      <c r="S22" s="221"/>
      <c r="T22" s="136"/>
      <c r="U22" s="136"/>
      <c r="V22" s="136"/>
      <c r="W22" s="126"/>
      <c r="X22" s="221"/>
      <c r="Y22" s="136"/>
      <c r="Z22" s="136"/>
      <c r="AA22" s="136"/>
      <c r="AB22" s="126"/>
      <c r="AC22" s="221"/>
      <c r="AD22" s="136"/>
      <c r="AE22" s="136"/>
      <c r="AF22" s="136"/>
      <c r="AG22" s="126"/>
      <c r="AH22" s="221"/>
      <c r="AI22" s="136"/>
      <c r="AJ22" s="136"/>
      <c r="AK22" s="136">
        <v>149.67785000000001</v>
      </c>
      <c r="AL22" s="8">
        <v>0</v>
      </c>
      <c r="AM22" s="58">
        <v>0</v>
      </c>
      <c r="AN22" s="136"/>
      <c r="AO22" s="237"/>
      <c r="AP22" s="136">
        <v>71.02</v>
      </c>
      <c r="AQ22" s="200">
        <v>0</v>
      </c>
      <c r="AR22" s="201">
        <v>0</v>
      </c>
      <c r="AS22" s="136"/>
      <c r="AT22" s="136"/>
      <c r="AU22" s="423">
        <v>65.291899999999998</v>
      </c>
      <c r="AV22" s="200">
        <v>0</v>
      </c>
      <c r="AW22" s="201">
        <v>0</v>
      </c>
      <c r="AX22" s="423"/>
      <c r="AY22" s="136"/>
      <c r="AZ22" s="423">
        <v>31.909649999999999</v>
      </c>
      <c r="BA22" s="200">
        <v>0</v>
      </c>
      <c r="BB22" s="201">
        <v>0</v>
      </c>
      <c r="BC22" s="425"/>
      <c r="BD22" s="136"/>
    </row>
    <row r="23" spans="1:56" s="4" customFormat="1" ht="11.25" customHeight="1">
      <c r="A23" s="123">
        <v>6</v>
      </c>
      <c r="B23" s="55" t="s">
        <v>523</v>
      </c>
      <c r="C23" s="345">
        <v>2</v>
      </c>
      <c r="D23" s="57">
        <v>38295</v>
      </c>
      <c r="E23" s="8">
        <v>55</v>
      </c>
      <c r="F23" s="55" t="s">
        <v>132</v>
      </c>
      <c r="G23" s="55" t="s">
        <v>748</v>
      </c>
      <c r="H23" s="55" t="s">
        <v>133</v>
      </c>
      <c r="I23" s="55" t="s">
        <v>103</v>
      </c>
      <c r="J23" s="55"/>
      <c r="K23" s="55"/>
      <c r="L23" s="56"/>
      <c r="M23" s="200"/>
      <c r="N23" s="201"/>
      <c r="O23" s="56"/>
      <c r="P23" s="56"/>
      <c r="Q23" s="56"/>
      <c r="R23" s="200"/>
      <c r="S23" s="201"/>
      <c r="T23" s="56"/>
      <c r="U23" s="56"/>
      <c r="V23" s="56"/>
      <c r="W23" s="200"/>
      <c r="X23" s="201"/>
      <c r="Y23" s="56"/>
      <c r="Z23" s="56"/>
      <c r="AA23" s="56"/>
      <c r="AB23" s="200"/>
      <c r="AC23" s="201"/>
      <c r="AD23" s="56"/>
      <c r="AE23" s="56"/>
      <c r="AF23" s="56"/>
      <c r="AG23" s="200"/>
      <c r="AH23" s="201"/>
      <c r="AI23" s="56"/>
      <c r="AJ23" s="56"/>
      <c r="AK23" s="55">
        <v>79.192050000000009</v>
      </c>
      <c r="AL23" s="8">
        <v>0</v>
      </c>
      <c r="AM23" s="58">
        <v>0</v>
      </c>
      <c r="AN23" s="55"/>
      <c r="AO23" s="228"/>
      <c r="AP23" s="56">
        <v>25.86</v>
      </c>
      <c r="AQ23" s="200">
        <v>0</v>
      </c>
      <c r="AR23" s="201">
        <v>0</v>
      </c>
      <c r="AS23" s="56"/>
      <c r="AT23" s="56"/>
      <c r="AU23" s="423">
        <v>93.828499999999991</v>
      </c>
      <c r="AV23" s="200">
        <v>0</v>
      </c>
      <c r="AW23" s="201">
        <v>0</v>
      </c>
      <c r="AX23" s="423"/>
      <c r="AY23" s="56"/>
      <c r="AZ23" s="423">
        <v>108.83310000000002</v>
      </c>
      <c r="BA23" s="200">
        <v>0</v>
      </c>
      <c r="BB23" s="201">
        <v>0</v>
      </c>
      <c r="BC23" s="425"/>
      <c r="BD23" s="139"/>
    </row>
    <row r="24" spans="1:56" ht="11.25" customHeight="1">
      <c r="A24" s="123">
        <v>6</v>
      </c>
      <c r="B24" s="55" t="s">
        <v>523</v>
      </c>
      <c r="C24" s="345">
        <v>3</v>
      </c>
      <c r="D24" s="57">
        <v>38365</v>
      </c>
      <c r="E24" s="8">
        <v>55</v>
      </c>
      <c r="F24" s="55" t="s">
        <v>132</v>
      </c>
      <c r="G24" s="55" t="s">
        <v>748</v>
      </c>
      <c r="H24" s="55" t="s">
        <v>133</v>
      </c>
      <c r="I24" s="55" t="s">
        <v>103</v>
      </c>
      <c r="J24" s="55"/>
      <c r="K24" s="55"/>
      <c r="L24" s="55"/>
      <c r="M24" s="8"/>
      <c r="N24" s="58"/>
      <c r="O24" s="55"/>
      <c r="P24" s="55"/>
      <c r="Q24" s="55"/>
      <c r="R24" s="8"/>
      <c r="S24" s="58"/>
      <c r="T24" s="55"/>
      <c r="U24" s="55"/>
      <c r="V24" s="55"/>
      <c r="W24" s="8"/>
      <c r="X24" s="58"/>
      <c r="Y24" s="55"/>
      <c r="Z24" s="55"/>
      <c r="AA24" s="55"/>
      <c r="AB24" s="8"/>
      <c r="AC24" s="58"/>
      <c r="AD24" s="55"/>
      <c r="AE24" s="55"/>
      <c r="AF24" s="55"/>
      <c r="AG24" s="8"/>
      <c r="AH24" s="58"/>
      <c r="AI24" s="55"/>
      <c r="AJ24" s="55"/>
      <c r="AK24" s="55">
        <v>114.99215</v>
      </c>
      <c r="AL24" s="8">
        <v>0</v>
      </c>
      <c r="AM24" s="58">
        <v>0</v>
      </c>
      <c r="AN24" s="55"/>
      <c r="AO24" s="228"/>
      <c r="AP24" s="55">
        <v>23.4</v>
      </c>
      <c r="AQ24" s="200">
        <v>0</v>
      </c>
      <c r="AR24" s="201">
        <v>0</v>
      </c>
      <c r="AS24" s="55"/>
      <c r="AT24" s="55"/>
      <c r="AU24" s="423">
        <v>105.28095</v>
      </c>
      <c r="AV24" s="200">
        <v>0</v>
      </c>
      <c r="AW24" s="201">
        <v>0</v>
      </c>
      <c r="AX24" s="423"/>
      <c r="AY24" s="55"/>
      <c r="AZ24" s="423">
        <v>131.82754999999997</v>
      </c>
      <c r="BA24" s="200">
        <v>0</v>
      </c>
      <c r="BB24" s="201">
        <v>0</v>
      </c>
      <c r="BC24" s="425"/>
      <c r="BD24" s="136"/>
    </row>
    <row r="25" spans="1:56" ht="11.25" customHeight="1">
      <c r="A25" s="123">
        <v>6</v>
      </c>
      <c r="B25" s="55" t="s">
        <v>523</v>
      </c>
      <c r="C25" s="345">
        <v>4</v>
      </c>
      <c r="D25" s="57">
        <v>38437</v>
      </c>
      <c r="E25" s="8">
        <v>55</v>
      </c>
      <c r="F25" s="55" t="s">
        <v>132</v>
      </c>
      <c r="G25" s="55" t="s">
        <v>748</v>
      </c>
      <c r="H25" s="55" t="s">
        <v>133</v>
      </c>
      <c r="I25" s="55" t="s">
        <v>103</v>
      </c>
      <c r="J25" s="55"/>
      <c r="K25" s="55"/>
      <c r="L25" s="55"/>
      <c r="M25" s="8"/>
      <c r="N25" s="58"/>
      <c r="O25" s="55"/>
      <c r="P25" s="55"/>
      <c r="Q25" s="55"/>
      <c r="R25" s="8"/>
      <c r="S25" s="58"/>
      <c r="T25" s="55"/>
      <c r="U25" s="55"/>
      <c r="V25" s="55"/>
      <c r="W25" s="8"/>
      <c r="X25" s="58"/>
      <c r="Y25" s="55"/>
      <c r="Z25" s="55"/>
      <c r="AA25" s="55"/>
      <c r="AB25" s="8"/>
      <c r="AC25" s="58"/>
      <c r="AD25" s="55"/>
      <c r="AE25" s="55"/>
      <c r="AF25" s="55"/>
      <c r="AG25" s="8"/>
      <c r="AH25" s="58"/>
      <c r="AI25" s="55"/>
      <c r="AJ25" s="55"/>
      <c r="AK25" s="55">
        <v>85.5899</v>
      </c>
      <c r="AL25" s="8">
        <v>0</v>
      </c>
      <c r="AM25" s="58">
        <v>0</v>
      </c>
      <c r="AN25" s="55"/>
      <c r="AO25" s="228"/>
      <c r="AP25" s="55">
        <v>26.83</v>
      </c>
      <c r="AQ25" s="200">
        <v>0</v>
      </c>
      <c r="AR25" s="201">
        <v>0</v>
      </c>
      <c r="AS25" s="55"/>
      <c r="AT25" s="55"/>
      <c r="AU25" s="423">
        <v>99.400500000000008</v>
      </c>
      <c r="AV25" s="200">
        <v>0</v>
      </c>
      <c r="AW25" s="201">
        <v>0</v>
      </c>
      <c r="AX25" s="423"/>
      <c r="AY25" s="55"/>
      <c r="AZ25" s="423">
        <v>155.18019999999999</v>
      </c>
      <c r="BA25" s="200">
        <v>0</v>
      </c>
      <c r="BB25" s="201">
        <v>0</v>
      </c>
      <c r="BC25" s="425"/>
      <c r="BD25" s="136"/>
    </row>
    <row r="26" spans="1:56" ht="11.25" customHeight="1">
      <c r="A26" s="123">
        <v>6</v>
      </c>
      <c r="B26" s="55" t="s">
        <v>523</v>
      </c>
      <c r="C26" s="345">
        <v>5</v>
      </c>
      <c r="D26" s="57">
        <v>38539</v>
      </c>
      <c r="E26" s="8">
        <v>55</v>
      </c>
      <c r="F26" s="55" t="s">
        <v>132</v>
      </c>
      <c r="G26" s="55" t="s">
        <v>748</v>
      </c>
      <c r="H26" s="55" t="s">
        <v>133</v>
      </c>
      <c r="I26" s="55" t="s">
        <v>103</v>
      </c>
      <c r="J26" s="55"/>
      <c r="K26" s="55"/>
      <c r="L26" s="55"/>
      <c r="M26" s="8"/>
      <c r="N26" s="58"/>
      <c r="O26" s="55"/>
      <c r="P26" s="55"/>
      <c r="Q26" s="55"/>
      <c r="R26" s="8"/>
      <c r="S26" s="58"/>
      <c r="T26" s="55"/>
      <c r="U26" s="55"/>
      <c r="V26" s="55"/>
      <c r="W26" s="8"/>
      <c r="X26" s="58"/>
      <c r="Y26" s="55"/>
      <c r="Z26" s="55"/>
      <c r="AA26" s="55"/>
      <c r="AB26" s="8"/>
      <c r="AC26" s="58"/>
      <c r="AD26" s="55"/>
      <c r="AE26" s="55"/>
      <c r="AF26" s="55"/>
      <c r="AG26" s="8"/>
      <c r="AH26" s="58"/>
      <c r="AI26" s="55"/>
      <c r="AJ26" s="55"/>
      <c r="AK26" s="55">
        <v>108.3356</v>
      </c>
      <c r="AL26" s="8">
        <v>0</v>
      </c>
      <c r="AM26" s="58">
        <v>0</v>
      </c>
      <c r="AN26" s="55"/>
      <c r="AO26" s="228"/>
      <c r="AP26" s="55">
        <v>47.97</v>
      </c>
      <c r="AQ26" s="200">
        <v>0</v>
      </c>
      <c r="AR26" s="201">
        <v>0</v>
      </c>
      <c r="AS26" s="55"/>
      <c r="AT26" s="55"/>
      <c r="AU26" s="423">
        <v>133.91704999999999</v>
      </c>
      <c r="AV26" s="200">
        <v>0</v>
      </c>
      <c r="AW26" s="201">
        <v>0</v>
      </c>
      <c r="AX26" s="423"/>
      <c r="AY26" s="55"/>
      <c r="AZ26" s="423">
        <v>174.93095000000002</v>
      </c>
      <c r="BA26" s="200">
        <v>0</v>
      </c>
      <c r="BB26" s="201">
        <v>0</v>
      </c>
      <c r="BC26" s="425"/>
      <c r="BD26" s="136"/>
    </row>
    <row r="27" spans="1:56" ht="11.25" customHeight="1">
      <c r="A27" s="123">
        <v>6</v>
      </c>
      <c r="B27" s="55" t="s">
        <v>523</v>
      </c>
      <c r="C27" s="345">
        <v>6</v>
      </c>
      <c r="D27" s="57">
        <v>38574</v>
      </c>
      <c r="E27" s="8">
        <v>55</v>
      </c>
      <c r="F27" s="55" t="s">
        <v>132</v>
      </c>
      <c r="G27" s="55" t="s">
        <v>748</v>
      </c>
      <c r="H27" s="55" t="s">
        <v>133</v>
      </c>
      <c r="I27" s="55" t="s">
        <v>103</v>
      </c>
      <c r="J27" s="55"/>
      <c r="K27" s="55"/>
      <c r="L27" s="55"/>
      <c r="M27" s="8"/>
      <c r="N27" s="58"/>
      <c r="O27" s="55"/>
      <c r="P27" s="55"/>
      <c r="Q27" s="55"/>
      <c r="R27" s="8"/>
      <c r="S27" s="58"/>
      <c r="T27" s="55"/>
      <c r="U27" s="55"/>
      <c r="V27" s="55"/>
      <c r="W27" s="8"/>
      <c r="X27" s="58"/>
      <c r="Y27" s="55"/>
      <c r="Z27" s="55"/>
      <c r="AA27" s="55"/>
      <c r="AB27" s="8"/>
      <c r="AC27" s="58"/>
      <c r="AD27" s="55"/>
      <c r="AE27" s="55"/>
      <c r="AF27" s="55"/>
      <c r="AG27" s="8"/>
      <c r="AH27" s="58"/>
      <c r="AI27" s="55"/>
      <c r="AJ27" s="55"/>
      <c r="AK27" s="55">
        <v>85.699349999999995</v>
      </c>
      <c r="AL27" s="8">
        <v>0</v>
      </c>
      <c r="AM27" s="58">
        <v>0</v>
      </c>
      <c r="AN27" s="55"/>
      <c r="AO27" s="228"/>
      <c r="AP27" s="55">
        <v>45.77</v>
      </c>
      <c r="AQ27" s="200">
        <v>0</v>
      </c>
      <c r="AR27" s="201">
        <v>0</v>
      </c>
      <c r="AS27" s="55"/>
      <c r="AT27" s="55"/>
      <c r="AU27" s="423">
        <v>123.91730000000001</v>
      </c>
      <c r="AV27" s="200">
        <v>0</v>
      </c>
      <c r="AW27" s="201">
        <v>0</v>
      </c>
      <c r="AX27" s="423"/>
      <c r="AY27" s="55"/>
      <c r="AZ27" s="423">
        <v>149.13059999999999</v>
      </c>
      <c r="BA27" s="200">
        <v>0</v>
      </c>
      <c r="BB27" s="201">
        <v>0</v>
      </c>
      <c r="BC27" s="425"/>
      <c r="BD27" s="136"/>
    </row>
    <row r="28" spans="1:56" s="4" customFormat="1" ht="11.25" customHeight="1">
      <c r="A28" s="357">
        <v>7</v>
      </c>
      <c r="B28" s="263" t="s">
        <v>544</v>
      </c>
      <c r="C28" s="344">
        <v>0</v>
      </c>
      <c r="D28" s="264"/>
      <c r="E28" s="421">
        <v>210</v>
      </c>
      <c r="F28" s="263" t="s">
        <v>537</v>
      </c>
      <c r="G28" s="263" t="s">
        <v>748</v>
      </c>
      <c r="H28" s="263" t="s">
        <v>538</v>
      </c>
      <c r="I28" s="263" t="s">
        <v>849</v>
      </c>
      <c r="J28" s="263" t="s">
        <v>591</v>
      </c>
      <c r="K28" s="263" t="s">
        <v>848</v>
      </c>
      <c r="L28" s="267">
        <v>1563.4570000000001</v>
      </c>
      <c r="M28" s="265">
        <v>1564367.9258741185</v>
      </c>
      <c r="N28" s="268">
        <v>1.000582635706718</v>
      </c>
      <c r="O28" s="263">
        <v>1</v>
      </c>
      <c r="P28" s="263"/>
      <c r="Q28" s="267">
        <v>1487.88</v>
      </c>
      <c r="R28" s="265">
        <v>1491881.5260198165</v>
      </c>
      <c r="S28" s="268">
        <v>1.0026894144822274</v>
      </c>
      <c r="T28" s="263">
        <v>1</v>
      </c>
      <c r="U28" s="263"/>
      <c r="V28" s="267">
        <v>1536.616</v>
      </c>
      <c r="W28" s="265">
        <v>1546695.0280215787</v>
      </c>
      <c r="X28" s="268">
        <v>1.0065592366743408</v>
      </c>
      <c r="Y28" s="263">
        <v>1</v>
      </c>
      <c r="Z28" s="263"/>
      <c r="AA28" s="267">
        <v>1477.008</v>
      </c>
      <c r="AB28" s="265">
        <v>1474641.1440469909</v>
      </c>
      <c r="AC28" s="268">
        <v>0.9983975334236449</v>
      </c>
      <c r="AD28" s="263">
        <v>1</v>
      </c>
      <c r="AE28" s="263"/>
      <c r="AF28" s="267">
        <v>1362.8630000000001</v>
      </c>
      <c r="AG28" s="265">
        <v>1369408.6444244434</v>
      </c>
      <c r="AH28" s="268">
        <v>1.0048028631083559</v>
      </c>
      <c r="AI28" s="263">
        <v>1</v>
      </c>
      <c r="AJ28" s="263"/>
      <c r="AK28" s="263">
        <v>1299.1089999999999</v>
      </c>
      <c r="AL28" s="265">
        <v>1426657.3269074645</v>
      </c>
      <c r="AM28" s="268">
        <v>1.0981813896350996</v>
      </c>
      <c r="AN28" s="263"/>
      <c r="AO28" s="313"/>
      <c r="AP28" s="263">
        <v>1638.046</v>
      </c>
      <c r="AQ28" s="265">
        <v>1637479.3388190363</v>
      </c>
      <c r="AR28" s="268">
        <v>0.99965406271804103</v>
      </c>
      <c r="AS28" s="263"/>
      <c r="AT28" s="263"/>
      <c r="AU28" s="422">
        <v>1399.26</v>
      </c>
      <c r="AV28" s="265">
        <v>1419294.0004545806</v>
      </c>
      <c r="AW28" s="268">
        <v>1.0143175681821681</v>
      </c>
      <c r="AX28" s="422"/>
      <c r="AY28" s="263"/>
      <c r="AZ28" s="422">
        <v>1570.12</v>
      </c>
      <c r="BA28" s="265">
        <v>1594776.3737974558</v>
      </c>
      <c r="BB28" s="268">
        <v>1.0157034964190355</v>
      </c>
      <c r="BC28" s="422"/>
      <c r="BD28" s="263"/>
    </row>
    <row r="29" spans="1:56" ht="11.25" customHeight="1">
      <c r="A29" s="123">
        <v>7</v>
      </c>
      <c r="B29" s="55" t="s">
        <v>544</v>
      </c>
      <c r="C29" s="345">
        <v>1</v>
      </c>
      <c r="D29" s="57">
        <v>23773</v>
      </c>
      <c r="E29" s="94">
        <v>0</v>
      </c>
      <c r="F29" s="55" t="s">
        <v>537</v>
      </c>
      <c r="G29" s="55" t="s">
        <v>748</v>
      </c>
      <c r="H29" s="55" t="s">
        <v>538</v>
      </c>
      <c r="I29" s="55" t="s">
        <v>849</v>
      </c>
      <c r="J29" s="55" t="s">
        <v>591</v>
      </c>
      <c r="K29" s="55" t="s">
        <v>848</v>
      </c>
      <c r="L29" s="55"/>
      <c r="M29" s="8"/>
      <c r="N29" s="58"/>
      <c r="O29" s="55"/>
      <c r="P29" s="55"/>
      <c r="Q29" s="55"/>
      <c r="R29" s="8"/>
      <c r="S29" s="58"/>
      <c r="T29" s="55"/>
      <c r="U29" s="55"/>
      <c r="V29" s="55"/>
      <c r="W29" s="8"/>
      <c r="X29" s="58"/>
      <c r="Y29" s="55"/>
      <c r="Z29" s="55"/>
      <c r="AA29" s="55"/>
      <c r="AB29" s="8"/>
      <c r="AC29" s="58"/>
      <c r="AD29" s="55"/>
      <c r="AE29" s="55"/>
      <c r="AF29" s="55"/>
      <c r="AG29" s="8"/>
      <c r="AH29" s="58"/>
      <c r="AI29" s="55"/>
      <c r="AJ29" s="55"/>
      <c r="AK29" s="55"/>
      <c r="AL29" s="55"/>
      <c r="AM29" s="55"/>
      <c r="AN29" s="237">
        <v>1</v>
      </c>
      <c r="AO29" s="228"/>
      <c r="AP29" s="55"/>
      <c r="AQ29" s="200">
        <v>0</v>
      </c>
      <c r="AR29" s="201">
        <v>0</v>
      </c>
      <c r="AS29" s="55">
        <v>1</v>
      </c>
      <c r="AT29" s="55"/>
      <c r="AU29" s="245">
        <v>0</v>
      </c>
      <c r="AV29" s="200">
        <v>0</v>
      </c>
      <c r="AW29" s="201">
        <v>0</v>
      </c>
      <c r="AX29" s="423">
        <v>1</v>
      </c>
      <c r="AY29" s="55"/>
      <c r="AZ29" s="245">
        <v>0</v>
      </c>
      <c r="BA29" s="200">
        <v>0</v>
      </c>
      <c r="BB29" s="201">
        <v>0</v>
      </c>
      <c r="BC29" s="425">
        <v>1</v>
      </c>
      <c r="BD29" s="136"/>
    </row>
    <row r="30" spans="1:56" ht="11.25" customHeight="1">
      <c r="A30" s="123">
        <v>7</v>
      </c>
      <c r="B30" s="55" t="s">
        <v>544</v>
      </c>
      <c r="C30" s="345">
        <v>2</v>
      </c>
      <c r="D30" s="57">
        <v>23832</v>
      </c>
      <c r="E30" s="94">
        <v>0</v>
      </c>
      <c r="F30" s="55" t="s">
        <v>537</v>
      </c>
      <c r="G30" s="55" t="s">
        <v>748</v>
      </c>
      <c r="H30" s="55" t="s">
        <v>538</v>
      </c>
      <c r="I30" s="55" t="s">
        <v>849</v>
      </c>
      <c r="J30" s="55" t="s">
        <v>591</v>
      </c>
      <c r="K30" s="55" t="s">
        <v>848</v>
      </c>
      <c r="L30" s="55"/>
      <c r="M30" s="8"/>
      <c r="N30" s="58"/>
      <c r="O30" s="55"/>
      <c r="P30" s="55"/>
      <c r="Q30" s="55"/>
      <c r="R30" s="8"/>
      <c r="S30" s="58"/>
      <c r="T30" s="55"/>
      <c r="U30" s="55"/>
      <c r="V30" s="55"/>
      <c r="W30" s="8"/>
      <c r="X30" s="58"/>
      <c r="Y30" s="55"/>
      <c r="Z30" s="55"/>
      <c r="AA30" s="55"/>
      <c r="AB30" s="8"/>
      <c r="AC30" s="58"/>
      <c r="AD30" s="55"/>
      <c r="AE30" s="55"/>
      <c r="AF30" s="55"/>
      <c r="AG30" s="8"/>
      <c r="AH30" s="58"/>
      <c r="AI30" s="55"/>
      <c r="AJ30" s="55"/>
      <c r="AK30" s="55"/>
      <c r="AL30" s="8">
        <v>0</v>
      </c>
      <c r="AM30" s="58">
        <v>0</v>
      </c>
      <c r="AN30" s="237">
        <v>1</v>
      </c>
      <c r="AO30" s="228"/>
      <c r="AP30" s="55"/>
      <c r="AQ30" s="200">
        <v>0</v>
      </c>
      <c r="AR30" s="201">
        <v>0</v>
      </c>
      <c r="AS30" s="55">
        <v>1</v>
      </c>
      <c r="AT30" s="55"/>
      <c r="AU30" s="245">
        <v>0</v>
      </c>
      <c r="AV30" s="200">
        <v>0</v>
      </c>
      <c r="AW30" s="201">
        <v>0</v>
      </c>
      <c r="AX30" s="423">
        <v>1</v>
      </c>
      <c r="AY30" s="55"/>
      <c r="AZ30" s="245">
        <v>0</v>
      </c>
      <c r="BA30" s="200">
        <v>0</v>
      </c>
      <c r="BB30" s="201">
        <v>0</v>
      </c>
      <c r="BC30" s="425">
        <v>1</v>
      </c>
      <c r="BD30" s="136"/>
    </row>
    <row r="31" spans="1:56" ht="11.25" customHeight="1">
      <c r="A31" s="123">
        <v>7</v>
      </c>
      <c r="B31" s="136" t="s">
        <v>545</v>
      </c>
      <c r="C31" s="346">
        <v>3</v>
      </c>
      <c r="D31" s="140">
        <v>28379</v>
      </c>
      <c r="E31" s="94">
        <v>0</v>
      </c>
      <c r="F31" s="136" t="s">
        <v>537</v>
      </c>
      <c r="G31" s="136" t="s">
        <v>748</v>
      </c>
      <c r="H31" s="136" t="s">
        <v>538</v>
      </c>
      <c r="I31" s="136" t="s">
        <v>849</v>
      </c>
      <c r="J31" s="136" t="s">
        <v>591</v>
      </c>
      <c r="K31" s="136" t="s">
        <v>848</v>
      </c>
      <c r="L31" s="136"/>
      <c r="M31" s="126"/>
      <c r="N31" s="221"/>
      <c r="O31" s="136"/>
      <c r="P31" s="136"/>
      <c r="Q31" s="136"/>
      <c r="R31" s="126"/>
      <c r="S31" s="221"/>
      <c r="T31" s="136"/>
      <c r="U31" s="136"/>
      <c r="V31" s="136"/>
      <c r="W31" s="126"/>
      <c r="X31" s="221"/>
      <c r="Y31" s="136"/>
      <c r="Z31" s="136"/>
      <c r="AA31" s="136"/>
      <c r="AB31" s="126"/>
      <c r="AC31" s="221"/>
      <c r="AD31" s="136"/>
      <c r="AE31" s="136"/>
      <c r="AF31" s="136"/>
      <c r="AG31" s="126"/>
      <c r="AH31" s="221"/>
      <c r="AI31" s="136"/>
      <c r="AJ31" s="136"/>
      <c r="AK31" s="136"/>
      <c r="AL31" s="8">
        <v>0</v>
      </c>
      <c r="AM31" s="58">
        <v>0</v>
      </c>
      <c r="AN31" s="237">
        <v>1</v>
      </c>
      <c r="AO31" s="237"/>
      <c r="AP31" s="136"/>
      <c r="AQ31" s="200">
        <v>0</v>
      </c>
      <c r="AR31" s="201">
        <v>0</v>
      </c>
      <c r="AS31" s="136">
        <v>1</v>
      </c>
      <c r="AT31" s="136"/>
      <c r="AU31" s="245">
        <v>0</v>
      </c>
      <c r="AV31" s="200">
        <v>0</v>
      </c>
      <c r="AW31" s="201">
        <v>0</v>
      </c>
      <c r="AX31" s="423">
        <v>1</v>
      </c>
      <c r="AY31" s="136"/>
      <c r="AZ31" s="245">
        <v>0</v>
      </c>
      <c r="BA31" s="200">
        <v>0</v>
      </c>
      <c r="BB31" s="201">
        <v>0</v>
      </c>
      <c r="BC31" s="425">
        <v>1</v>
      </c>
      <c r="BD31" s="136"/>
    </row>
    <row r="32" spans="1:56" ht="11.25" customHeight="1">
      <c r="A32" s="123">
        <v>7</v>
      </c>
      <c r="B32" s="55" t="s">
        <v>545</v>
      </c>
      <c r="C32" s="345">
        <v>4</v>
      </c>
      <c r="D32" s="57">
        <v>28580</v>
      </c>
      <c r="E32" s="94">
        <v>0</v>
      </c>
      <c r="F32" s="55" t="s">
        <v>537</v>
      </c>
      <c r="G32" s="55" t="s">
        <v>748</v>
      </c>
      <c r="H32" s="55" t="s">
        <v>538</v>
      </c>
      <c r="I32" s="55" t="s">
        <v>849</v>
      </c>
      <c r="J32" s="55" t="s">
        <v>591</v>
      </c>
      <c r="K32" s="55" t="s">
        <v>848</v>
      </c>
      <c r="L32" s="55"/>
      <c r="M32" s="8"/>
      <c r="N32" s="58"/>
      <c r="O32" s="55"/>
      <c r="P32" s="55"/>
      <c r="Q32" s="55"/>
      <c r="R32" s="8"/>
      <c r="S32" s="58"/>
      <c r="T32" s="55"/>
      <c r="U32" s="55"/>
      <c r="V32" s="55"/>
      <c r="W32" s="8"/>
      <c r="X32" s="58"/>
      <c r="Y32" s="55"/>
      <c r="Z32" s="55"/>
      <c r="AA32" s="55"/>
      <c r="AB32" s="8"/>
      <c r="AC32" s="58"/>
      <c r="AD32" s="55"/>
      <c r="AE32" s="55"/>
      <c r="AF32" s="55"/>
      <c r="AG32" s="8"/>
      <c r="AH32" s="58"/>
      <c r="AI32" s="55"/>
      <c r="AJ32" s="55"/>
      <c r="AK32" s="55"/>
      <c r="AL32" s="8">
        <v>0</v>
      </c>
      <c r="AM32" s="58">
        <v>0</v>
      </c>
      <c r="AN32" s="237">
        <v>1</v>
      </c>
      <c r="AO32" s="228"/>
      <c r="AP32" s="55"/>
      <c r="AQ32" s="200">
        <v>0</v>
      </c>
      <c r="AR32" s="201">
        <v>0</v>
      </c>
      <c r="AS32" s="55">
        <v>1</v>
      </c>
      <c r="AT32" s="55"/>
      <c r="AU32" s="245">
        <v>0</v>
      </c>
      <c r="AV32" s="200">
        <v>0</v>
      </c>
      <c r="AW32" s="201">
        <v>0</v>
      </c>
      <c r="AX32" s="423">
        <v>1</v>
      </c>
      <c r="AY32" s="55"/>
      <c r="AZ32" s="245">
        <v>0</v>
      </c>
      <c r="BA32" s="200">
        <v>0</v>
      </c>
      <c r="BB32" s="201">
        <v>0</v>
      </c>
      <c r="BC32" s="425">
        <v>1</v>
      </c>
      <c r="BD32" s="136"/>
    </row>
    <row r="33" spans="1:56" ht="11.25" customHeight="1">
      <c r="A33" s="123">
        <v>7</v>
      </c>
      <c r="B33" s="55" t="s">
        <v>545</v>
      </c>
      <c r="C33" s="345">
        <v>5</v>
      </c>
      <c r="D33" s="57">
        <v>39614</v>
      </c>
      <c r="E33" s="94">
        <v>210</v>
      </c>
      <c r="F33" s="55" t="s">
        <v>537</v>
      </c>
      <c r="G33" s="55" t="s">
        <v>748</v>
      </c>
      <c r="H33" s="55" t="s">
        <v>538</v>
      </c>
      <c r="I33" s="55" t="s">
        <v>849</v>
      </c>
      <c r="J33" s="55" t="s">
        <v>591</v>
      </c>
      <c r="K33" s="55" t="s">
        <v>848</v>
      </c>
      <c r="L33" s="55"/>
      <c r="M33" s="8"/>
      <c r="N33" s="58"/>
      <c r="O33" s="55"/>
      <c r="P33" s="55"/>
      <c r="Q33" s="55"/>
      <c r="R33" s="8"/>
      <c r="S33" s="58"/>
      <c r="T33" s="55"/>
      <c r="U33" s="55"/>
      <c r="V33" s="55"/>
      <c r="W33" s="8"/>
      <c r="X33" s="58"/>
      <c r="Y33" s="55"/>
      <c r="Z33" s="55"/>
      <c r="AA33" s="55"/>
      <c r="AB33" s="8"/>
      <c r="AC33" s="58"/>
      <c r="AD33" s="55"/>
      <c r="AE33" s="55"/>
      <c r="AF33" s="55"/>
      <c r="AG33" s="8"/>
      <c r="AH33" s="58"/>
      <c r="AI33" s="55"/>
      <c r="AJ33" s="55"/>
      <c r="AK33" s="55">
        <v>1299.1089999999999</v>
      </c>
      <c r="AL33" s="8">
        <v>1426657.3269074645</v>
      </c>
      <c r="AM33" s="58">
        <v>1.0981813896350996</v>
      </c>
      <c r="AN33" s="237">
        <v>1</v>
      </c>
      <c r="AO33" s="228"/>
      <c r="AP33" s="55">
        <v>1638.046</v>
      </c>
      <c r="AQ33" s="200">
        <v>1637479.3388190363</v>
      </c>
      <c r="AR33" s="201">
        <v>0.99965406271804103</v>
      </c>
      <c r="AS33" s="55">
        <v>1</v>
      </c>
      <c r="AT33" s="55"/>
      <c r="AU33" s="423">
        <v>1399.26</v>
      </c>
      <c r="AV33" s="200">
        <v>1419294.0004545806</v>
      </c>
      <c r="AW33" s="201">
        <v>1.0143175681821681</v>
      </c>
      <c r="AX33" s="423">
        <v>1</v>
      </c>
      <c r="AY33" s="55"/>
      <c r="AZ33" s="423">
        <v>1570.12</v>
      </c>
      <c r="BA33" s="200">
        <v>1594776.3737974558</v>
      </c>
      <c r="BB33" s="201">
        <v>1.0157034964190355</v>
      </c>
      <c r="BC33" s="425">
        <v>1</v>
      </c>
      <c r="BD33" s="136"/>
    </row>
    <row r="34" spans="1:56" s="4" customFormat="1" ht="11.25" customHeight="1">
      <c r="A34" s="357">
        <v>8</v>
      </c>
      <c r="B34" s="263" t="s">
        <v>923</v>
      </c>
      <c r="C34" s="344">
        <v>0</v>
      </c>
      <c r="D34" s="263"/>
      <c r="E34" s="421">
        <v>1350</v>
      </c>
      <c r="F34" s="263" t="s">
        <v>551</v>
      </c>
      <c r="G34" s="263" t="s">
        <v>338</v>
      </c>
      <c r="H34" s="263" t="s">
        <v>924</v>
      </c>
      <c r="I34" s="263" t="s">
        <v>849</v>
      </c>
      <c r="J34" s="263" t="s">
        <v>591</v>
      </c>
      <c r="K34" s="263" t="s">
        <v>848</v>
      </c>
      <c r="L34" s="267">
        <v>4350.558</v>
      </c>
      <c r="M34" s="265">
        <v>4349411.253469768</v>
      </c>
      <c r="N34" s="268">
        <v>0.99973641391972434</v>
      </c>
      <c r="O34" s="263">
        <v>1</v>
      </c>
      <c r="P34" s="263"/>
      <c r="Q34" s="267">
        <v>3717.154</v>
      </c>
      <c r="R34" s="265">
        <v>3581512.8241566904</v>
      </c>
      <c r="S34" s="268">
        <v>0.96350940105163529</v>
      </c>
      <c r="T34" s="263">
        <v>1</v>
      </c>
      <c r="U34" s="263"/>
      <c r="V34" s="267">
        <v>2905</v>
      </c>
      <c r="W34" s="265">
        <v>2973739.4646742875</v>
      </c>
      <c r="X34" s="268">
        <v>1.023662466325056</v>
      </c>
      <c r="Y34" s="263">
        <v>1</v>
      </c>
      <c r="Z34" s="263"/>
      <c r="AA34" s="267">
        <v>2597.62</v>
      </c>
      <c r="AB34" s="265">
        <v>2509089.9673590381</v>
      </c>
      <c r="AC34" s="268">
        <v>0.96591879003050418</v>
      </c>
      <c r="AD34" s="263">
        <v>1</v>
      </c>
      <c r="AE34" s="263"/>
      <c r="AF34" s="267">
        <v>8156.86</v>
      </c>
      <c r="AG34" s="265">
        <v>7927367.4600200532</v>
      </c>
      <c r="AH34" s="268">
        <v>0.97186508779359382</v>
      </c>
      <c r="AI34" s="263">
        <v>1</v>
      </c>
      <c r="AJ34" s="263"/>
      <c r="AK34" s="263">
        <v>8422</v>
      </c>
      <c r="AL34" s="265">
        <v>8144700.7862393139</v>
      </c>
      <c r="AM34" s="268">
        <v>0.96707442249338804</v>
      </c>
      <c r="AN34" s="263"/>
      <c r="AO34" s="313"/>
      <c r="AP34" s="422">
        <v>9004</v>
      </c>
      <c r="AQ34" s="265">
        <v>9935743.5776061695</v>
      </c>
      <c r="AR34" s="268">
        <v>1.1034810725906452</v>
      </c>
      <c r="AS34" s="263"/>
      <c r="AT34" s="263"/>
      <c r="AU34" s="422">
        <v>8605.4703332999998</v>
      </c>
      <c r="AV34" s="265">
        <v>8282887.1739939004</v>
      </c>
      <c r="AW34" s="268">
        <v>0.96251417449458621</v>
      </c>
      <c r="AX34" s="422"/>
      <c r="AY34" s="263"/>
      <c r="AZ34" s="422">
        <v>9019.3434029999989</v>
      </c>
      <c r="BA34" s="265">
        <v>8714664.8477590345</v>
      </c>
      <c r="BB34" s="268">
        <v>0.96621943065837557</v>
      </c>
      <c r="BC34" s="422"/>
      <c r="BD34" s="263"/>
    </row>
    <row r="35" spans="1:56" ht="11.25" customHeight="1">
      <c r="A35" s="123">
        <v>8</v>
      </c>
      <c r="B35" s="55" t="s">
        <v>923</v>
      </c>
      <c r="C35" s="345">
        <v>1</v>
      </c>
      <c r="D35" s="57">
        <v>41358</v>
      </c>
      <c r="E35" s="94">
        <v>270</v>
      </c>
      <c r="F35" s="55" t="s">
        <v>551</v>
      </c>
      <c r="G35" s="55" t="s">
        <v>338</v>
      </c>
      <c r="H35" s="55" t="s">
        <v>924</v>
      </c>
      <c r="I35" s="55" t="s">
        <v>849</v>
      </c>
      <c r="J35" s="55" t="s">
        <v>591</v>
      </c>
      <c r="K35" s="55" t="s">
        <v>848</v>
      </c>
      <c r="L35" s="197">
        <v>1106.7500084914777</v>
      </c>
      <c r="M35" s="8">
        <v>1104696.0793217132</v>
      </c>
      <c r="N35" s="58">
        <v>0.99814417966658608</v>
      </c>
      <c r="O35" s="55"/>
      <c r="P35" s="55"/>
      <c r="Q35" s="197">
        <v>603.24567683539999</v>
      </c>
      <c r="R35" s="8">
        <v>592616.47007906332</v>
      </c>
      <c r="S35" s="58">
        <v>0.98237997027662594</v>
      </c>
      <c r="T35" s="55"/>
      <c r="U35" s="55"/>
      <c r="V35" s="197"/>
      <c r="W35" s="8"/>
      <c r="X35" s="58"/>
      <c r="Y35" s="55"/>
      <c r="Z35" s="55"/>
      <c r="AA35" s="197">
        <v>530.37852227727137</v>
      </c>
      <c r="AB35" s="8">
        <v>510902.4400184619</v>
      </c>
      <c r="AC35" s="58">
        <v>0.96327890093440149</v>
      </c>
      <c r="AD35" s="55"/>
      <c r="AE35" s="55"/>
      <c r="AF35" s="197"/>
      <c r="AG35" s="8"/>
      <c r="AH35" s="58"/>
      <c r="AI35" s="55"/>
      <c r="AJ35" s="55"/>
      <c r="AK35" s="55">
        <v>1796.8030000000001</v>
      </c>
      <c r="AL35" s="8">
        <v>1746455.5073170324</v>
      </c>
      <c r="AM35" s="58">
        <v>0.97197940303808061</v>
      </c>
      <c r="AN35" s="237">
        <v>1</v>
      </c>
      <c r="AO35" s="228"/>
      <c r="AP35" s="55">
        <v>2014</v>
      </c>
      <c r="AQ35" s="200">
        <v>2222240.9165029065</v>
      </c>
      <c r="AR35" s="201">
        <v>1.1033966814810856</v>
      </c>
      <c r="AS35" s="55">
        <v>1</v>
      </c>
      <c r="AT35" s="55"/>
      <c r="AU35" s="423">
        <v>1756.982137</v>
      </c>
      <c r="AV35" s="200">
        <v>1703698.3271323415</v>
      </c>
      <c r="AW35" s="201">
        <v>0.96967310666081152</v>
      </c>
      <c r="AX35" s="423">
        <v>1</v>
      </c>
      <c r="AY35" s="55"/>
      <c r="AZ35" s="428">
        <v>1877.1668539999998</v>
      </c>
      <c r="BA35" s="200">
        <v>1850029.2418668636</v>
      </c>
      <c r="BB35" s="201">
        <v>0.98554331381075178</v>
      </c>
      <c r="BC35" s="425">
        <v>1</v>
      </c>
      <c r="BD35" s="136"/>
    </row>
    <row r="36" spans="1:56" ht="11.25" customHeight="1">
      <c r="A36" s="123">
        <v>8</v>
      </c>
      <c r="B36" s="55" t="s">
        <v>923</v>
      </c>
      <c r="C36" s="345">
        <v>2</v>
      </c>
      <c r="D36" s="57">
        <v>41687</v>
      </c>
      <c r="E36" s="94">
        <v>270</v>
      </c>
      <c r="F36" s="55" t="s">
        <v>551</v>
      </c>
      <c r="G36" s="55" t="s">
        <v>338</v>
      </c>
      <c r="H36" s="55" t="s">
        <v>924</v>
      </c>
      <c r="I36" s="55" t="s">
        <v>849</v>
      </c>
      <c r="J36" s="55" t="s">
        <v>591</v>
      </c>
      <c r="K36" s="55" t="s">
        <v>848</v>
      </c>
      <c r="L36" s="197">
        <v>1026.5759591023293</v>
      </c>
      <c r="M36" s="8">
        <v>1028816.1143161971</v>
      </c>
      <c r="N36" s="58">
        <v>1.002182162161509</v>
      </c>
      <c r="O36" s="55"/>
      <c r="P36" s="55"/>
      <c r="Q36" s="197">
        <v>1033.943198835311</v>
      </c>
      <c r="R36" s="8">
        <v>994263.23854063335</v>
      </c>
      <c r="S36" s="58">
        <v>0.96162268842294696</v>
      </c>
      <c r="T36" s="55"/>
      <c r="U36" s="55"/>
      <c r="V36" s="197"/>
      <c r="W36" s="8"/>
      <c r="X36" s="58"/>
      <c r="Y36" s="55"/>
      <c r="Z36" s="55"/>
      <c r="AA36" s="197">
        <v>565.1862730398293</v>
      </c>
      <c r="AB36" s="8">
        <v>543648.39066400717</v>
      </c>
      <c r="AC36" s="58">
        <v>0.96189241776877987</v>
      </c>
      <c r="AD36" s="55"/>
      <c r="AE36" s="55"/>
      <c r="AF36" s="197"/>
      <c r="AG36" s="8"/>
      <c r="AH36" s="58"/>
      <c r="AI36" s="55"/>
      <c r="AJ36" s="55"/>
      <c r="AK36" s="55">
        <v>1881.962</v>
      </c>
      <c r="AL36" s="8">
        <v>1825152.1648731381</v>
      </c>
      <c r="AM36" s="58">
        <v>0.96981350573132619</v>
      </c>
      <c r="AN36" s="237">
        <v>1</v>
      </c>
      <c r="AO36" s="228"/>
      <c r="AP36" s="55">
        <v>1538</v>
      </c>
      <c r="AQ36" s="200">
        <v>1696956.2533978466</v>
      </c>
      <c r="AR36" s="201">
        <v>1.1033525704797442</v>
      </c>
      <c r="AS36" s="55">
        <v>1</v>
      </c>
      <c r="AT36" s="55"/>
      <c r="AU36" s="423">
        <v>1992.3897453000002</v>
      </c>
      <c r="AV36" s="200">
        <v>1946593.7105678471</v>
      </c>
      <c r="AW36" s="201">
        <v>0.97701451995515198</v>
      </c>
      <c r="AX36" s="423">
        <v>1</v>
      </c>
      <c r="AY36" s="55"/>
      <c r="AZ36" s="428">
        <v>1759.6165174999999</v>
      </c>
      <c r="BA36" s="200">
        <v>1694426.3861747368</v>
      </c>
      <c r="BB36" s="201">
        <v>0.96295208036698643</v>
      </c>
      <c r="BC36" s="425">
        <v>1</v>
      </c>
      <c r="BD36" s="136"/>
    </row>
    <row r="37" spans="1:56" ht="11.25" customHeight="1">
      <c r="A37" s="123">
        <v>8</v>
      </c>
      <c r="B37" s="55" t="s">
        <v>923</v>
      </c>
      <c r="C37" s="345">
        <v>3</v>
      </c>
      <c r="D37" s="57">
        <v>42038</v>
      </c>
      <c r="E37" s="94">
        <v>270</v>
      </c>
      <c r="F37" s="122" t="s">
        <v>551</v>
      </c>
      <c r="G37" s="122" t="s">
        <v>338</v>
      </c>
      <c r="H37" s="122" t="s">
        <v>924</v>
      </c>
      <c r="I37" s="55" t="s">
        <v>849</v>
      </c>
      <c r="J37" s="55" t="s">
        <v>591</v>
      </c>
      <c r="K37" s="55" t="s">
        <v>848</v>
      </c>
      <c r="L37" s="197">
        <v>788.7062499444603</v>
      </c>
      <c r="M37" s="8">
        <v>792301.08089189127</v>
      </c>
      <c r="N37" s="58">
        <v>1.0045578831760038</v>
      </c>
      <c r="O37" s="55"/>
      <c r="P37" s="55">
        <v>1</v>
      </c>
      <c r="Q37" s="197">
        <v>785.94291810876234</v>
      </c>
      <c r="R37" s="8">
        <v>761720.42635406635</v>
      </c>
      <c r="S37" s="58">
        <v>0.96918034224039673</v>
      </c>
      <c r="T37" s="55"/>
      <c r="U37" s="55">
        <v>1</v>
      </c>
      <c r="V37" s="197">
        <v>768.97058823529414</v>
      </c>
      <c r="W37" s="8">
        <v>791078.44892968761</v>
      </c>
      <c r="X37" s="58">
        <v>1.0287499431481881</v>
      </c>
      <c r="Y37" s="55"/>
      <c r="Z37" s="55"/>
      <c r="AA37" s="197">
        <v>512.82808794541324</v>
      </c>
      <c r="AB37" s="8">
        <v>501358.32367975748</v>
      </c>
      <c r="AC37" s="58">
        <v>0.9776342900569116</v>
      </c>
      <c r="AD37" s="55"/>
      <c r="AE37" s="55"/>
      <c r="AF37" s="197"/>
      <c r="AG37" s="8"/>
      <c r="AH37" s="58"/>
      <c r="AI37" s="55"/>
      <c r="AJ37" s="55"/>
      <c r="AK37" s="55">
        <v>1465.0170000000001</v>
      </c>
      <c r="AL37" s="8">
        <v>1409396.6985523975</v>
      </c>
      <c r="AM37" s="58">
        <v>0.96203436448341384</v>
      </c>
      <c r="AN37" s="237">
        <v>1</v>
      </c>
      <c r="AO37" s="228"/>
      <c r="AP37" s="55">
        <v>1742</v>
      </c>
      <c r="AQ37" s="200">
        <v>1923270.6495304422</v>
      </c>
      <c r="AR37" s="201">
        <v>1.1040589262516889</v>
      </c>
      <c r="AS37" s="55">
        <v>1</v>
      </c>
      <c r="AT37" s="55"/>
      <c r="AU37" s="423">
        <v>1117.3705529999997</v>
      </c>
      <c r="AV37" s="200">
        <v>1026715.202349484</v>
      </c>
      <c r="AW37" s="201">
        <v>0.91886724559984367</v>
      </c>
      <c r="AX37" s="423">
        <v>1</v>
      </c>
      <c r="AY37" s="55"/>
      <c r="AZ37" s="428">
        <v>1944.7355150000003</v>
      </c>
      <c r="BA37" s="200">
        <v>1875803.768579813</v>
      </c>
      <c r="BB37" s="201">
        <v>0.96455469348479128</v>
      </c>
      <c r="BC37" s="425">
        <v>1</v>
      </c>
      <c r="BD37" s="136"/>
    </row>
    <row r="38" spans="1:56" ht="11.25" customHeight="1">
      <c r="A38" s="123">
        <v>8</v>
      </c>
      <c r="B38" s="55" t="s">
        <v>923</v>
      </c>
      <c r="C38" s="345">
        <v>4</v>
      </c>
      <c r="D38" s="57">
        <v>42071</v>
      </c>
      <c r="E38" s="94">
        <v>270</v>
      </c>
      <c r="F38" s="122" t="s">
        <v>551</v>
      </c>
      <c r="G38" s="122" t="s">
        <v>338</v>
      </c>
      <c r="H38" s="122" t="s">
        <v>924</v>
      </c>
      <c r="I38" s="55" t="s">
        <v>849</v>
      </c>
      <c r="J38" s="55" t="s">
        <v>591</v>
      </c>
      <c r="K38" s="55" t="s">
        <v>848</v>
      </c>
      <c r="L38" s="197">
        <v>835.7635634010511</v>
      </c>
      <c r="M38" s="8">
        <v>838399.85519120435</v>
      </c>
      <c r="N38" s="58">
        <v>1.0031543511892589</v>
      </c>
      <c r="O38" s="55"/>
      <c r="P38" s="55">
        <v>1</v>
      </c>
      <c r="Q38" s="197">
        <v>469.63611064446428</v>
      </c>
      <c r="R38" s="8">
        <v>447876.01252212678</v>
      </c>
      <c r="S38" s="58">
        <v>0.95366604562737545</v>
      </c>
      <c r="T38" s="55"/>
      <c r="U38" s="55">
        <v>1</v>
      </c>
      <c r="V38" s="197">
        <v>562.63923654568214</v>
      </c>
      <c r="W38" s="8">
        <v>577581.29825714091</v>
      </c>
      <c r="X38" s="58">
        <v>1.0265570915444777</v>
      </c>
      <c r="Y38" s="55"/>
      <c r="Z38" s="55">
        <v>1</v>
      </c>
      <c r="AA38" s="197">
        <v>505.82989805525688</v>
      </c>
      <c r="AB38" s="8">
        <v>485794.12378689629</v>
      </c>
      <c r="AC38" s="58">
        <v>0.96039029257584163</v>
      </c>
      <c r="AD38" s="55"/>
      <c r="AE38" s="55"/>
      <c r="AF38" s="197"/>
      <c r="AG38" s="8"/>
      <c r="AH38" s="58"/>
      <c r="AI38" s="55"/>
      <c r="AJ38" s="55"/>
      <c r="AK38" s="55">
        <v>1779.308</v>
      </c>
      <c r="AL38" s="8">
        <v>1750784.8017025152</v>
      </c>
      <c r="AM38" s="58">
        <v>0.98396949921121868</v>
      </c>
      <c r="AN38" s="237">
        <v>1</v>
      </c>
      <c r="AO38" s="228"/>
      <c r="AP38" s="55">
        <v>1746</v>
      </c>
      <c r="AQ38" s="200">
        <v>1926003.7857375843</v>
      </c>
      <c r="AR38" s="201">
        <v>1.1030949517397388</v>
      </c>
      <c r="AS38" s="55">
        <v>1</v>
      </c>
      <c r="AT38" s="55"/>
      <c r="AU38" s="423">
        <v>1923.6397560000003</v>
      </c>
      <c r="AV38" s="200">
        <v>1859422.9858201134</v>
      </c>
      <c r="AW38" s="201">
        <v>0.96661704979864904</v>
      </c>
      <c r="AX38" s="423">
        <v>1</v>
      </c>
      <c r="AY38" s="55"/>
      <c r="AZ38" s="428">
        <v>1784.4236866999997</v>
      </c>
      <c r="BA38" s="200">
        <v>1701692.489888615</v>
      </c>
      <c r="BB38" s="201">
        <v>0.95363702161767272</v>
      </c>
      <c r="BC38" s="425">
        <v>1</v>
      </c>
      <c r="BD38" s="136"/>
    </row>
    <row r="39" spans="1:56" ht="11.25" customHeight="1">
      <c r="A39" s="123">
        <v>8</v>
      </c>
      <c r="B39" s="55" t="s">
        <v>923</v>
      </c>
      <c r="C39" s="345">
        <v>5</v>
      </c>
      <c r="D39" s="57">
        <v>42076</v>
      </c>
      <c r="E39" s="94">
        <v>270</v>
      </c>
      <c r="F39" s="122" t="s">
        <v>551</v>
      </c>
      <c r="G39" s="122" t="s">
        <v>338</v>
      </c>
      <c r="H39" s="122" t="s">
        <v>924</v>
      </c>
      <c r="I39" s="55" t="s">
        <v>849</v>
      </c>
      <c r="J39" s="55" t="s">
        <v>591</v>
      </c>
      <c r="K39" s="55" t="s">
        <v>848</v>
      </c>
      <c r="L39" s="197">
        <v>592.76221906068099</v>
      </c>
      <c r="M39" s="8">
        <v>585198.12351599312</v>
      </c>
      <c r="N39" s="58">
        <v>0.98723924146738917</v>
      </c>
      <c r="O39" s="55"/>
      <c r="P39" s="55">
        <v>1</v>
      </c>
      <c r="Q39" s="197">
        <v>824.38609557606219</v>
      </c>
      <c r="R39" s="8">
        <v>785036.67666080059</v>
      </c>
      <c r="S39" s="58">
        <v>0.95226821615936508</v>
      </c>
      <c r="T39" s="55"/>
      <c r="U39" s="55">
        <v>1</v>
      </c>
      <c r="V39" s="197">
        <v>572.63767209011269</v>
      </c>
      <c r="W39" s="8">
        <v>592173.73596996348</v>
      </c>
      <c r="X39" s="58">
        <v>1.0341159250116128</v>
      </c>
      <c r="Y39" s="55"/>
      <c r="Z39" s="55">
        <v>1</v>
      </c>
      <c r="AA39" s="197">
        <v>483.39721868222938</v>
      </c>
      <c r="AB39" s="8">
        <v>467386.68909369397</v>
      </c>
      <c r="AC39" s="58">
        <v>0.96687914417012766</v>
      </c>
      <c r="AD39" s="55"/>
      <c r="AE39" s="55"/>
      <c r="AF39" s="197"/>
      <c r="AG39" s="8"/>
      <c r="AH39" s="58"/>
      <c r="AI39" s="55"/>
      <c r="AJ39" s="55"/>
      <c r="AK39" s="55">
        <v>1499.066</v>
      </c>
      <c r="AL39" s="8">
        <v>1412910.9115008367</v>
      </c>
      <c r="AM39" s="58">
        <v>0.94252748811649167</v>
      </c>
      <c r="AN39" s="237">
        <v>1</v>
      </c>
      <c r="AO39" s="228"/>
      <c r="AP39" s="55">
        <v>1964</v>
      </c>
      <c r="AQ39" s="200">
        <v>2167271.9724373901</v>
      </c>
      <c r="AR39" s="201">
        <v>1.1034989676361455</v>
      </c>
      <c r="AS39" s="55">
        <v>1</v>
      </c>
      <c r="AT39" s="55"/>
      <c r="AU39" s="423">
        <v>1815.0881420000001</v>
      </c>
      <c r="AV39" s="200">
        <v>1746456.9481241133</v>
      </c>
      <c r="AW39" s="201">
        <v>0.96218850628363217</v>
      </c>
      <c r="AX39" s="423">
        <v>1</v>
      </c>
      <c r="AY39" s="55"/>
      <c r="AZ39" s="428">
        <v>1653.4008297999999</v>
      </c>
      <c r="BA39" s="200">
        <v>1592712.9612490055</v>
      </c>
      <c r="BB39" s="201">
        <v>0.96329512634976999</v>
      </c>
      <c r="BC39" s="425">
        <v>1</v>
      </c>
      <c r="BD39" s="136"/>
    </row>
    <row r="40" spans="1:56" s="4" customFormat="1" ht="11.25" customHeight="1">
      <c r="A40" s="357">
        <v>9</v>
      </c>
      <c r="B40" s="263" t="s">
        <v>493</v>
      </c>
      <c r="C40" s="344">
        <v>0</v>
      </c>
      <c r="D40" s="264"/>
      <c r="E40" s="421">
        <v>134</v>
      </c>
      <c r="F40" s="263" t="s">
        <v>1012</v>
      </c>
      <c r="G40" s="263" t="s">
        <v>748</v>
      </c>
      <c r="H40" s="263" t="s">
        <v>1013</v>
      </c>
      <c r="I40" s="263" t="s">
        <v>103</v>
      </c>
      <c r="J40" s="263"/>
      <c r="K40" s="263"/>
      <c r="L40" s="267">
        <v>644.57094999999993</v>
      </c>
      <c r="M40" s="265">
        <v>0</v>
      </c>
      <c r="N40" s="268">
        <v>0</v>
      </c>
      <c r="O40" s="263"/>
      <c r="P40" s="263"/>
      <c r="Q40" s="267">
        <v>425.64109999999999</v>
      </c>
      <c r="R40" s="265">
        <v>0</v>
      </c>
      <c r="S40" s="268">
        <v>0</v>
      </c>
      <c r="T40" s="263"/>
      <c r="U40" s="263"/>
      <c r="V40" s="267">
        <v>600.69145000000003</v>
      </c>
      <c r="W40" s="265">
        <v>0</v>
      </c>
      <c r="X40" s="268">
        <v>0</v>
      </c>
      <c r="Y40" s="263"/>
      <c r="Z40" s="263"/>
      <c r="AA40" s="265">
        <v>570.96085000000005</v>
      </c>
      <c r="AB40" s="265">
        <v>0</v>
      </c>
      <c r="AC40" s="268">
        <v>0</v>
      </c>
      <c r="AD40" s="263"/>
      <c r="AE40" s="263"/>
      <c r="AF40" s="271">
        <v>394.29860000000002</v>
      </c>
      <c r="AG40" s="265">
        <v>0</v>
      </c>
      <c r="AH40" s="268">
        <v>0</v>
      </c>
      <c r="AI40" s="263"/>
      <c r="AJ40" s="263"/>
      <c r="AK40" s="263">
        <v>481.9581</v>
      </c>
      <c r="AL40" s="265">
        <v>0</v>
      </c>
      <c r="AM40" s="268">
        <v>0</v>
      </c>
      <c r="AN40" s="263"/>
      <c r="AO40" s="313"/>
      <c r="AP40" s="263">
        <v>472.08770000000004</v>
      </c>
      <c r="AQ40" s="265">
        <v>0</v>
      </c>
      <c r="AR40" s="268">
        <v>0</v>
      </c>
      <c r="AS40" s="263"/>
      <c r="AT40" s="263"/>
      <c r="AU40" s="422">
        <v>483.72919999999999</v>
      </c>
      <c r="AV40" s="265">
        <v>0</v>
      </c>
      <c r="AW40" s="268">
        <v>0</v>
      </c>
      <c r="AX40" s="422"/>
      <c r="AY40" s="263"/>
      <c r="AZ40" s="422">
        <v>539.89695000000006</v>
      </c>
      <c r="BA40" s="265">
        <v>0</v>
      </c>
      <c r="BB40" s="268">
        <v>0</v>
      </c>
      <c r="BC40" s="422"/>
      <c r="BD40" s="263"/>
    </row>
    <row r="41" spans="1:56" ht="11.25" customHeight="1">
      <c r="A41" s="123">
        <v>9</v>
      </c>
      <c r="B41" s="55" t="s">
        <v>494</v>
      </c>
      <c r="C41" s="345">
        <v>1</v>
      </c>
      <c r="D41" s="57">
        <v>31164</v>
      </c>
      <c r="E41" s="8">
        <v>33.5</v>
      </c>
      <c r="F41" s="55" t="s">
        <v>1012</v>
      </c>
      <c r="G41" s="55" t="s">
        <v>748</v>
      </c>
      <c r="H41" s="55" t="s">
        <v>1013</v>
      </c>
      <c r="I41" s="55" t="s">
        <v>103</v>
      </c>
      <c r="J41" s="55"/>
      <c r="K41" s="55"/>
      <c r="L41" s="55"/>
      <c r="M41" s="8"/>
      <c r="N41" s="58"/>
      <c r="O41" s="55"/>
      <c r="P41" s="55"/>
      <c r="Q41" s="55"/>
      <c r="R41" s="8"/>
      <c r="S41" s="58"/>
      <c r="T41" s="55"/>
      <c r="U41" s="55"/>
      <c r="V41" s="55"/>
      <c r="W41" s="8"/>
      <c r="X41" s="58"/>
      <c r="Y41" s="55"/>
      <c r="Z41" s="55"/>
      <c r="AA41" s="55"/>
      <c r="AB41" s="8"/>
      <c r="AC41" s="58"/>
      <c r="AD41" s="55"/>
      <c r="AE41" s="55"/>
      <c r="AF41" s="55"/>
      <c r="AG41" s="8"/>
      <c r="AH41" s="58"/>
      <c r="AI41" s="55"/>
      <c r="AJ41" s="55"/>
      <c r="AK41" s="55">
        <v>196.9503</v>
      </c>
      <c r="AL41" s="8">
        <v>0</v>
      </c>
      <c r="AM41" s="58">
        <v>0</v>
      </c>
      <c r="AN41" s="55"/>
      <c r="AO41" s="228"/>
      <c r="AP41" s="55">
        <v>236</v>
      </c>
      <c r="AQ41" s="200">
        <v>0</v>
      </c>
      <c r="AR41" s="201">
        <v>0</v>
      </c>
      <c r="AS41" s="55"/>
      <c r="AT41" s="55"/>
      <c r="AU41" s="423">
        <v>249.69525000000002</v>
      </c>
      <c r="AV41" s="200">
        <v>0</v>
      </c>
      <c r="AW41" s="201">
        <v>0</v>
      </c>
      <c r="AX41" s="423"/>
      <c r="AY41" s="55"/>
      <c r="AZ41" s="423">
        <v>263.81430000000006</v>
      </c>
      <c r="BA41" s="200">
        <v>0</v>
      </c>
      <c r="BB41" s="201">
        <v>0</v>
      </c>
      <c r="BC41" s="425"/>
      <c r="BD41" s="136"/>
    </row>
    <row r="42" spans="1:56" ht="11.25" customHeight="1">
      <c r="A42" s="123">
        <v>9</v>
      </c>
      <c r="B42" s="55" t="s">
        <v>494</v>
      </c>
      <c r="C42" s="345">
        <v>2</v>
      </c>
      <c r="D42" s="57">
        <v>31198</v>
      </c>
      <c r="E42" s="8">
        <v>33.5</v>
      </c>
      <c r="F42" s="55" t="s">
        <v>1012</v>
      </c>
      <c r="G42" s="55" t="s">
        <v>748</v>
      </c>
      <c r="H42" s="55" t="s">
        <v>1013</v>
      </c>
      <c r="I42" s="55" t="s">
        <v>103</v>
      </c>
      <c r="J42" s="55"/>
      <c r="K42" s="55"/>
      <c r="L42" s="55"/>
      <c r="M42" s="8"/>
      <c r="N42" s="58"/>
      <c r="O42" s="55"/>
      <c r="P42" s="55"/>
      <c r="Q42" s="55"/>
      <c r="R42" s="8"/>
      <c r="S42" s="58"/>
      <c r="T42" s="55"/>
      <c r="U42" s="55"/>
      <c r="V42" s="55"/>
      <c r="W42" s="8"/>
      <c r="X42" s="58"/>
      <c r="Y42" s="55"/>
      <c r="Z42" s="55"/>
      <c r="AA42" s="55"/>
      <c r="AB42" s="8"/>
      <c r="AC42" s="58"/>
      <c r="AD42" s="55"/>
      <c r="AE42" s="55"/>
      <c r="AF42" s="55"/>
      <c r="AG42" s="8"/>
      <c r="AH42" s="58"/>
      <c r="AI42" s="55"/>
      <c r="AJ42" s="55"/>
      <c r="AK42" s="55">
        <v>40.506450000000001</v>
      </c>
      <c r="AL42" s="8">
        <v>0</v>
      </c>
      <c r="AM42" s="58">
        <v>0</v>
      </c>
      <c r="AN42" s="55"/>
      <c r="AO42" s="228"/>
      <c r="AP42" s="55">
        <v>0</v>
      </c>
      <c r="AQ42" s="200">
        <v>0</v>
      </c>
      <c r="AR42" s="201">
        <v>0</v>
      </c>
      <c r="AS42" s="55"/>
      <c r="AT42" s="55"/>
      <c r="AU42" s="423">
        <v>0</v>
      </c>
      <c r="AV42" s="200">
        <v>0</v>
      </c>
      <c r="AW42" s="201">
        <v>0</v>
      </c>
      <c r="AX42" s="423"/>
      <c r="AY42" s="55"/>
      <c r="AZ42" s="423">
        <v>3.5024000000000002</v>
      </c>
      <c r="BA42" s="200">
        <v>0</v>
      </c>
      <c r="BB42" s="201">
        <v>0</v>
      </c>
      <c r="BC42" s="425"/>
      <c r="BD42" s="136"/>
    </row>
    <row r="43" spans="1:56" ht="11.25" customHeight="1">
      <c r="A43" s="123">
        <v>9</v>
      </c>
      <c r="B43" s="55" t="s">
        <v>495</v>
      </c>
      <c r="C43" s="345">
        <v>3</v>
      </c>
      <c r="D43" s="57">
        <v>31186</v>
      </c>
      <c r="E43" s="8">
        <v>33.5</v>
      </c>
      <c r="F43" s="55" t="s">
        <v>1012</v>
      </c>
      <c r="G43" s="55" t="s">
        <v>748</v>
      </c>
      <c r="H43" s="55" t="s">
        <v>1013</v>
      </c>
      <c r="I43" s="55" t="s">
        <v>103</v>
      </c>
      <c r="J43" s="55"/>
      <c r="K43" s="55"/>
      <c r="L43" s="55"/>
      <c r="M43" s="8"/>
      <c r="N43" s="58"/>
      <c r="O43" s="55"/>
      <c r="P43" s="55"/>
      <c r="Q43" s="55"/>
      <c r="R43" s="8"/>
      <c r="S43" s="58"/>
      <c r="T43" s="55"/>
      <c r="U43" s="55"/>
      <c r="V43" s="55"/>
      <c r="W43" s="8"/>
      <c r="X43" s="58"/>
      <c r="Y43" s="55"/>
      <c r="Z43" s="55"/>
      <c r="AA43" s="55"/>
      <c r="AB43" s="8"/>
      <c r="AC43" s="58"/>
      <c r="AD43" s="55"/>
      <c r="AE43" s="55"/>
      <c r="AF43" s="55"/>
      <c r="AG43" s="8"/>
      <c r="AH43" s="58"/>
      <c r="AI43" s="55"/>
      <c r="AJ43" s="55"/>
      <c r="AK43" s="55">
        <v>192.5325</v>
      </c>
      <c r="AL43" s="8">
        <v>0</v>
      </c>
      <c r="AM43" s="58">
        <v>0</v>
      </c>
      <c r="AN43" s="55"/>
      <c r="AO43" s="228"/>
      <c r="AP43" s="55">
        <v>236.08</v>
      </c>
      <c r="AQ43" s="200">
        <v>0</v>
      </c>
      <c r="AR43" s="201">
        <v>0</v>
      </c>
      <c r="AS43" s="55"/>
      <c r="AT43" s="55"/>
      <c r="AU43" s="423">
        <v>234.03395</v>
      </c>
      <c r="AV43" s="200">
        <v>0</v>
      </c>
      <c r="AW43" s="201">
        <v>0</v>
      </c>
      <c r="AX43" s="423"/>
      <c r="AY43" s="55"/>
      <c r="AZ43" s="423">
        <v>269.048</v>
      </c>
      <c r="BA43" s="200">
        <v>0</v>
      </c>
      <c r="BB43" s="201">
        <v>0</v>
      </c>
      <c r="BC43" s="425"/>
      <c r="BD43" s="136"/>
    </row>
    <row r="44" spans="1:56" ht="11.25" customHeight="1">
      <c r="A44" s="123">
        <v>9</v>
      </c>
      <c r="B44" s="55" t="s">
        <v>495</v>
      </c>
      <c r="C44" s="345">
        <v>4</v>
      </c>
      <c r="D44" s="57">
        <v>31175</v>
      </c>
      <c r="E44" s="8">
        <v>33.5</v>
      </c>
      <c r="F44" s="55" t="s">
        <v>1012</v>
      </c>
      <c r="G44" s="55" t="s">
        <v>748</v>
      </c>
      <c r="H44" s="55" t="s">
        <v>1013</v>
      </c>
      <c r="I44" s="55" t="s">
        <v>103</v>
      </c>
      <c r="J44" s="55"/>
      <c r="K44" s="55"/>
      <c r="L44" s="55"/>
      <c r="M44" s="8"/>
      <c r="N44" s="58"/>
      <c r="O44" s="55"/>
      <c r="P44" s="55"/>
      <c r="Q44" s="55"/>
      <c r="R44" s="8"/>
      <c r="S44" s="58"/>
      <c r="T44" s="55"/>
      <c r="U44" s="55"/>
      <c r="V44" s="55"/>
      <c r="W44" s="8"/>
      <c r="X44" s="58"/>
      <c r="Y44" s="55"/>
      <c r="Z44" s="55"/>
      <c r="AA44" s="55"/>
      <c r="AB44" s="8"/>
      <c r="AC44" s="58"/>
      <c r="AD44" s="55"/>
      <c r="AE44" s="55"/>
      <c r="AF44" s="55"/>
      <c r="AG44" s="8"/>
      <c r="AH44" s="58"/>
      <c r="AI44" s="55"/>
      <c r="AJ44" s="55"/>
      <c r="AK44" s="55">
        <v>51.968849999999996</v>
      </c>
      <c r="AL44" s="8">
        <v>0</v>
      </c>
      <c r="AM44" s="58">
        <v>0</v>
      </c>
      <c r="AN44" s="55"/>
      <c r="AO44" s="228"/>
      <c r="AP44" s="55">
        <v>0</v>
      </c>
      <c r="AQ44" s="200">
        <v>0</v>
      </c>
      <c r="AR44" s="201">
        <v>0</v>
      </c>
      <c r="AS44" s="55"/>
      <c r="AT44" s="55"/>
      <c r="AU44" s="423">
        <v>0</v>
      </c>
      <c r="AV44" s="200">
        <v>0</v>
      </c>
      <c r="AW44" s="201">
        <v>0</v>
      </c>
      <c r="AX44" s="423"/>
      <c r="AY44" s="55"/>
      <c r="AZ44" s="423">
        <v>3.5322499999999999</v>
      </c>
      <c r="BA44" s="200">
        <v>0</v>
      </c>
      <c r="BB44" s="201">
        <v>0</v>
      </c>
      <c r="BC44" s="425"/>
      <c r="BD44" s="136"/>
    </row>
    <row r="45" spans="1:56" s="4" customFormat="1" ht="11.25" customHeight="1">
      <c r="A45" s="357">
        <v>10</v>
      </c>
      <c r="B45" s="263" t="s">
        <v>695</v>
      </c>
      <c r="C45" s="344">
        <v>0</v>
      </c>
      <c r="D45" s="264"/>
      <c r="E45" s="421">
        <v>1200</v>
      </c>
      <c r="F45" s="263" t="s">
        <v>312</v>
      </c>
      <c r="G45" s="263" t="s">
        <v>338</v>
      </c>
      <c r="H45" s="263" t="s">
        <v>696</v>
      </c>
      <c r="I45" s="263" t="s">
        <v>849</v>
      </c>
      <c r="J45" s="263" t="s">
        <v>591</v>
      </c>
      <c r="K45" s="263" t="s">
        <v>848</v>
      </c>
      <c r="L45" s="263">
        <v>7940.74</v>
      </c>
      <c r="M45" s="265">
        <v>6644127.1687950566</v>
      </c>
      <c r="N45" s="268">
        <v>0.83671385397268483</v>
      </c>
      <c r="O45" s="263">
        <v>1</v>
      </c>
      <c r="P45" s="263"/>
      <c r="Q45" s="267">
        <v>7873.973</v>
      </c>
      <c r="R45" s="265">
        <v>7234425.1505833771</v>
      </c>
      <c r="S45" s="268">
        <v>0.91877698216432513</v>
      </c>
      <c r="T45" s="263">
        <v>1</v>
      </c>
      <c r="U45" s="263"/>
      <c r="V45" s="267">
        <v>7148.63</v>
      </c>
      <c r="W45" s="265">
        <v>6552040.5201972732</v>
      </c>
      <c r="X45" s="268">
        <v>0.91654492122228637</v>
      </c>
      <c r="Y45" s="263">
        <v>1</v>
      </c>
      <c r="Z45" s="263"/>
      <c r="AA45" s="267">
        <v>8195.7457520000007</v>
      </c>
      <c r="AB45" s="265">
        <v>7633758.2190929689</v>
      </c>
      <c r="AC45" s="268">
        <v>0.93142935982733588</v>
      </c>
      <c r="AD45" s="263">
        <v>1</v>
      </c>
      <c r="AE45" s="263"/>
      <c r="AF45" s="267">
        <v>7809.67</v>
      </c>
      <c r="AG45" s="265">
        <v>7333694.260588645</v>
      </c>
      <c r="AH45" s="268">
        <v>0.93905302792418188</v>
      </c>
      <c r="AI45" s="263">
        <v>1</v>
      </c>
      <c r="AJ45" s="263"/>
      <c r="AK45" s="263">
        <v>7703</v>
      </c>
      <c r="AL45" s="265">
        <v>7176986.6633943329</v>
      </c>
      <c r="AM45" s="268">
        <v>0.9317131849142325</v>
      </c>
      <c r="AN45" s="263"/>
      <c r="AO45" s="313"/>
      <c r="AP45" s="263">
        <v>7667.57</v>
      </c>
      <c r="AQ45" s="265">
        <v>7233011.7724246392</v>
      </c>
      <c r="AR45" s="268">
        <v>0.94332516982885584</v>
      </c>
      <c r="AS45" s="263"/>
      <c r="AT45" s="263"/>
      <c r="AU45" s="422">
        <v>7658.7637454790784</v>
      </c>
      <c r="AV45" s="265">
        <v>7239567.3225303236</v>
      </c>
      <c r="AW45" s="268">
        <v>0.94526578480812862</v>
      </c>
      <c r="AX45" s="422"/>
      <c r="AY45" s="263"/>
      <c r="AZ45" s="422">
        <v>7795.7184279400008</v>
      </c>
      <c r="BA45" s="265">
        <v>7243579.7691115867</v>
      </c>
      <c r="BB45" s="268">
        <v>0.92917411474873968</v>
      </c>
      <c r="BC45" s="422"/>
      <c r="BD45" s="263"/>
    </row>
    <row r="46" spans="1:56" ht="11.25" customHeight="1">
      <c r="A46" s="123">
        <v>10</v>
      </c>
      <c r="B46" s="55" t="s">
        <v>695</v>
      </c>
      <c r="C46" s="345">
        <v>1</v>
      </c>
      <c r="D46" s="57">
        <v>40862</v>
      </c>
      <c r="E46" s="94">
        <v>600</v>
      </c>
      <c r="F46" s="55" t="s">
        <v>312</v>
      </c>
      <c r="G46" s="55" t="s">
        <v>338</v>
      </c>
      <c r="H46" s="55" t="s">
        <v>696</v>
      </c>
      <c r="I46" s="55" t="s">
        <v>849</v>
      </c>
      <c r="J46" s="55" t="s">
        <v>591</v>
      </c>
      <c r="K46" s="55" t="s">
        <v>848</v>
      </c>
      <c r="L46" s="55"/>
      <c r="M46" s="8"/>
      <c r="N46" s="58"/>
      <c r="O46" s="55"/>
      <c r="P46" s="55"/>
      <c r="Q46" s="55"/>
      <c r="R46" s="8"/>
      <c r="S46" s="58"/>
      <c r="T46" s="55"/>
      <c r="U46" s="55"/>
      <c r="V46" s="55"/>
      <c r="W46" s="8"/>
      <c r="X46" s="58"/>
      <c r="Y46" s="55"/>
      <c r="Z46" s="55"/>
      <c r="AA46" s="55"/>
      <c r="AB46" s="8"/>
      <c r="AC46" s="58"/>
      <c r="AD46" s="55"/>
      <c r="AE46" s="55"/>
      <c r="AF46" s="55"/>
      <c r="AG46" s="8"/>
      <c r="AH46" s="58"/>
      <c r="AI46" s="55"/>
      <c r="AJ46" s="55"/>
      <c r="AK46" s="55">
        <v>4080.8307426788792</v>
      </c>
      <c r="AL46" s="8">
        <v>3802163.8083572513</v>
      </c>
      <c r="AM46" s="58">
        <v>0.9317131849142325</v>
      </c>
      <c r="AN46" s="237">
        <v>1</v>
      </c>
      <c r="AO46" s="228"/>
      <c r="AP46" s="55">
        <v>3492.5425198183693</v>
      </c>
      <c r="AQ46" s="200">
        <v>3326957.5073831589</v>
      </c>
      <c r="AR46" s="201">
        <v>0.95258897737232939</v>
      </c>
      <c r="AS46" s="55">
        <v>1</v>
      </c>
      <c r="AT46" s="55"/>
      <c r="AU46" s="423">
        <v>4240.79</v>
      </c>
      <c r="AV46" s="200">
        <v>4026408.3203879669</v>
      </c>
      <c r="AW46" s="201">
        <v>0.94944770205267581</v>
      </c>
      <c r="AX46" s="423">
        <v>1</v>
      </c>
      <c r="AY46" s="55"/>
      <c r="AZ46" s="424">
        <v>3578.6563950945333</v>
      </c>
      <c r="BA46" s="200">
        <v>3326113.3253453239</v>
      </c>
      <c r="BB46" s="201">
        <v>0.92943075784101969</v>
      </c>
      <c r="BC46" s="425">
        <v>1</v>
      </c>
      <c r="BD46" s="136"/>
    </row>
    <row r="47" spans="1:56" s="4" customFormat="1" ht="11.25" customHeight="1">
      <c r="A47" s="123">
        <v>10</v>
      </c>
      <c r="B47" s="55" t="s">
        <v>695</v>
      </c>
      <c r="C47" s="345">
        <v>2</v>
      </c>
      <c r="D47" s="57">
        <v>40859</v>
      </c>
      <c r="E47" s="94">
        <v>600</v>
      </c>
      <c r="F47" s="55" t="s">
        <v>312</v>
      </c>
      <c r="G47" s="55" t="s">
        <v>338</v>
      </c>
      <c r="H47" s="55" t="s">
        <v>696</v>
      </c>
      <c r="I47" s="55" t="s">
        <v>849</v>
      </c>
      <c r="J47" s="55" t="s">
        <v>591</v>
      </c>
      <c r="K47" s="55" t="s">
        <v>848</v>
      </c>
      <c r="L47" s="56"/>
      <c r="M47" s="200"/>
      <c r="N47" s="201"/>
      <c r="O47" s="56"/>
      <c r="P47" s="56"/>
      <c r="Q47" s="56"/>
      <c r="R47" s="200"/>
      <c r="S47" s="201"/>
      <c r="T47" s="56"/>
      <c r="U47" s="56"/>
      <c r="V47" s="56"/>
      <c r="W47" s="200"/>
      <c r="X47" s="201"/>
      <c r="Y47" s="56"/>
      <c r="Z47" s="56"/>
      <c r="AA47" s="56"/>
      <c r="AB47" s="200"/>
      <c r="AC47" s="201"/>
      <c r="AD47" s="56"/>
      <c r="AE47" s="56"/>
      <c r="AF47" s="56"/>
      <c r="AG47" s="200"/>
      <c r="AH47" s="201"/>
      <c r="AI47" s="56"/>
      <c r="AJ47" s="56"/>
      <c r="AK47" s="55">
        <v>3622.1692573211208</v>
      </c>
      <c r="AL47" s="8">
        <v>3374822.8550370811</v>
      </c>
      <c r="AM47" s="58">
        <v>0.93171318491423238</v>
      </c>
      <c r="AN47" s="237">
        <v>1</v>
      </c>
      <c r="AO47" s="228"/>
      <c r="AP47" s="56">
        <v>4175.0274801816304</v>
      </c>
      <c r="AQ47" s="200">
        <v>3906054.7725269366</v>
      </c>
      <c r="AR47" s="201">
        <v>0.93557582340919299</v>
      </c>
      <c r="AS47" s="56">
        <v>1</v>
      </c>
      <c r="AT47" s="56"/>
      <c r="AU47" s="423">
        <v>3417.9737454790779</v>
      </c>
      <c r="AV47" s="200">
        <v>3213159.0021423576</v>
      </c>
      <c r="AW47" s="201">
        <v>0.94007714552880151</v>
      </c>
      <c r="AX47" s="423">
        <v>1</v>
      </c>
      <c r="AY47" s="56"/>
      <c r="AZ47" s="424">
        <v>4217.062032845467</v>
      </c>
      <c r="BA47" s="200">
        <v>3917466.4437662638</v>
      </c>
      <c r="BB47" s="201">
        <v>0.92895632391799299</v>
      </c>
      <c r="BC47" s="425">
        <v>1</v>
      </c>
      <c r="BD47" s="139"/>
    </row>
    <row r="48" spans="1:56" s="4" customFormat="1" ht="11.25" customHeight="1">
      <c r="A48" s="357">
        <v>11</v>
      </c>
      <c r="B48" s="273" t="s">
        <v>362</v>
      </c>
      <c r="C48" s="344">
        <v>0</v>
      </c>
      <c r="D48" s="274"/>
      <c r="E48" s="421">
        <v>0</v>
      </c>
      <c r="F48" s="263" t="s">
        <v>55</v>
      </c>
      <c r="G48" s="263" t="s">
        <v>748</v>
      </c>
      <c r="H48" s="263" t="s">
        <v>358</v>
      </c>
      <c r="I48" s="273" t="s">
        <v>103</v>
      </c>
      <c r="J48" s="273"/>
      <c r="K48" s="275"/>
      <c r="L48" s="277" t="s">
        <v>238</v>
      </c>
      <c r="M48" s="265">
        <v>0</v>
      </c>
      <c r="N48" s="268">
        <v>0</v>
      </c>
      <c r="O48" s="263"/>
      <c r="P48" s="263"/>
      <c r="Q48" s="277" t="s">
        <v>238</v>
      </c>
      <c r="R48" s="265">
        <v>0</v>
      </c>
      <c r="S48" s="268">
        <v>0</v>
      </c>
      <c r="T48" s="263"/>
      <c r="U48" s="263"/>
      <c r="V48" s="277" t="s">
        <v>238</v>
      </c>
      <c r="W48" s="265">
        <v>0</v>
      </c>
      <c r="X48" s="268">
        <v>0</v>
      </c>
      <c r="Y48" s="263"/>
      <c r="Z48" s="263"/>
      <c r="AA48" s="276" t="s">
        <v>238</v>
      </c>
      <c r="AB48" s="265">
        <v>0</v>
      </c>
      <c r="AC48" s="268">
        <v>0</v>
      </c>
      <c r="AD48" s="263"/>
      <c r="AE48" s="263"/>
      <c r="AF48" s="276" t="s">
        <v>238</v>
      </c>
      <c r="AG48" s="265">
        <v>0</v>
      </c>
      <c r="AH48" s="268">
        <v>0</v>
      </c>
      <c r="AI48" s="263"/>
      <c r="AJ48" s="263"/>
      <c r="AK48" s="263"/>
      <c r="AL48" s="265">
        <v>0</v>
      </c>
      <c r="AM48" s="268">
        <v>0</v>
      </c>
      <c r="AN48" s="263"/>
      <c r="AO48" s="313"/>
      <c r="AP48" s="263"/>
      <c r="AQ48" s="265">
        <v>0</v>
      </c>
      <c r="AR48" s="268">
        <v>0</v>
      </c>
      <c r="AS48" s="263"/>
      <c r="AT48" s="263"/>
      <c r="AU48" s="422">
        <v>0</v>
      </c>
      <c r="AV48" s="265">
        <v>0</v>
      </c>
      <c r="AW48" s="268">
        <v>0</v>
      </c>
      <c r="AX48" s="422"/>
      <c r="AY48" s="263"/>
      <c r="AZ48" s="422">
        <v>0</v>
      </c>
      <c r="BA48" s="265">
        <v>0</v>
      </c>
      <c r="BB48" s="268">
        <v>0</v>
      </c>
      <c r="BC48" s="422"/>
      <c r="BD48" s="263"/>
    </row>
    <row r="49" spans="1:56" s="4" customFormat="1" ht="11.25" customHeight="1">
      <c r="A49" s="123">
        <v>11</v>
      </c>
      <c r="B49" s="210" t="s">
        <v>362</v>
      </c>
      <c r="C49" s="345">
        <v>1</v>
      </c>
      <c r="D49" s="57">
        <v>32049</v>
      </c>
      <c r="E49" s="94">
        <v>0</v>
      </c>
      <c r="F49" s="55" t="s">
        <v>55</v>
      </c>
      <c r="G49" s="55" t="s">
        <v>748</v>
      </c>
      <c r="H49" s="55" t="s">
        <v>358</v>
      </c>
      <c r="I49" s="210" t="s">
        <v>103</v>
      </c>
      <c r="J49" s="210"/>
      <c r="K49" s="212"/>
      <c r="L49" s="227" t="s">
        <v>238</v>
      </c>
      <c r="M49" s="200"/>
      <c r="N49" s="201"/>
      <c r="O49" s="56"/>
      <c r="P49" s="56"/>
      <c r="Q49" s="227" t="s">
        <v>238</v>
      </c>
      <c r="R49" s="200"/>
      <c r="S49" s="201"/>
      <c r="T49" s="56"/>
      <c r="U49" s="56"/>
      <c r="V49" s="227" t="s">
        <v>238</v>
      </c>
      <c r="W49" s="200"/>
      <c r="X49" s="201"/>
      <c r="Y49" s="56"/>
      <c r="Z49" s="56"/>
      <c r="AA49" s="227" t="s">
        <v>238</v>
      </c>
      <c r="AB49" s="200"/>
      <c r="AC49" s="201"/>
      <c r="AD49" s="56"/>
      <c r="AE49" s="56"/>
      <c r="AF49" s="227" t="s">
        <v>238</v>
      </c>
      <c r="AG49" s="200"/>
      <c r="AH49" s="201"/>
      <c r="AI49" s="56"/>
      <c r="AJ49" s="56"/>
      <c r="AK49" s="55"/>
      <c r="AL49" s="8">
        <v>0</v>
      </c>
      <c r="AM49" s="58">
        <v>0</v>
      </c>
      <c r="AN49" s="55"/>
      <c r="AO49" s="228"/>
      <c r="AP49" s="56"/>
      <c r="AQ49" s="200">
        <v>0</v>
      </c>
      <c r="AR49" s="201">
        <v>0</v>
      </c>
      <c r="AS49" s="56"/>
      <c r="AT49" s="56"/>
      <c r="AU49" s="245">
        <v>0</v>
      </c>
      <c r="AV49" s="200">
        <v>0</v>
      </c>
      <c r="AW49" s="201">
        <v>0</v>
      </c>
      <c r="AX49" s="423"/>
      <c r="AY49" s="56"/>
      <c r="AZ49" s="423">
        <v>0</v>
      </c>
      <c r="BA49" s="200">
        <v>0</v>
      </c>
      <c r="BB49" s="201">
        <v>0</v>
      </c>
      <c r="BC49" s="425"/>
      <c r="BD49" s="139"/>
    </row>
    <row r="50" spans="1:56" s="4" customFormat="1" ht="11.25" customHeight="1">
      <c r="A50" s="123">
        <v>11</v>
      </c>
      <c r="B50" s="210" t="s">
        <v>362</v>
      </c>
      <c r="C50" s="345">
        <v>2</v>
      </c>
      <c r="D50" s="211">
        <v>32049</v>
      </c>
      <c r="E50" s="94">
        <v>0</v>
      </c>
      <c r="F50" s="55" t="s">
        <v>55</v>
      </c>
      <c r="G50" s="55" t="s">
        <v>748</v>
      </c>
      <c r="H50" s="55" t="s">
        <v>358</v>
      </c>
      <c r="I50" s="210" t="s">
        <v>103</v>
      </c>
      <c r="J50" s="210"/>
      <c r="K50" s="212"/>
      <c r="L50" s="227" t="s">
        <v>238</v>
      </c>
      <c r="M50" s="200"/>
      <c r="N50" s="201"/>
      <c r="O50" s="56"/>
      <c r="P50" s="56"/>
      <c r="Q50" s="227" t="s">
        <v>238</v>
      </c>
      <c r="R50" s="200"/>
      <c r="S50" s="201"/>
      <c r="T50" s="56"/>
      <c r="U50" s="56"/>
      <c r="V50" s="227" t="s">
        <v>238</v>
      </c>
      <c r="W50" s="200"/>
      <c r="X50" s="201"/>
      <c r="Y50" s="56"/>
      <c r="Z50" s="56"/>
      <c r="AA50" s="227" t="s">
        <v>238</v>
      </c>
      <c r="AB50" s="200"/>
      <c r="AC50" s="201"/>
      <c r="AD50" s="56"/>
      <c r="AE50" s="56"/>
      <c r="AF50" s="227" t="s">
        <v>238</v>
      </c>
      <c r="AG50" s="200"/>
      <c r="AH50" s="201"/>
      <c r="AI50" s="56"/>
      <c r="AJ50" s="56"/>
      <c r="AK50" s="55"/>
      <c r="AL50" s="8">
        <v>0</v>
      </c>
      <c r="AM50" s="58">
        <v>0</v>
      </c>
      <c r="AN50" s="55"/>
      <c r="AO50" s="228"/>
      <c r="AP50" s="56"/>
      <c r="AQ50" s="200">
        <v>0</v>
      </c>
      <c r="AR50" s="201">
        <v>0</v>
      </c>
      <c r="AS50" s="56"/>
      <c r="AT50" s="56"/>
      <c r="AU50" s="245">
        <v>0</v>
      </c>
      <c r="AV50" s="200">
        <v>0</v>
      </c>
      <c r="AW50" s="201">
        <v>0</v>
      </c>
      <c r="AX50" s="423"/>
      <c r="AY50" s="56"/>
      <c r="AZ50" s="423">
        <v>0</v>
      </c>
      <c r="BA50" s="200">
        <v>0</v>
      </c>
      <c r="BB50" s="201">
        <v>0</v>
      </c>
      <c r="BC50" s="425"/>
      <c r="BD50" s="139"/>
    </row>
    <row r="51" spans="1:56" s="4" customFormat="1" ht="11.25" customHeight="1">
      <c r="A51" s="123">
        <v>11</v>
      </c>
      <c r="B51" s="210" t="s">
        <v>362</v>
      </c>
      <c r="C51" s="345">
        <v>3</v>
      </c>
      <c r="D51" s="57">
        <v>32132</v>
      </c>
      <c r="E51" s="94">
        <v>0</v>
      </c>
      <c r="F51" s="55" t="s">
        <v>55</v>
      </c>
      <c r="G51" s="55" t="s">
        <v>748</v>
      </c>
      <c r="H51" s="55" t="s">
        <v>358</v>
      </c>
      <c r="I51" s="210" t="s">
        <v>103</v>
      </c>
      <c r="J51" s="210"/>
      <c r="K51" s="212"/>
      <c r="L51" s="227" t="s">
        <v>238</v>
      </c>
      <c r="M51" s="200"/>
      <c r="N51" s="201"/>
      <c r="O51" s="56"/>
      <c r="P51" s="56"/>
      <c r="Q51" s="227" t="s">
        <v>238</v>
      </c>
      <c r="R51" s="200"/>
      <c r="S51" s="201"/>
      <c r="T51" s="56"/>
      <c r="U51" s="56"/>
      <c r="V51" s="227" t="s">
        <v>238</v>
      </c>
      <c r="W51" s="200"/>
      <c r="X51" s="201"/>
      <c r="Y51" s="56"/>
      <c r="Z51" s="56"/>
      <c r="AA51" s="227" t="s">
        <v>238</v>
      </c>
      <c r="AB51" s="200"/>
      <c r="AC51" s="201"/>
      <c r="AD51" s="56"/>
      <c r="AE51" s="56"/>
      <c r="AF51" s="227" t="s">
        <v>238</v>
      </c>
      <c r="AG51" s="200"/>
      <c r="AH51" s="201"/>
      <c r="AI51" s="56"/>
      <c r="AJ51" s="56"/>
      <c r="AK51" s="55"/>
      <c r="AL51" s="8">
        <v>0</v>
      </c>
      <c r="AM51" s="58">
        <v>0</v>
      </c>
      <c r="AN51" s="55"/>
      <c r="AO51" s="228"/>
      <c r="AP51" s="56"/>
      <c r="AQ51" s="200">
        <v>0</v>
      </c>
      <c r="AR51" s="201">
        <v>0</v>
      </c>
      <c r="AS51" s="56"/>
      <c r="AT51" s="56"/>
      <c r="AU51" s="245">
        <v>0</v>
      </c>
      <c r="AV51" s="200">
        <v>0</v>
      </c>
      <c r="AW51" s="201">
        <v>0</v>
      </c>
      <c r="AX51" s="423"/>
      <c r="AY51" s="56"/>
      <c r="AZ51" s="423">
        <v>0</v>
      </c>
      <c r="BA51" s="200">
        <v>0</v>
      </c>
      <c r="BB51" s="201">
        <v>0</v>
      </c>
      <c r="BC51" s="425"/>
      <c r="BD51" s="139"/>
    </row>
    <row r="52" spans="1:56" s="4" customFormat="1" ht="11.25" customHeight="1">
      <c r="A52" s="357">
        <v>12</v>
      </c>
      <c r="B52" s="263" t="s">
        <v>483</v>
      </c>
      <c r="C52" s="344">
        <v>0</v>
      </c>
      <c r="D52" s="264"/>
      <c r="E52" s="421">
        <v>0</v>
      </c>
      <c r="F52" s="263" t="s">
        <v>305</v>
      </c>
      <c r="G52" s="263" t="s">
        <v>748</v>
      </c>
      <c r="H52" s="263" t="s">
        <v>306</v>
      </c>
      <c r="I52" s="263" t="s">
        <v>103</v>
      </c>
      <c r="J52" s="263"/>
      <c r="K52" s="263"/>
      <c r="L52" s="277" t="s">
        <v>238</v>
      </c>
      <c r="M52" s="265">
        <v>0</v>
      </c>
      <c r="N52" s="268">
        <v>0</v>
      </c>
      <c r="O52" s="263"/>
      <c r="P52" s="263"/>
      <c r="Q52" s="277" t="s">
        <v>238</v>
      </c>
      <c r="R52" s="265">
        <v>0</v>
      </c>
      <c r="S52" s="268">
        <v>0</v>
      </c>
      <c r="T52" s="263"/>
      <c r="U52" s="263"/>
      <c r="V52" s="277" t="s">
        <v>238</v>
      </c>
      <c r="W52" s="265">
        <v>0</v>
      </c>
      <c r="X52" s="268">
        <v>0</v>
      </c>
      <c r="Y52" s="263"/>
      <c r="Z52" s="263"/>
      <c r="AA52" s="276" t="s">
        <v>238</v>
      </c>
      <c r="AB52" s="265">
        <v>0</v>
      </c>
      <c r="AC52" s="268">
        <v>0</v>
      </c>
      <c r="AD52" s="263"/>
      <c r="AE52" s="263"/>
      <c r="AF52" s="276" t="s">
        <v>238</v>
      </c>
      <c r="AG52" s="265">
        <v>0</v>
      </c>
      <c r="AH52" s="268">
        <v>0</v>
      </c>
      <c r="AI52" s="263"/>
      <c r="AJ52" s="263"/>
      <c r="AK52" s="263"/>
      <c r="AL52" s="265">
        <v>0</v>
      </c>
      <c r="AM52" s="268">
        <v>0</v>
      </c>
      <c r="AN52" s="263"/>
      <c r="AO52" s="313"/>
      <c r="AP52" s="263"/>
      <c r="AQ52" s="265">
        <v>0</v>
      </c>
      <c r="AR52" s="268">
        <v>0</v>
      </c>
      <c r="AS52" s="263"/>
      <c r="AT52" s="263"/>
      <c r="AU52" s="422">
        <v>0</v>
      </c>
      <c r="AV52" s="265">
        <v>0</v>
      </c>
      <c r="AW52" s="268">
        <v>0</v>
      </c>
      <c r="AX52" s="422"/>
      <c r="AY52" s="263"/>
      <c r="AZ52" s="422">
        <v>0</v>
      </c>
      <c r="BA52" s="265">
        <v>0</v>
      </c>
      <c r="BB52" s="268">
        <v>0</v>
      </c>
      <c r="BC52" s="422"/>
      <c r="BD52" s="263"/>
    </row>
    <row r="53" spans="1:56" s="4" customFormat="1" ht="11.25" customHeight="1">
      <c r="A53" s="123">
        <v>12</v>
      </c>
      <c r="B53" s="55" t="s">
        <v>484</v>
      </c>
      <c r="C53" s="345">
        <v>1</v>
      </c>
      <c r="D53" s="57">
        <v>32028</v>
      </c>
      <c r="E53" s="94">
        <v>0</v>
      </c>
      <c r="F53" s="55" t="s">
        <v>305</v>
      </c>
      <c r="G53" s="55" t="s">
        <v>748</v>
      </c>
      <c r="H53" s="55" t="s">
        <v>306</v>
      </c>
      <c r="I53" s="55" t="s">
        <v>103</v>
      </c>
      <c r="J53" s="55"/>
      <c r="K53" s="55"/>
      <c r="L53" s="228" t="s">
        <v>238</v>
      </c>
      <c r="M53" s="8"/>
      <c r="N53" s="58"/>
      <c r="O53" s="55"/>
      <c r="P53" s="55"/>
      <c r="Q53" s="228" t="s">
        <v>238</v>
      </c>
      <c r="R53" s="8"/>
      <c r="S53" s="58"/>
      <c r="T53" s="55"/>
      <c r="U53" s="55"/>
      <c r="V53" s="228" t="s">
        <v>238</v>
      </c>
      <c r="W53" s="8"/>
      <c r="X53" s="58"/>
      <c r="Y53" s="55"/>
      <c r="Z53" s="55"/>
      <c r="AA53" s="228" t="s">
        <v>238</v>
      </c>
      <c r="AB53" s="8"/>
      <c r="AC53" s="58"/>
      <c r="AD53" s="55"/>
      <c r="AE53" s="55"/>
      <c r="AF53" s="228" t="s">
        <v>238</v>
      </c>
      <c r="AG53" s="8"/>
      <c r="AH53" s="58"/>
      <c r="AI53" s="55"/>
      <c r="AJ53" s="55"/>
      <c r="AK53" s="55"/>
      <c r="AL53" s="8">
        <v>0</v>
      </c>
      <c r="AM53" s="58">
        <v>0</v>
      </c>
      <c r="AN53" s="55"/>
      <c r="AO53" s="228"/>
      <c r="AP53" s="55"/>
      <c r="AQ53" s="200">
        <v>0</v>
      </c>
      <c r="AR53" s="201">
        <v>0</v>
      </c>
      <c r="AS53" s="55"/>
      <c r="AT53" s="55"/>
      <c r="AU53" s="245">
        <v>0</v>
      </c>
      <c r="AV53" s="200">
        <v>0</v>
      </c>
      <c r="AW53" s="201">
        <v>0</v>
      </c>
      <c r="AX53" s="423"/>
      <c r="AY53" s="55"/>
      <c r="AZ53" s="423">
        <v>0</v>
      </c>
      <c r="BA53" s="200">
        <v>0</v>
      </c>
      <c r="BB53" s="201">
        <v>0</v>
      </c>
      <c r="BC53" s="425"/>
      <c r="BD53" s="136"/>
    </row>
    <row r="54" spans="1:56" s="4" customFormat="1" ht="11.25" customHeight="1">
      <c r="A54" s="123">
        <v>12</v>
      </c>
      <c r="B54" s="55" t="s">
        <v>484</v>
      </c>
      <c r="C54" s="345">
        <v>2</v>
      </c>
      <c r="D54" s="57">
        <v>32219</v>
      </c>
      <c r="E54" s="94">
        <v>0</v>
      </c>
      <c r="F54" s="55" t="s">
        <v>305</v>
      </c>
      <c r="G54" s="55" t="s">
        <v>748</v>
      </c>
      <c r="H54" s="55" t="s">
        <v>306</v>
      </c>
      <c r="I54" s="55" t="s">
        <v>103</v>
      </c>
      <c r="J54" s="55"/>
      <c r="K54" s="55"/>
      <c r="L54" s="228" t="s">
        <v>238</v>
      </c>
      <c r="M54" s="8"/>
      <c r="N54" s="58"/>
      <c r="O54" s="55"/>
      <c r="P54" s="55"/>
      <c r="Q54" s="228" t="s">
        <v>238</v>
      </c>
      <c r="R54" s="8"/>
      <c r="S54" s="58"/>
      <c r="T54" s="55"/>
      <c r="U54" s="55"/>
      <c r="V54" s="228" t="s">
        <v>238</v>
      </c>
      <c r="W54" s="8"/>
      <c r="X54" s="58"/>
      <c r="Y54" s="55"/>
      <c r="Z54" s="55"/>
      <c r="AA54" s="228" t="s">
        <v>238</v>
      </c>
      <c r="AB54" s="8"/>
      <c r="AC54" s="58"/>
      <c r="AD54" s="55"/>
      <c r="AE54" s="55"/>
      <c r="AF54" s="228" t="s">
        <v>238</v>
      </c>
      <c r="AG54" s="8"/>
      <c r="AH54" s="58"/>
      <c r="AI54" s="55"/>
      <c r="AJ54" s="55"/>
      <c r="AK54" s="55"/>
      <c r="AL54" s="8">
        <v>0</v>
      </c>
      <c r="AM54" s="58">
        <v>0</v>
      </c>
      <c r="AN54" s="55"/>
      <c r="AO54" s="228"/>
      <c r="AP54" s="55"/>
      <c r="AQ54" s="200">
        <v>0</v>
      </c>
      <c r="AR54" s="201">
        <v>0</v>
      </c>
      <c r="AS54" s="55"/>
      <c r="AT54" s="55"/>
      <c r="AU54" s="245">
        <v>0</v>
      </c>
      <c r="AV54" s="200">
        <v>0</v>
      </c>
      <c r="AW54" s="201">
        <v>0</v>
      </c>
      <c r="AX54" s="423"/>
      <c r="AY54" s="55"/>
      <c r="AZ54" s="423">
        <v>0</v>
      </c>
      <c r="BA54" s="200">
        <v>0</v>
      </c>
      <c r="BB54" s="201">
        <v>0</v>
      </c>
      <c r="BC54" s="425"/>
      <c r="BD54" s="136"/>
    </row>
    <row r="55" spans="1:56" s="4" customFormat="1" ht="11.25" customHeight="1">
      <c r="A55" s="123">
        <v>12</v>
      </c>
      <c r="B55" s="55" t="s">
        <v>484</v>
      </c>
      <c r="C55" s="345">
        <v>3</v>
      </c>
      <c r="D55" s="57">
        <v>32032</v>
      </c>
      <c r="E55" s="94">
        <v>0</v>
      </c>
      <c r="F55" s="55" t="s">
        <v>305</v>
      </c>
      <c r="G55" s="55" t="s">
        <v>748</v>
      </c>
      <c r="H55" s="55" t="s">
        <v>306</v>
      </c>
      <c r="I55" s="55" t="s">
        <v>103</v>
      </c>
      <c r="J55" s="55"/>
      <c r="K55" s="55"/>
      <c r="L55" s="228" t="s">
        <v>238</v>
      </c>
      <c r="M55" s="8"/>
      <c r="N55" s="58"/>
      <c r="O55" s="55"/>
      <c r="P55" s="55"/>
      <c r="Q55" s="228" t="s">
        <v>238</v>
      </c>
      <c r="R55" s="8"/>
      <c r="S55" s="58"/>
      <c r="T55" s="55"/>
      <c r="U55" s="55"/>
      <c r="V55" s="228" t="s">
        <v>238</v>
      </c>
      <c r="W55" s="8"/>
      <c r="X55" s="58"/>
      <c r="Y55" s="55"/>
      <c r="Z55" s="55"/>
      <c r="AA55" s="228" t="s">
        <v>238</v>
      </c>
      <c r="AB55" s="8"/>
      <c r="AC55" s="58"/>
      <c r="AD55" s="55"/>
      <c r="AE55" s="55"/>
      <c r="AF55" s="228" t="s">
        <v>238</v>
      </c>
      <c r="AG55" s="8"/>
      <c r="AH55" s="58"/>
      <c r="AI55" s="55"/>
      <c r="AJ55" s="55"/>
      <c r="AK55" s="55"/>
      <c r="AL55" s="8">
        <v>0</v>
      </c>
      <c r="AM55" s="58">
        <v>0</v>
      </c>
      <c r="AN55" s="55"/>
      <c r="AO55" s="228"/>
      <c r="AP55" s="55"/>
      <c r="AQ55" s="200">
        <v>0</v>
      </c>
      <c r="AR55" s="201">
        <v>0</v>
      </c>
      <c r="AS55" s="55"/>
      <c r="AT55" s="55"/>
      <c r="AU55" s="245">
        <v>0</v>
      </c>
      <c r="AV55" s="200">
        <v>0</v>
      </c>
      <c r="AW55" s="201">
        <v>0</v>
      </c>
      <c r="AX55" s="423"/>
      <c r="AY55" s="55"/>
      <c r="AZ55" s="423">
        <v>0</v>
      </c>
      <c r="BA55" s="200">
        <v>0</v>
      </c>
      <c r="BB55" s="201">
        <v>0</v>
      </c>
      <c r="BC55" s="425"/>
      <c r="BD55" s="136"/>
    </row>
    <row r="56" spans="1:56" s="4" customFormat="1" ht="11.25" customHeight="1">
      <c r="A56" s="123">
        <v>12</v>
      </c>
      <c r="B56" s="55" t="s">
        <v>485</v>
      </c>
      <c r="C56" s="345">
        <v>4</v>
      </c>
      <c r="D56" s="57">
        <v>32120</v>
      </c>
      <c r="E56" s="94">
        <v>0</v>
      </c>
      <c r="F56" s="55" t="s">
        <v>305</v>
      </c>
      <c r="G56" s="55" t="s">
        <v>748</v>
      </c>
      <c r="H56" s="55" t="s">
        <v>306</v>
      </c>
      <c r="I56" s="55" t="s">
        <v>103</v>
      </c>
      <c r="J56" s="55"/>
      <c r="K56" s="55"/>
      <c r="L56" s="228" t="s">
        <v>238</v>
      </c>
      <c r="M56" s="8"/>
      <c r="N56" s="58"/>
      <c r="O56" s="55"/>
      <c r="P56" s="55"/>
      <c r="Q56" s="228" t="s">
        <v>238</v>
      </c>
      <c r="R56" s="8"/>
      <c r="S56" s="58"/>
      <c r="T56" s="55"/>
      <c r="U56" s="55"/>
      <c r="V56" s="228" t="s">
        <v>238</v>
      </c>
      <c r="W56" s="8"/>
      <c r="X56" s="58"/>
      <c r="Y56" s="55"/>
      <c r="Z56" s="55"/>
      <c r="AA56" s="228" t="s">
        <v>238</v>
      </c>
      <c r="AB56" s="8"/>
      <c r="AC56" s="58"/>
      <c r="AD56" s="55"/>
      <c r="AE56" s="55"/>
      <c r="AF56" s="228" t="s">
        <v>238</v>
      </c>
      <c r="AG56" s="8"/>
      <c r="AH56" s="58"/>
      <c r="AI56" s="55"/>
      <c r="AJ56" s="55"/>
      <c r="AK56" s="55"/>
      <c r="AL56" s="8">
        <v>0</v>
      </c>
      <c r="AM56" s="58">
        <v>0</v>
      </c>
      <c r="AN56" s="55"/>
      <c r="AO56" s="228"/>
      <c r="AP56" s="55"/>
      <c r="AQ56" s="200">
        <v>0</v>
      </c>
      <c r="AR56" s="201">
        <v>0</v>
      </c>
      <c r="AS56" s="55"/>
      <c r="AT56" s="55"/>
      <c r="AU56" s="245">
        <v>0</v>
      </c>
      <c r="AV56" s="200">
        <v>0</v>
      </c>
      <c r="AW56" s="201">
        <v>0</v>
      </c>
      <c r="AX56" s="423"/>
      <c r="AY56" s="55"/>
      <c r="AZ56" s="423">
        <v>0</v>
      </c>
      <c r="BA56" s="200">
        <v>0</v>
      </c>
      <c r="BB56" s="201">
        <v>0</v>
      </c>
      <c r="BC56" s="425"/>
      <c r="BD56" s="136"/>
    </row>
    <row r="57" spans="1:56" ht="11.25" customHeight="1">
      <c r="A57" s="123">
        <v>12</v>
      </c>
      <c r="B57" s="55" t="s">
        <v>485</v>
      </c>
      <c r="C57" s="345">
        <v>5</v>
      </c>
      <c r="D57" s="57">
        <v>32156</v>
      </c>
      <c r="E57" s="94">
        <v>0</v>
      </c>
      <c r="F57" s="55" t="s">
        <v>305</v>
      </c>
      <c r="G57" s="55" t="s">
        <v>748</v>
      </c>
      <c r="H57" s="55" t="s">
        <v>306</v>
      </c>
      <c r="I57" s="55" t="s">
        <v>103</v>
      </c>
      <c r="J57" s="55"/>
      <c r="K57" s="55"/>
      <c r="L57" s="227" t="s">
        <v>238</v>
      </c>
      <c r="M57" s="200"/>
      <c r="N57" s="201"/>
      <c r="O57" s="56"/>
      <c r="P57" s="56"/>
      <c r="Q57" s="227" t="s">
        <v>238</v>
      </c>
      <c r="R57" s="200"/>
      <c r="S57" s="201"/>
      <c r="T57" s="56"/>
      <c r="U57" s="56"/>
      <c r="V57" s="227" t="s">
        <v>238</v>
      </c>
      <c r="W57" s="200"/>
      <c r="X57" s="201"/>
      <c r="Y57" s="56"/>
      <c r="Z57" s="56"/>
      <c r="AA57" s="227" t="s">
        <v>238</v>
      </c>
      <c r="AB57" s="200"/>
      <c r="AC57" s="201"/>
      <c r="AD57" s="56"/>
      <c r="AE57" s="56"/>
      <c r="AF57" s="227" t="s">
        <v>238</v>
      </c>
      <c r="AG57" s="200"/>
      <c r="AH57" s="201"/>
      <c r="AI57" s="56"/>
      <c r="AJ57" s="56"/>
      <c r="AK57" s="55"/>
      <c r="AL57" s="8">
        <v>0</v>
      </c>
      <c r="AM57" s="58">
        <v>0</v>
      </c>
      <c r="AN57" s="55"/>
      <c r="AO57" s="228"/>
      <c r="AP57" s="56"/>
      <c r="AQ57" s="200">
        <v>0</v>
      </c>
      <c r="AR57" s="201">
        <v>0</v>
      </c>
      <c r="AS57" s="56"/>
      <c r="AT57" s="56"/>
      <c r="AU57" s="245">
        <v>0</v>
      </c>
      <c r="AV57" s="200">
        <v>0</v>
      </c>
      <c r="AW57" s="201">
        <v>0</v>
      </c>
      <c r="AX57" s="423"/>
      <c r="AY57" s="56"/>
      <c r="AZ57" s="423">
        <v>0</v>
      </c>
      <c r="BA57" s="200">
        <v>0</v>
      </c>
      <c r="BB57" s="201">
        <v>0</v>
      </c>
      <c r="BC57" s="425"/>
      <c r="BD57" s="139"/>
    </row>
    <row r="58" spans="1:56" ht="11.25" customHeight="1">
      <c r="A58" s="123">
        <v>12</v>
      </c>
      <c r="B58" s="55" t="s">
        <v>485</v>
      </c>
      <c r="C58" s="345">
        <v>6</v>
      </c>
      <c r="D58" s="57">
        <v>32214</v>
      </c>
      <c r="E58" s="94">
        <v>0</v>
      </c>
      <c r="F58" s="55" t="s">
        <v>305</v>
      </c>
      <c r="G58" s="55" t="s">
        <v>748</v>
      </c>
      <c r="H58" s="55" t="s">
        <v>306</v>
      </c>
      <c r="I58" s="55" t="s">
        <v>103</v>
      </c>
      <c r="J58" s="55"/>
      <c r="K58" s="55"/>
      <c r="L58" s="228" t="s">
        <v>238</v>
      </c>
      <c r="M58" s="8"/>
      <c r="N58" s="58"/>
      <c r="O58" s="55"/>
      <c r="P58" s="55"/>
      <c r="Q58" s="228" t="s">
        <v>238</v>
      </c>
      <c r="R58" s="8"/>
      <c r="S58" s="58"/>
      <c r="T58" s="55"/>
      <c r="U58" s="55"/>
      <c r="V58" s="228" t="s">
        <v>238</v>
      </c>
      <c r="W58" s="8"/>
      <c r="X58" s="58"/>
      <c r="Y58" s="55"/>
      <c r="Z58" s="55"/>
      <c r="AA58" s="228" t="s">
        <v>238</v>
      </c>
      <c r="AB58" s="8"/>
      <c r="AC58" s="58"/>
      <c r="AD58" s="55"/>
      <c r="AE58" s="55"/>
      <c r="AF58" s="228" t="s">
        <v>238</v>
      </c>
      <c r="AG58" s="8"/>
      <c r="AH58" s="58"/>
      <c r="AI58" s="55"/>
      <c r="AJ58" s="55"/>
      <c r="AK58" s="55"/>
      <c r="AL58" s="8">
        <v>0</v>
      </c>
      <c r="AM58" s="58">
        <v>0</v>
      </c>
      <c r="AN58" s="55"/>
      <c r="AO58" s="228"/>
      <c r="AP58" s="55"/>
      <c r="AQ58" s="200">
        <v>0</v>
      </c>
      <c r="AR58" s="201">
        <v>0</v>
      </c>
      <c r="AS58" s="55"/>
      <c r="AT58" s="55"/>
      <c r="AU58" s="245">
        <v>0</v>
      </c>
      <c r="AV58" s="200">
        <v>0</v>
      </c>
      <c r="AW58" s="201">
        <v>0</v>
      </c>
      <c r="AX58" s="423"/>
      <c r="AY58" s="55"/>
      <c r="AZ58" s="423">
        <v>0</v>
      </c>
      <c r="BA58" s="200">
        <v>0</v>
      </c>
      <c r="BB58" s="201">
        <v>0</v>
      </c>
      <c r="BC58" s="425"/>
      <c r="BD58" s="136"/>
    </row>
    <row r="59" spans="1:56" ht="11.25" customHeight="1">
      <c r="A59" s="357">
        <v>13</v>
      </c>
      <c r="B59" s="263" t="s">
        <v>317</v>
      </c>
      <c r="C59" s="344">
        <v>0</v>
      </c>
      <c r="D59" s="264"/>
      <c r="E59" s="421">
        <v>2630</v>
      </c>
      <c r="F59" s="263" t="s">
        <v>312</v>
      </c>
      <c r="G59" s="263" t="s">
        <v>748</v>
      </c>
      <c r="H59" s="263" t="s">
        <v>313</v>
      </c>
      <c r="I59" s="263" t="s">
        <v>849</v>
      </c>
      <c r="J59" s="263" t="s">
        <v>591</v>
      </c>
      <c r="K59" s="263" t="s">
        <v>848</v>
      </c>
      <c r="L59" s="267">
        <v>15334.8763</v>
      </c>
      <c r="M59" s="265">
        <v>14897317.255033514</v>
      </c>
      <c r="N59" s="268">
        <v>0.97146641183101767</v>
      </c>
      <c r="O59" s="263">
        <v>1</v>
      </c>
      <c r="P59" s="263"/>
      <c r="Q59" s="267">
        <v>18697.655900000002</v>
      </c>
      <c r="R59" s="265">
        <v>18117911.465594508</v>
      </c>
      <c r="S59" s="268">
        <v>0.96899373710233405</v>
      </c>
      <c r="T59" s="263">
        <v>1</v>
      </c>
      <c r="U59" s="263"/>
      <c r="V59" s="267">
        <v>15727.569100000001</v>
      </c>
      <c r="W59" s="265">
        <v>15330820.003757836</v>
      </c>
      <c r="X59" s="268">
        <v>0.97477365422974582</v>
      </c>
      <c r="Y59" s="263">
        <v>1</v>
      </c>
      <c r="Z59" s="263"/>
      <c r="AA59" s="267">
        <v>14072.454599999999</v>
      </c>
      <c r="AB59" s="265">
        <v>13722404.308511863</v>
      </c>
      <c r="AC59" s="268">
        <v>0.97512514330739886</v>
      </c>
      <c r="AD59" s="263">
        <v>1</v>
      </c>
      <c r="AE59" s="263"/>
      <c r="AF59" s="267">
        <v>16083.096</v>
      </c>
      <c r="AG59" s="265">
        <v>15589555.090032721</v>
      </c>
      <c r="AH59" s="268">
        <v>0.96931306572022713</v>
      </c>
      <c r="AI59" s="263">
        <v>1</v>
      </c>
      <c r="AJ59" s="263"/>
      <c r="AK59" s="263">
        <v>16981</v>
      </c>
      <c r="AL59" s="265">
        <v>16391603.306234837</v>
      </c>
      <c r="AM59" s="268">
        <v>0.96529081362904645</v>
      </c>
      <c r="AN59" s="263"/>
      <c r="AO59" s="313"/>
      <c r="AP59" s="263">
        <v>15920.48</v>
      </c>
      <c r="AQ59" s="265">
        <v>15396523.594975572</v>
      </c>
      <c r="AR59" s="268">
        <v>0.96708915780024052</v>
      </c>
      <c r="AS59" s="263"/>
      <c r="AT59" s="263"/>
      <c r="AU59" s="422">
        <v>15654.766000000001</v>
      </c>
      <c r="AV59" s="265">
        <v>15190952.838481465</v>
      </c>
      <c r="AW59" s="268">
        <v>0.97037239895386906</v>
      </c>
      <c r="AX59" s="422"/>
      <c r="AY59" s="263"/>
      <c r="AZ59" s="422">
        <v>16788.972600000001</v>
      </c>
      <c r="BA59" s="265">
        <v>16240530.782491013</v>
      </c>
      <c r="BB59" s="268">
        <v>0.96733321147304818</v>
      </c>
      <c r="BC59" s="422"/>
      <c r="BD59" s="263"/>
    </row>
    <row r="60" spans="1:56" ht="11.25" customHeight="1">
      <c r="A60" s="123">
        <v>13</v>
      </c>
      <c r="B60" s="55" t="s">
        <v>317</v>
      </c>
      <c r="C60" s="345">
        <v>1</v>
      </c>
      <c r="D60" s="57">
        <v>31778</v>
      </c>
      <c r="E60" s="94">
        <v>210</v>
      </c>
      <c r="F60" s="55" t="s">
        <v>312</v>
      </c>
      <c r="G60" s="55" t="s">
        <v>748</v>
      </c>
      <c r="H60" s="55" t="s">
        <v>313</v>
      </c>
      <c r="I60" s="55" t="s">
        <v>849</v>
      </c>
      <c r="J60" s="55" t="s">
        <v>591</v>
      </c>
      <c r="K60" s="55" t="s">
        <v>848</v>
      </c>
      <c r="L60" s="55"/>
      <c r="M60" s="8"/>
      <c r="N60" s="58"/>
      <c r="O60" s="55"/>
      <c r="P60" s="55"/>
      <c r="Q60" s="55"/>
      <c r="R60" s="8"/>
      <c r="S60" s="58"/>
      <c r="T60" s="55"/>
      <c r="U60" s="55"/>
      <c r="V60" s="55"/>
      <c r="W60" s="8"/>
      <c r="X60" s="58"/>
      <c r="Y60" s="55"/>
      <c r="Z60" s="55"/>
      <c r="AA60" s="55"/>
      <c r="AB60" s="8"/>
      <c r="AC60" s="58"/>
      <c r="AD60" s="55"/>
      <c r="AE60" s="55"/>
      <c r="AF60" s="55"/>
      <c r="AG60" s="8"/>
      <c r="AH60" s="58"/>
      <c r="AI60" s="55"/>
      <c r="AJ60" s="55"/>
      <c r="AK60" s="55">
        <v>1399.557</v>
      </c>
      <c r="AL60" s="8">
        <v>1424496.8913017786</v>
      </c>
      <c r="AM60" s="58">
        <v>1.0178198467813591</v>
      </c>
      <c r="AN60" s="237">
        <v>1</v>
      </c>
      <c r="AO60" s="228"/>
      <c r="AP60" s="55">
        <v>1087.903</v>
      </c>
      <c r="AQ60" s="200">
        <v>1124850.7883707674</v>
      </c>
      <c r="AR60" s="201">
        <v>1.0339623922084666</v>
      </c>
      <c r="AS60" s="55">
        <v>1</v>
      </c>
      <c r="AT60" s="55"/>
      <c r="AU60" s="423">
        <v>1118.56</v>
      </c>
      <c r="AV60" s="200">
        <v>1141411.2434345328</v>
      </c>
      <c r="AW60" s="201">
        <v>1.0204291619891046</v>
      </c>
      <c r="AX60" s="423">
        <v>1</v>
      </c>
      <c r="AY60" s="55"/>
      <c r="AZ60" s="423">
        <v>1238.5196000000001</v>
      </c>
      <c r="BA60" s="200">
        <v>1265728.8885035368</v>
      </c>
      <c r="BB60" s="201">
        <v>1.0219692029932645</v>
      </c>
      <c r="BC60" s="425">
        <v>1</v>
      </c>
      <c r="BD60" s="136"/>
    </row>
    <row r="61" spans="1:56" s="4" customFormat="1" ht="11.25" customHeight="1">
      <c r="A61" s="123">
        <v>13</v>
      </c>
      <c r="B61" s="55" t="s">
        <v>317</v>
      </c>
      <c r="C61" s="345">
        <v>2</v>
      </c>
      <c r="D61" s="57">
        <v>31785</v>
      </c>
      <c r="E61" s="94">
        <v>210</v>
      </c>
      <c r="F61" s="55" t="s">
        <v>312</v>
      </c>
      <c r="G61" s="55" t="s">
        <v>748</v>
      </c>
      <c r="H61" s="55" t="s">
        <v>313</v>
      </c>
      <c r="I61" s="55" t="s">
        <v>849</v>
      </c>
      <c r="J61" s="55" t="s">
        <v>591</v>
      </c>
      <c r="K61" s="55" t="s">
        <v>848</v>
      </c>
      <c r="L61" s="55"/>
      <c r="M61" s="8"/>
      <c r="N61" s="58"/>
      <c r="O61" s="55"/>
      <c r="P61" s="55"/>
      <c r="Q61" s="55"/>
      <c r="R61" s="8"/>
      <c r="S61" s="58"/>
      <c r="T61" s="55"/>
      <c r="U61" s="55"/>
      <c r="V61" s="55"/>
      <c r="W61" s="8"/>
      <c r="X61" s="58"/>
      <c r="Y61" s="55"/>
      <c r="Z61" s="55"/>
      <c r="AA61" s="55"/>
      <c r="AB61" s="8"/>
      <c r="AC61" s="58"/>
      <c r="AD61" s="55"/>
      <c r="AE61" s="55"/>
      <c r="AF61" s="55"/>
      <c r="AG61" s="8"/>
      <c r="AH61" s="58"/>
      <c r="AI61" s="55"/>
      <c r="AJ61" s="55"/>
      <c r="AK61" s="55">
        <v>1287.0999999999999</v>
      </c>
      <c r="AL61" s="8">
        <v>1319496.067625704</v>
      </c>
      <c r="AM61" s="58">
        <v>1.0251698140204366</v>
      </c>
      <c r="AN61" s="237">
        <v>1</v>
      </c>
      <c r="AO61" s="228"/>
      <c r="AP61" s="55">
        <v>1170.924</v>
      </c>
      <c r="AQ61" s="200">
        <v>1182789.5799605127</v>
      </c>
      <c r="AR61" s="201">
        <v>1.0101335184525322</v>
      </c>
      <c r="AS61" s="55">
        <v>1</v>
      </c>
      <c r="AT61" s="55"/>
      <c r="AU61" s="423">
        <v>1329.5830000000001</v>
      </c>
      <c r="AV61" s="200">
        <v>1353252.20332606</v>
      </c>
      <c r="AW61" s="201">
        <v>1.0178019749997254</v>
      </c>
      <c r="AX61" s="423">
        <v>1</v>
      </c>
      <c r="AY61" s="55"/>
      <c r="AZ61" s="423">
        <v>1170.0245</v>
      </c>
      <c r="BA61" s="200">
        <v>1199425.3834702815</v>
      </c>
      <c r="BB61" s="201">
        <v>1.0251284340373057</v>
      </c>
      <c r="BC61" s="425">
        <v>1</v>
      </c>
      <c r="BD61" s="136"/>
    </row>
    <row r="62" spans="1:56" ht="10.5" customHeight="1">
      <c r="A62" s="123">
        <v>13</v>
      </c>
      <c r="B62" s="55" t="s">
        <v>317</v>
      </c>
      <c r="C62" s="345">
        <v>3</v>
      </c>
      <c r="D62" s="57">
        <v>32599</v>
      </c>
      <c r="E62" s="94">
        <v>210</v>
      </c>
      <c r="F62" s="55" t="s">
        <v>312</v>
      </c>
      <c r="G62" s="55" t="s">
        <v>748</v>
      </c>
      <c r="H62" s="55" t="s">
        <v>313</v>
      </c>
      <c r="I62" s="55" t="s">
        <v>849</v>
      </c>
      <c r="J62" s="55" t="s">
        <v>591</v>
      </c>
      <c r="K62" s="55" t="s">
        <v>848</v>
      </c>
      <c r="L62" s="55"/>
      <c r="M62" s="8"/>
      <c r="N62" s="58"/>
      <c r="O62" s="55"/>
      <c r="P62" s="55"/>
      <c r="Q62" s="55"/>
      <c r="R62" s="8"/>
      <c r="S62" s="58"/>
      <c r="T62" s="55"/>
      <c r="U62" s="55"/>
      <c r="V62" s="55"/>
      <c r="W62" s="8"/>
      <c r="X62" s="58"/>
      <c r="Y62" s="55"/>
      <c r="Z62" s="55"/>
      <c r="AA62" s="55"/>
      <c r="AB62" s="8"/>
      <c r="AC62" s="58"/>
      <c r="AD62" s="55"/>
      <c r="AE62" s="55"/>
      <c r="AF62" s="55"/>
      <c r="AG62" s="8"/>
      <c r="AH62" s="58"/>
      <c r="AI62" s="55"/>
      <c r="AJ62" s="55"/>
      <c r="AK62" s="55">
        <v>957.01700000000005</v>
      </c>
      <c r="AL62" s="8">
        <v>984915.8949018179</v>
      </c>
      <c r="AM62" s="58">
        <v>1.0291519324127134</v>
      </c>
      <c r="AN62" s="237">
        <v>1</v>
      </c>
      <c r="AO62" s="228"/>
      <c r="AP62" s="55">
        <v>1190.5899999999999</v>
      </c>
      <c r="AQ62" s="200">
        <v>1227461.2313650257</v>
      </c>
      <c r="AR62" s="201">
        <v>1.030968873722294</v>
      </c>
      <c r="AS62" s="55">
        <v>1</v>
      </c>
      <c r="AT62" s="55"/>
      <c r="AU62" s="423">
        <v>1235.425</v>
      </c>
      <c r="AV62" s="200">
        <v>1271781.818144632</v>
      </c>
      <c r="AW62" s="201">
        <v>1.0294285918972272</v>
      </c>
      <c r="AX62" s="423">
        <v>1</v>
      </c>
      <c r="AY62" s="55"/>
      <c r="AZ62" s="423">
        <v>1029.7185999999999</v>
      </c>
      <c r="BA62" s="200">
        <v>1064453.6726254104</v>
      </c>
      <c r="BB62" s="201">
        <v>1.0337325873548466</v>
      </c>
      <c r="BC62" s="425">
        <v>1</v>
      </c>
      <c r="BD62" s="136"/>
    </row>
    <row r="63" spans="1:56" s="4" customFormat="1" ht="11.25" customHeight="1">
      <c r="A63" s="123">
        <v>13</v>
      </c>
      <c r="B63" s="55" t="s">
        <v>317</v>
      </c>
      <c r="C63" s="345">
        <v>4</v>
      </c>
      <c r="D63" s="57">
        <v>34337</v>
      </c>
      <c r="E63" s="94">
        <v>500</v>
      </c>
      <c r="F63" s="55" t="s">
        <v>312</v>
      </c>
      <c r="G63" s="55" t="s">
        <v>748</v>
      </c>
      <c r="H63" s="55" t="s">
        <v>313</v>
      </c>
      <c r="I63" s="55" t="s">
        <v>849</v>
      </c>
      <c r="J63" s="55" t="s">
        <v>591</v>
      </c>
      <c r="K63" s="55" t="s">
        <v>848</v>
      </c>
      <c r="L63" s="55"/>
      <c r="M63" s="8"/>
      <c r="N63" s="58"/>
      <c r="O63" s="55"/>
      <c r="P63" s="55"/>
      <c r="Q63" s="55"/>
      <c r="R63" s="8"/>
      <c r="S63" s="58"/>
      <c r="T63" s="55"/>
      <c r="U63" s="55"/>
      <c r="V63" s="55"/>
      <c r="W63" s="8"/>
      <c r="X63" s="58"/>
      <c r="Y63" s="55"/>
      <c r="Z63" s="55"/>
      <c r="AA63" s="55"/>
      <c r="AB63" s="8"/>
      <c r="AC63" s="58"/>
      <c r="AD63" s="55"/>
      <c r="AE63" s="55"/>
      <c r="AF63" s="55"/>
      <c r="AG63" s="8"/>
      <c r="AH63" s="58"/>
      <c r="AI63" s="55"/>
      <c r="AJ63" s="55"/>
      <c r="AK63" s="55">
        <v>1984.345</v>
      </c>
      <c r="AL63" s="8">
        <v>1961611.7869510299</v>
      </c>
      <c r="AM63" s="58">
        <v>0.98854371943942698</v>
      </c>
      <c r="AN63" s="237">
        <v>1</v>
      </c>
      <c r="AO63" s="228"/>
      <c r="AP63" s="55">
        <v>2120.6790000000001</v>
      </c>
      <c r="AQ63" s="200">
        <v>2084502.0124901598</v>
      </c>
      <c r="AR63" s="201">
        <v>0.98294084700709528</v>
      </c>
      <c r="AS63" s="55">
        <v>1</v>
      </c>
      <c r="AT63" s="55"/>
      <c r="AU63" s="423">
        <v>2937.7150000000001</v>
      </c>
      <c r="AV63" s="200">
        <v>2939681.1067481614</v>
      </c>
      <c r="AW63" s="201">
        <v>1.0006692639511188</v>
      </c>
      <c r="AX63" s="423">
        <v>1</v>
      </c>
      <c r="AY63" s="55"/>
      <c r="AZ63" s="423">
        <v>2886.8445000000002</v>
      </c>
      <c r="BA63" s="200">
        <v>2844113.1568177752</v>
      </c>
      <c r="BB63" s="201">
        <v>0.98519790616286229</v>
      </c>
      <c r="BC63" s="425">
        <v>1</v>
      </c>
      <c r="BD63" s="136"/>
    </row>
    <row r="64" spans="1:56" ht="11.25" customHeight="1">
      <c r="A64" s="123">
        <v>13</v>
      </c>
      <c r="B64" s="55" t="s">
        <v>317</v>
      </c>
      <c r="C64" s="345">
        <v>5</v>
      </c>
      <c r="D64" s="57">
        <v>34608</v>
      </c>
      <c r="E64" s="94">
        <v>500</v>
      </c>
      <c r="F64" s="55" t="s">
        <v>312</v>
      </c>
      <c r="G64" s="55" t="s">
        <v>748</v>
      </c>
      <c r="H64" s="55" t="s">
        <v>313</v>
      </c>
      <c r="I64" s="55" t="s">
        <v>849</v>
      </c>
      <c r="J64" s="55" t="s">
        <v>591</v>
      </c>
      <c r="K64" s="55" t="s">
        <v>848</v>
      </c>
      <c r="L64" s="55"/>
      <c r="M64" s="8"/>
      <c r="N64" s="58"/>
      <c r="O64" s="55"/>
      <c r="P64" s="55"/>
      <c r="Q64" s="55"/>
      <c r="R64" s="8"/>
      <c r="S64" s="58"/>
      <c r="T64" s="55"/>
      <c r="U64" s="55"/>
      <c r="V64" s="55"/>
      <c r="W64" s="8"/>
      <c r="X64" s="58"/>
      <c r="Y64" s="55"/>
      <c r="Z64" s="55"/>
      <c r="AA64" s="55"/>
      <c r="AB64" s="8"/>
      <c r="AC64" s="58"/>
      <c r="AD64" s="55"/>
      <c r="AE64" s="55"/>
      <c r="AF64" s="55"/>
      <c r="AG64" s="8"/>
      <c r="AH64" s="58"/>
      <c r="AI64" s="55"/>
      <c r="AJ64" s="55"/>
      <c r="AK64" s="55">
        <v>3601.8310000000001</v>
      </c>
      <c r="AL64" s="8">
        <v>3507141.0980290002</v>
      </c>
      <c r="AM64" s="58">
        <v>0.97371062052300628</v>
      </c>
      <c r="AN64" s="237">
        <v>1</v>
      </c>
      <c r="AO64" s="228"/>
      <c r="AP64" s="55">
        <v>3481.306</v>
      </c>
      <c r="AQ64" s="200">
        <v>3401095.2835273179</v>
      </c>
      <c r="AR64" s="201">
        <v>0.97695959031677138</v>
      </c>
      <c r="AS64" s="55">
        <v>1</v>
      </c>
      <c r="AT64" s="55"/>
      <c r="AU64" s="423">
        <v>2773.2550000000001</v>
      </c>
      <c r="AV64" s="200">
        <v>2670144.2807660569</v>
      </c>
      <c r="AW64" s="201">
        <v>0.96281960395493993</v>
      </c>
      <c r="AX64" s="423">
        <v>1</v>
      </c>
      <c r="AY64" s="55"/>
      <c r="AZ64" s="423">
        <v>3635.4333999999999</v>
      </c>
      <c r="BA64" s="200">
        <v>3535673.5403115004</v>
      </c>
      <c r="BB64" s="201">
        <v>0.97255901877104955</v>
      </c>
      <c r="BC64" s="425">
        <v>1</v>
      </c>
      <c r="BD64" s="136"/>
    </row>
    <row r="65" spans="1:56" ht="11.25" customHeight="1">
      <c r="A65" s="123">
        <v>13</v>
      </c>
      <c r="B65" s="55" t="s">
        <v>317</v>
      </c>
      <c r="C65" s="345">
        <v>6</v>
      </c>
      <c r="D65" s="57">
        <v>42161</v>
      </c>
      <c r="E65" s="94">
        <v>500</v>
      </c>
      <c r="F65" s="122" t="s">
        <v>312</v>
      </c>
      <c r="G65" s="122" t="s">
        <v>748</v>
      </c>
      <c r="H65" s="122" t="s">
        <v>313</v>
      </c>
      <c r="I65" s="55" t="s">
        <v>849</v>
      </c>
      <c r="J65" s="55" t="s">
        <v>591</v>
      </c>
      <c r="K65" s="55" t="s">
        <v>848</v>
      </c>
      <c r="L65" s="225">
        <v>3376.6</v>
      </c>
      <c r="M65" s="8">
        <v>3148991.9029500443</v>
      </c>
      <c r="N65" s="58">
        <v>0.93259251997572834</v>
      </c>
      <c r="O65" s="55"/>
      <c r="P65" s="55">
        <v>1</v>
      </c>
      <c r="Q65" s="225">
        <v>3832.5895999999998</v>
      </c>
      <c r="R65" s="8">
        <v>3529184.6172092101</v>
      </c>
      <c r="S65" s="58">
        <v>0.9208355147676679</v>
      </c>
      <c r="T65" s="55"/>
      <c r="U65" s="55">
        <v>1</v>
      </c>
      <c r="V65" s="225">
        <v>2809.6579000000002</v>
      </c>
      <c r="W65" s="8">
        <v>2611127.88085096</v>
      </c>
      <c r="X65" s="58">
        <v>0.92934014523652853</v>
      </c>
      <c r="Y65" s="55"/>
      <c r="Z65" s="55">
        <v>1</v>
      </c>
      <c r="AA65" s="225">
        <v>3812.4477999999999</v>
      </c>
      <c r="AB65" s="8">
        <v>3531848.5934235854</v>
      </c>
      <c r="AC65" s="58">
        <v>0.92639920038343482</v>
      </c>
      <c r="AD65" s="55"/>
      <c r="AE65" s="55">
        <v>1</v>
      </c>
      <c r="AF65" s="225">
        <v>3679.4459999999999</v>
      </c>
      <c r="AG65" s="8">
        <v>3405679.6016494953</v>
      </c>
      <c r="AH65" s="58">
        <v>0.92559575589626686</v>
      </c>
      <c r="AI65" s="55"/>
      <c r="AJ65" s="55"/>
      <c r="AK65" s="55">
        <v>3909.5619999999999</v>
      </c>
      <c r="AL65" s="8">
        <v>3628064.3869301756</v>
      </c>
      <c r="AM65" s="58">
        <v>0.92799765982229609</v>
      </c>
      <c r="AN65" s="237">
        <v>1</v>
      </c>
      <c r="AO65" s="228"/>
      <c r="AP65" s="55">
        <v>3192.8130000000001</v>
      </c>
      <c r="AQ65" s="200">
        <v>2963029.2975199209</v>
      </c>
      <c r="AR65" s="201">
        <v>0.92803095499796595</v>
      </c>
      <c r="AS65" s="55">
        <v>1</v>
      </c>
      <c r="AT65" s="55"/>
      <c r="AU65" s="423">
        <v>2774.9859999999999</v>
      </c>
      <c r="AV65" s="200">
        <v>2574573.1787656751</v>
      </c>
      <c r="AW65" s="201">
        <v>0.92777879915995076</v>
      </c>
      <c r="AX65" s="423">
        <v>1</v>
      </c>
      <c r="AY65" s="55"/>
      <c r="AZ65" s="423">
        <v>3657.2750000000001</v>
      </c>
      <c r="BA65" s="200">
        <v>3399612.9565716824</v>
      </c>
      <c r="BB65" s="201">
        <v>0.92954808062606242</v>
      </c>
      <c r="BC65" s="425">
        <v>1</v>
      </c>
      <c r="BD65" s="136"/>
    </row>
    <row r="66" spans="1:56" ht="11.25" customHeight="1">
      <c r="A66" s="123">
        <v>13</v>
      </c>
      <c r="B66" s="55" t="s">
        <v>317</v>
      </c>
      <c r="C66" s="345">
        <v>7</v>
      </c>
      <c r="D66" s="57">
        <v>42435</v>
      </c>
      <c r="E66" s="94">
        <v>500</v>
      </c>
      <c r="F66" s="122" t="s">
        <v>312</v>
      </c>
      <c r="G66" s="122" t="s">
        <v>748</v>
      </c>
      <c r="H66" s="122" t="s">
        <v>313</v>
      </c>
      <c r="I66" s="55" t="s">
        <v>849</v>
      </c>
      <c r="J66" s="55" t="s">
        <v>591</v>
      </c>
      <c r="K66" s="55" t="s">
        <v>848</v>
      </c>
      <c r="L66" s="225">
        <v>1706.7</v>
      </c>
      <c r="M66" s="8">
        <v>1609552.7404144683</v>
      </c>
      <c r="N66" s="58">
        <v>0.94307888932704531</v>
      </c>
      <c r="O66" s="55"/>
      <c r="P66" s="55">
        <v>1</v>
      </c>
      <c r="Q66" s="225">
        <v>3789.8476000000001</v>
      </c>
      <c r="R66" s="8">
        <v>3519283.8617789079</v>
      </c>
      <c r="S66" s="58">
        <v>0.92860828012686003</v>
      </c>
      <c r="T66" s="55"/>
      <c r="U66" s="55">
        <v>1</v>
      </c>
      <c r="V66" s="225">
        <v>2347.4834999999998</v>
      </c>
      <c r="W66" s="8">
        <v>2179804.7188868565</v>
      </c>
      <c r="X66" s="58">
        <v>0.92857083719091382</v>
      </c>
      <c r="Y66" s="55"/>
      <c r="Z66" s="55">
        <v>1</v>
      </c>
      <c r="AA66" s="225">
        <v>0</v>
      </c>
      <c r="AB66" s="8">
        <v>0</v>
      </c>
      <c r="AC66" s="58">
        <v>0</v>
      </c>
      <c r="AD66" s="55"/>
      <c r="AE66" s="55">
        <v>1</v>
      </c>
      <c r="AF66" s="225">
        <v>2102.2959999999998</v>
      </c>
      <c r="AG66" s="8">
        <v>1962306.8115072909</v>
      </c>
      <c r="AH66" s="58">
        <v>0.93341128533150952</v>
      </c>
      <c r="AI66" s="55"/>
      <c r="AJ66" s="55">
        <v>1</v>
      </c>
      <c r="AK66" s="55">
        <v>3841.098</v>
      </c>
      <c r="AL66" s="8">
        <v>3567173.2368047973</v>
      </c>
      <c r="AM66" s="58">
        <v>0.92868581765026503</v>
      </c>
      <c r="AN66" s="237">
        <v>1</v>
      </c>
      <c r="AO66" s="228"/>
      <c r="AP66" s="55">
        <v>3676.2689999999998</v>
      </c>
      <c r="AQ66" s="200">
        <v>3412799.5831829286</v>
      </c>
      <c r="AR66" s="201">
        <v>0.92833238894730741</v>
      </c>
      <c r="AS66" s="55">
        <v>1</v>
      </c>
      <c r="AT66" s="55"/>
      <c r="AU66" s="423">
        <v>3485.2420000000002</v>
      </c>
      <c r="AV66" s="200">
        <v>3240109.0072963471</v>
      </c>
      <c r="AW66" s="201">
        <v>0.92966543135206881</v>
      </c>
      <c r="AX66" s="423">
        <v>1</v>
      </c>
      <c r="AY66" s="55"/>
      <c r="AZ66" s="423">
        <v>3171.1570000000002</v>
      </c>
      <c r="BA66" s="200">
        <v>2931523.184190826</v>
      </c>
      <c r="BB66" s="201">
        <v>0.92443331698519682</v>
      </c>
      <c r="BC66" s="425">
        <v>1</v>
      </c>
      <c r="BD66" s="136"/>
    </row>
    <row r="67" spans="1:56" s="4" customFormat="1" ht="11.25" customHeight="1">
      <c r="A67" s="357">
        <v>14</v>
      </c>
      <c r="B67" s="263" t="s">
        <v>310</v>
      </c>
      <c r="C67" s="344">
        <v>0</v>
      </c>
      <c r="D67" s="264"/>
      <c r="E67" s="421">
        <v>419.33</v>
      </c>
      <c r="F67" s="263" t="s">
        <v>305</v>
      </c>
      <c r="G67" s="263" t="s">
        <v>589</v>
      </c>
      <c r="H67" s="263" t="s">
        <v>590</v>
      </c>
      <c r="I67" s="263" t="s">
        <v>849</v>
      </c>
      <c r="J67" s="263" t="s">
        <v>596</v>
      </c>
      <c r="K67" s="263" t="s">
        <v>530</v>
      </c>
      <c r="L67" s="267">
        <v>430</v>
      </c>
      <c r="M67" s="265">
        <v>208625</v>
      </c>
      <c r="N67" s="268">
        <v>0.48517441860465116</v>
      </c>
      <c r="O67" s="263">
        <v>1</v>
      </c>
      <c r="P67" s="263"/>
      <c r="Q67" s="267">
        <v>528.28</v>
      </c>
      <c r="R67" s="265">
        <v>252432.05736114713</v>
      </c>
      <c r="S67" s="268">
        <v>0.47783761899210103</v>
      </c>
      <c r="T67" s="263">
        <v>1</v>
      </c>
      <c r="U67" s="263"/>
      <c r="V67" s="267">
        <v>281.79000000000002</v>
      </c>
      <c r="W67" s="265">
        <v>146784.87368596127</v>
      </c>
      <c r="X67" s="268">
        <v>0.52090164195309008</v>
      </c>
      <c r="Y67" s="263">
        <v>1</v>
      </c>
      <c r="Z67" s="263"/>
      <c r="AA67" s="267">
        <v>346.92</v>
      </c>
      <c r="AB67" s="265">
        <v>168338.86582321743</v>
      </c>
      <c r="AC67" s="268">
        <v>0.48523828497410765</v>
      </c>
      <c r="AD67" s="263">
        <v>1</v>
      </c>
      <c r="AE67" s="263"/>
      <c r="AF67" s="267">
        <v>95.7</v>
      </c>
      <c r="AG67" s="265">
        <v>66058.947190544481</v>
      </c>
      <c r="AH67" s="268">
        <v>0.69027113051770617</v>
      </c>
      <c r="AI67" s="263">
        <v>1</v>
      </c>
      <c r="AJ67" s="263"/>
      <c r="AK67" s="263">
        <v>126.4</v>
      </c>
      <c r="AL67" s="265">
        <v>94381.042708987487</v>
      </c>
      <c r="AM67" s="268">
        <v>0.74668546446983775</v>
      </c>
      <c r="AN67" s="263"/>
      <c r="AO67" s="313"/>
      <c r="AP67" s="263">
        <v>335.99</v>
      </c>
      <c r="AQ67" s="265">
        <v>197952.0776852112</v>
      </c>
      <c r="AR67" s="268">
        <v>0.58916062289119076</v>
      </c>
      <c r="AS67" s="263"/>
      <c r="AT67" s="263"/>
      <c r="AU67" s="422">
        <v>399.72231899999997</v>
      </c>
      <c r="AV67" s="265">
        <v>232830.89206422455</v>
      </c>
      <c r="AW67" s="268">
        <v>0.58248159033677727</v>
      </c>
      <c r="AX67" s="422"/>
      <c r="AY67" s="263"/>
      <c r="AZ67" s="422">
        <v>230.288905</v>
      </c>
      <c r="BA67" s="265">
        <v>152703.14329283428</v>
      </c>
      <c r="BB67" s="268">
        <v>0.66309379209056685</v>
      </c>
      <c r="BC67" s="422"/>
      <c r="BD67" s="263"/>
    </row>
    <row r="68" spans="1:56" ht="11.25" customHeight="1">
      <c r="A68" s="123">
        <v>14</v>
      </c>
      <c r="B68" s="55" t="s">
        <v>310</v>
      </c>
      <c r="C68" s="345">
        <v>1</v>
      </c>
      <c r="D68" s="57">
        <v>32528</v>
      </c>
      <c r="E68" s="94">
        <v>88.71</v>
      </c>
      <c r="F68" s="55" t="s">
        <v>305</v>
      </c>
      <c r="G68" s="55" t="s">
        <v>589</v>
      </c>
      <c r="H68" s="55" t="s">
        <v>590</v>
      </c>
      <c r="I68" s="55" t="s">
        <v>849</v>
      </c>
      <c r="J68" s="55" t="s">
        <v>596</v>
      </c>
      <c r="K68" s="55" t="s">
        <v>530</v>
      </c>
      <c r="L68" s="55"/>
      <c r="M68" s="8"/>
      <c r="N68" s="58"/>
      <c r="O68" s="55"/>
      <c r="P68" s="55"/>
      <c r="Q68" s="55"/>
      <c r="R68" s="8"/>
      <c r="S68" s="58"/>
      <c r="T68" s="55"/>
      <c r="U68" s="55"/>
      <c r="V68" s="55"/>
      <c r="W68" s="8"/>
      <c r="X68" s="58"/>
      <c r="Y68" s="55"/>
      <c r="Z68" s="55"/>
      <c r="AA68" s="55"/>
      <c r="AB68" s="8"/>
      <c r="AC68" s="58"/>
      <c r="AD68" s="55"/>
      <c r="AE68" s="55"/>
      <c r="AF68" s="55"/>
      <c r="AG68" s="8"/>
      <c r="AH68" s="58"/>
      <c r="AI68" s="55"/>
      <c r="AJ68" s="55"/>
      <c r="AK68" s="55">
        <v>57.492282430213464</v>
      </c>
      <c r="AL68" s="8">
        <v>42928.651609835026</v>
      </c>
      <c r="AM68" s="58">
        <v>0.74668546446983763</v>
      </c>
      <c r="AN68" s="237">
        <v>1</v>
      </c>
      <c r="AO68" s="228"/>
      <c r="AP68" s="55">
        <v>92.6</v>
      </c>
      <c r="AQ68" s="200">
        <v>54552.044887423202</v>
      </c>
      <c r="AR68" s="201">
        <v>0.58911495558772353</v>
      </c>
      <c r="AS68" s="55">
        <v>1</v>
      </c>
      <c r="AT68" s="55"/>
      <c r="AU68" s="423">
        <v>100.5017734837498</v>
      </c>
      <c r="AV68" s="200">
        <v>58540.43285048112</v>
      </c>
      <c r="AW68" s="201">
        <v>0.58248159033677716</v>
      </c>
      <c r="AX68" s="423">
        <v>1</v>
      </c>
      <c r="AY68" s="55"/>
      <c r="AZ68" s="429">
        <v>63.107664749681639</v>
      </c>
      <c r="BA68" s="200">
        <v>41846.300728846596</v>
      </c>
      <c r="BB68" s="201">
        <v>0.66309379209056696</v>
      </c>
      <c r="BC68" s="425">
        <v>1</v>
      </c>
      <c r="BD68" s="136"/>
    </row>
    <row r="69" spans="1:56" ht="11.25" customHeight="1">
      <c r="A69" s="123">
        <v>14</v>
      </c>
      <c r="B69" s="136" t="s">
        <v>310</v>
      </c>
      <c r="C69" s="346">
        <v>2</v>
      </c>
      <c r="D69" s="140">
        <v>32571</v>
      </c>
      <c r="E69" s="127">
        <v>88.71</v>
      </c>
      <c r="F69" s="55" t="s">
        <v>305</v>
      </c>
      <c r="G69" s="55" t="s">
        <v>589</v>
      </c>
      <c r="H69" s="55" t="s">
        <v>590</v>
      </c>
      <c r="I69" s="55" t="s">
        <v>849</v>
      </c>
      <c r="J69" s="55" t="s">
        <v>596</v>
      </c>
      <c r="K69" s="55" t="s">
        <v>530</v>
      </c>
      <c r="L69" s="136"/>
      <c r="M69" s="126"/>
      <c r="N69" s="221"/>
      <c r="O69" s="136"/>
      <c r="P69" s="136"/>
      <c r="Q69" s="136"/>
      <c r="R69" s="126"/>
      <c r="S69" s="221"/>
      <c r="T69" s="136"/>
      <c r="U69" s="136"/>
      <c r="V69" s="136"/>
      <c r="W69" s="126"/>
      <c r="X69" s="221"/>
      <c r="Y69" s="136"/>
      <c r="Z69" s="136"/>
      <c r="AA69" s="136"/>
      <c r="AB69" s="126"/>
      <c r="AC69" s="221"/>
      <c r="AD69" s="136"/>
      <c r="AE69" s="136"/>
      <c r="AF69" s="136"/>
      <c r="AG69" s="126"/>
      <c r="AH69" s="221"/>
      <c r="AI69" s="136"/>
      <c r="AJ69" s="136"/>
      <c r="AK69" s="136">
        <v>32.123600537393642</v>
      </c>
      <c r="AL69" s="8">
        <v>23986.225587707297</v>
      </c>
      <c r="AM69" s="58">
        <v>0.74668546446983763</v>
      </c>
      <c r="AN69" s="237">
        <v>1</v>
      </c>
      <c r="AO69" s="237"/>
      <c r="AP69" s="136">
        <v>93.58</v>
      </c>
      <c r="AQ69" s="200">
        <v>55133.003831911199</v>
      </c>
      <c r="AR69" s="201">
        <v>0.58915370626107288</v>
      </c>
      <c r="AS69" s="136">
        <v>1</v>
      </c>
      <c r="AT69" s="136"/>
      <c r="AU69" s="423">
        <v>103.68346419901744</v>
      </c>
      <c r="AV69" s="200">
        <v>60393.709118269981</v>
      </c>
      <c r="AW69" s="201">
        <v>0.58248159033677727</v>
      </c>
      <c r="AX69" s="423">
        <v>1</v>
      </c>
      <c r="AY69" s="136"/>
      <c r="AZ69" s="424">
        <v>60.834835696832215</v>
      </c>
      <c r="BA69" s="200">
        <v>40339.201893419056</v>
      </c>
      <c r="BB69" s="201">
        <v>0.66309379209056696</v>
      </c>
      <c r="BC69" s="425">
        <v>1</v>
      </c>
      <c r="BD69" s="136"/>
    </row>
    <row r="70" spans="1:56" ht="11.25" customHeight="1">
      <c r="A70" s="123">
        <v>14</v>
      </c>
      <c r="B70" s="136" t="s">
        <v>310</v>
      </c>
      <c r="C70" s="346">
        <v>3</v>
      </c>
      <c r="D70" s="140">
        <v>32632</v>
      </c>
      <c r="E70" s="127">
        <v>88.71</v>
      </c>
      <c r="F70" s="55" t="s">
        <v>305</v>
      </c>
      <c r="G70" s="55" t="s">
        <v>589</v>
      </c>
      <c r="H70" s="55" t="s">
        <v>590</v>
      </c>
      <c r="I70" s="55" t="s">
        <v>849</v>
      </c>
      <c r="J70" s="55" t="s">
        <v>596</v>
      </c>
      <c r="K70" s="55" t="s">
        <v>530</v>
      </c>
      <c r="L70" s="136"/>
      <c r="M70" s="126"/>
      <c r="N70" s="221"/>
      <c r="O70" s="136"/>
      <c r="P70" s="136"/>
      <c r="Q70" s="136"/>
      <c r="R70" s="126"/>
      <c r="S70" s="221"/>
      <c r="T70" s="136"/>
      <c r="U70" s="136"/>
      <c r="V70" s="136"/>
      <c r="W70" s="126"/>
      <c r="X70" s="221"/>
      <c r="Y70" s="136"/>
      <c r="Z70" s="136"/>
      <c r="AA70" s="136"/>
      <c r="AB70" s="126"/>
      <c r="AC70" s="221"/>
      <c r="AD70" s="136"/>
      <c r="AE70" s="136"/>
      <c r="AF70" s="136"/>
      <c r="AG70" s="126"/>
      <c r="AH70" s="221"/>
      <c r="AI70" s="136"/>
      <c r="AJ70" s="136"/>
      <c r="AK70" s="136">
        <v>26.076250186595018</v>
      </c>
      <c r="AL70" s="8">
        <v>19470.756982209394</v>
      </c>
      <c r="AM70" s="58">
        <v>0.74668546446983775</v>
      </c>
      <c r="AN70" s="237">
        <v>1</v>
      </c>
      <c r="AO70" s="237"/>
      <c r="AP70" s="136">
        <v>61.04</v>
      </c>
      <c r="AQ70" s="200">
        <v>35961.358663807194</v>
      </c>
      <c r="AR70" s="201">
        <v>0.58914414586840103</v>
      </c>
      <c r="AS70" s="136">
        <v>1</v>
      </c>
      <c r="AT70" s="136"/>
      <c r="AU70" s="423">
        <v>87.605068685365381</v>
      </c>
      <c r="AV70" s="200">
        <v>51028.339729414227</v>
      </c>
      <c r="AW70" s="201">
        <v>0.58248159033677727</v>
      </c>
      <c r="AX70" s="423">
        <v>1</v>
      </c>
      <c r="AY70" s="136"/>
      <c r="AZ70" s="424">
        <v>62.951865983962108</v>
      </c>
      <c r="BA70" s="200">
        <v>41742.991534482593</v>
      </c>
      <c r="BB70" s="201">
        <v>0.66309379209056685</v>
      </c>
      <c r="BC70" s="425">
        <v>1</v>
      </c>
      <c r="BD70" s="136"/>
    </row>
    <row r="71" spans="1:56" ht="11.25" customHeight="1">
      <c r="A71" s="123">
        <v>14</v>
      </c>
      <c r="B71" s="55" t="s">
        <v>310</v>
      </c>
      <c r="C71" s="345">
        <v>4</v>
      </c>
      <c r="D71" s="57">
        <v>32937</v>
      </c>
      <c r="E71" s="94">
        <v>153.19999999999999</v>
      </c>
      <c r="F71" s="55" t="s">
        <v>305</v>
      </c>
      <c r="G71" s="55" t="s">
        <v>589</v>
      </c>
      <c r="H71" s="55" t="s">
        <v>590</v>
      </c>
      <c r="I71" s="55" t="s">
        <v>849</v>
      </c>
      <c r="J71" s="55" t="s">
        <v>596</v>
      </c>
      <c r="K71" s="55" t="s">
        <v>530</v>
      </c>
      <c r="L71" s="55"/>
      <c r="M71" s="8"/>
      <c r="N71" s="58"/>
      <c r="O71" s="55"/>
      <c r="P71" s="55"/>
      <c r="Q71" s="55"/>
      <c r="R71" s="8"/>
      <c r="S71" s="58"/>
      <c r="T71" s="55"/>
      <c r="U71" s="55"/>
      <c r="V71" s="55"/>
      <c r="W71" s="8"/>
      <c r="X71" s="58"/>
      <c r="Y71" s="55"/>
      <c r="Z71" s="55"/>
      <c r="AA71" s="55"/>
      <c r="AB71" s="8"/>
      <c r="AC71" s="58"/>
      <c r="AD71" s="55"/>
      <c r="AE71" s="55"/>
      <c r="AF71" s="55"/>
      <c r="AG71" s="8"/>
      <c r="AH71" s="58"/>
      <c r="AI71" s="55"/>
      <c r="AJ71" s="55"/>
      <c r="AK71" s="55">
        <v>10.717301089714883</v>
      </c>
      <c r="AL71" s="8">
        <v>8002.4529420368553</v>
      </c>
      <c r="AM71" s="58">
        <v>0.74668546446983775</v>
      </c>
      <c r="AN71" s="237">
        <v>1</v>
      </c>
      <c r="AO71" s="228"/>
      <c r="AP71" s="55">
        <v>88.76</v>
      </c>
      <c r="AQ71" s="200">
        <v>52305.6703020696</v>
      </c>
      <c r="AR71" s="201">
        <v>0.58929326613417754</v>
      </c>
      <c r="AS71" s="55">
        <v>1</v>
      </c>
      <c r="AT71" s="55"/>
      <c r="AU71" s="423">
        <v>107.93201263186735</v>
      </c>
      <c r="AV71" s="200">
        <v>62868.410366059201</v>
      </c>
      <c r="AW71" s="201">
        <v>0.58248159033677704</v>
      </c>
      <c r="AX71" s="423">
        <v>1</v>
      </c>
      <c r="AY71" s="55"/>
      <c r="AZ71" s="424">
        <v>43.39453856952403</v>
      </c>
      <c r="BA71" s="200">
        <v>28774.649136086053</v>
      </c>
      <c r="BB71" s="201">
        <v>0.66309379209056696</v>
      </c>
      <c r="BC71" s="425">
        <v>1</v>
      </c>
      <c r="BD71" s="136"/>
    </row>
    <row r="72" spans="1:56" s="4" customFormat="1" ht="11.25" customHeight="1">
      <c r="A72" s="357">
        <v>15</v>
      </c>
      <c r="B72" s="263" t="s">
        <v>1404</v>
      </c>
      <c r="C72" s="344">
        <v>0</v>
      </c>
      <c r="D72" s="264"/>
      <c r="E72" s="421">
        <v>1250</v>
      </c>
      <c r="F72" s="263" t="s">
        <v>537</v>
      </c>
      <c r="G72" s="263" t="s">
        <v>338</v>
      </c>
      <c r="H72" s="263" t="s">
        <v>1177</v>
      </c>
      <c r="I72" s="263" t="s">
        <v>849</v>
      </c>
      <c r="J72" s="263" t="s">
        <v>591</v>
      </c>
      <c r="K72" s="263" t="s">
        <v>848</v>
      </c>
      <c r="L72" s="267">
        <v>5777.12</v>
      </c>
      <c r="M72" s="265">
        <v>5985070.3146718182</v>
      </c>
      <c r="N72" s="268">
        <v>1.0359954985653437</v>
      </c>
      <c r="O72" s="263">
        <v>1</v>
      </c>
      <c r="P72" s="263"/>
      <c r="Q72" s="267">
        <v>6241.8010000000004</v>
      </c>
      <c r="R72" s="265">
        <v>6522398.8315816037</v>
      </c>
      <c r="S72" s="268">
        <v>1.0449546263300613</v>
      </c>
      <c r="T72" s="263">
        <v>1</v>
      </c>
      <c r="U72" s="263"/>
      <c r="V72" s="268">
        <v>5848.1614691042814</v>
      </c>
      <c r="W72" s="265">
        <v>5672716.6250311527</v>
      </c>
      <c r="X72" s="268">
        <v>0.97</v>
      </c>
      <c r="Y72" s="263">
        <v>1</v>
      </c>
      <c r="Z72" s="263"/>
      <c r="AA72" s="268">
        <v>6234</v>
      </c>
      <c r="AB72" s="265">
        <v>6169457.7495837929</v>
      </c>
      <c r="AC72" s="268">
        <v>0.98964673557648264</v>
      </c>
      <c r="AD72" s="263">
        <v>1</v>
      </c>
      <c r="AE72" s="263"/>
      <c r="AF72" s="268">
        <v>7255.86</v>
      </c>
      <c r="AG72" s="265">
        <v>6874872.2174999211</v>
      </c>
      <c r="AH72" s="268">
        <v>0.94749240165878634</v>
      </c>
      <c r="AI72" s="263">
        <v>1</v>
      </c>
      <c r="AJ72" s="263"/>
      <c r="AK72" s="263">
        <v>7059</v>
      </c>
      <c r="AL72" s="265">
        <v>7034260.3498199945</v>
      </c>
      <c r="AM72" s="268">
        <v>0.9964953038419031</v>
      </c>
      <c r="AN72" s="263"/>
      <c r="AO72" s="313"/>
      <c r="AP72" s="263">
        <v>7940.05</v>
      </c>
      <c r="AQ72" s="265">
        <v>7646544.3776489496</v>
      </c>
      <c r="AR72" s="268">
        <v>0.96303478915736673</v>
      </c>
      <c r="AS72" s="263"/>
      <c r="AT72" s="263"/>
      <c r="AU72" s="422">
        <v>8016.4475999867127</v>
      </c>
      <c r="AV72" s="265">
        <v>7805751.3190855263</v>
      </c>
      <c r="AW72" s="268">
        <v>0.97371700141824225</v>
      </c>
      <c r="AX72" s="422"/>
      <c r="AY72" s="263"/>
      <c r="AZ72" s="422">
        <v>8018.0340454464422</v>
      </c>
      <c r="BA72" s="265">
        <v>7815984.2031505508</v>
      </c>
      <c r="BB72" s="268">
        <v>0.97480057565848843</v>
      </c>
      <c r="BC72" s="422"/>
      <c r="BD72" s="263"/>
    </row>
    <row r="73" spans="1:56" ht="11.25" customHeight="1">
      <c r="A73" s="123">
        <v>15</v>
      </c>
      <c r="B73" s="55" t="s">
        <v>1404</v>
      </c>
      <c r="C73" s="345">
        <v>1</v>
      </c>
      <c r="D73" s="57">
        <v>42114</v>
      </c>
      <c r="E73" s="94">
        <v>625</v>
      </c>
      <c r="F73" s="122" t="s">
        <v>537</v>
      </c>
      <c r="G73" s="122" t="s">
        <v>338</v>
      </c>
      <c r="H73" s="122" t="s">
        <v>1177</v>
      </c>
      <c r="I73" s="55" t="s">
        <v>849</v>
      </c>
      <c r="J73" s="55" t="s">
        <v>591</v>
      </c>
      <c r="K73" s="55" t="s">
        <v>848</v>
      </c>
      <c r="L73" s="197">
        <v>3027.19</v>
      </c>
      <c r="M73" s="8">
        <v>3162361.8048454868</v>
      </c>
      <c r="N73" s="58">
        <v>1.0446525671812761</v>
      </c>
      <c r="O73" s="55"/>
      <c r="P73" s="55">
        <v>1</v>
      </c>
      <c r="Q73" s="197">
        <v>3170.4009999999998</v>
      </c>
      <c r="R73" s="8">
        <v>3312950.2535771606</v>
      </c>
      <c r="S73" s="58">
        <v>1.0449625311047912</v>
      </c>
      <c r="T73" s="55"/>
      <c r="U73" s="55">
        <v>1</v>
      </c>
      <c r="V73" s="197">
        <v>2924.0807345521407</v>
      </c>
      <c r="W73" s="8">
        <v>2836358.3125155764</v>
      </c>
      <c r="X73" s="58">
        <v>0.97</v>
      </c>
      <c r="Y73" s="55"/>
      <c r="Z73" s="55">
        <v>1</v>
      </c>
      <c r="AA73" s="197">
        <v>3175.53</v>
      </c>
      <c r="AB73" s="8">
        <v>3137137.4135518512</v>
      </c>
      <c r="AC73" s="58">
        <v>0.987909864983751</v>
      </c>
      <c r="AD73" s="55"/>
      <c r="AE73" s="55">
        <v>1</v>
      </c>
      <c r="AF73" s="197">
        <v>3627.93</v>
      </c>
      <c r="AG73" s="8">
        <v>3437436.1087499605</v>
      </c>
      <c r="AH73" s="58">
        <v>0.94749240165878634</v>
      </c>
      <c r="AI73" s="55"/>
      <c r="AJ73" s="55"/>
      <c r="AK73" s="55">
        <v>3417.314668794892</v>
      </c>
      <c r="AL73" s="8">
        <v>3405338.0192041588</v>
      </c>
      <c r="AM73" s="58">
        <v>0.99649530384190321</v>
      </c>
      <c r="AN73" s="237">
        <v>1</v>
      </c>
      <c r="AO73" s="228"/>
      <c r="AP73" s="55">
        <v>3931.05</v>
      </c>
      <c r="AQ73" s="200">
        <v>3781886.9279431175</v>
      </c>
      <c r="AR73" s="201">
        <v>0.96205515776780182</v>
      </c>
      <c r="AS73" s="55">
        <v>1</v>
      </c>
      <c r="AT73" s="55"/>
      <c r="AU73" s="423">
        <v>3829.566534161032</v>
      </c>
      <c r="AV73" s="200">
        <v>3737354.029262187</v>
      </c>
      <c r="AW73" s="201">
        <v>0.97592090277678212</v>
      </c>
      <c r="AX73" s="423">
        <v>1</v>
      </c>
      <c r="AY73" s="55"/>
      <c r="AZ73" s="426">
        <v>4044.6627113121231</v>
      </c>
      <c r="BA73" s="200">
        <v>3961705.8433214864</v>
      </c>
      <c r="BB73" s="201">
        <v>0.97948979336184883</v>
      </c>
      <c r="BC73" s="425">
        <v>1</v>
      </c>
      <c r="BD73" s="136"/>
    </row>
    <row r="74" spans="1:56" ht="11.25" customHeight="1">
      <c r="A74" s="123">
        <v>15</v>
      </c>
      <c r="B74" s="55" t="s">
        <v>1404</v>
      </c>
      <c r="C74" s="345">
        <v>2</v>
      </c>
      <c r="D74" s="57">
        <v>42459</v>
      </c>
      <c r="E74" s="94">
        <v>625</v>
      </c>
      <c r="F74" s="122" t="s">
        <v>537</v>
      </c>
      <c r="G74" s="122" t="s">
        <v>338</v>
      </c>
      <c r="H74" s="122" t="s">
        <v>1177</v>
      </c>
      <c r="I74" s="55" t="s">
        <v>849</v>
      </c>
      <c r="J74" s="55" t="s">
        <v>591</v>
      </c>
      <c r="K74" s="55" t="s">
        <v>848</v>
      </c>
      <c r="L74" s="197">
        <v>2749.93</v>
      </c>
      <c r="M74" s="8">
        <v>2822708.5098263319</v>
      </c>
      <c r="N74" s="58">
        <v>1.0264655863335912</v>
      </c>
      <c r="O74" s="55"/>
      <c r="P74" s="55">
        <v>1</v>
      </c>
      <c r="Q74" s="197">
        <v>3071.4</v>
      </c>
      <c r="R74" s="8">
        <v>3209448.5780044426</v>
      </c>
      <c r="S74" s="58">
        <v>1.0449464667592767</v>
      </c>
      <c r="T74" s="55"/>
      <c r="U74" s="55">
        <v>1</v>
      </c>
      <c r="V74" s="197">
        <v>2924.0807345521407</v>
      </c>
      <c r="W74" s="8">
        <v>2836358.3125155764</v>
      </c>
      <c r="X74" s="58">
        <v>0.97</v>
      </c>
      <c r="Y74" s="55"/>
      <c r="Z74" s="55">
        <v>1</v>
      </c>
      <c r="AA74" s="197">
        <v>3058.47</v>
      </c>
      <c r="AB74" s="8">
        <v>3032320.3360319417</v>
      </c>
      <c r="AC74" s="58">
        <v>0.99145008322198414</v>
      </c>
      <c r="AD74" s="55"/>
      <c r="AE74" s="55">
        <v>1</v>
      </c>
      <c r="AF74" s="197">
        <v>3627.93</v>
      </c>
      <c r="AG74" s="8">
        <v>3437436.1087499605</v>
      </c>
      <c r="AH74" s="58">
        <v>0.94749240165878634</v>
      </c>
      <c r="AI74" s="55"/>
      <c r="AJ74" s="55">
        <v>1</v>
      </c>
      <c r="AK74" s="55">
        <v>3641.8918994413402</v>
      </c>
      <c r="AL74" s="8">
        <v>3629128.1748931641</v>
      </c>
      <c r="AM74" s="58">
        <v>0.9964953038419031</v>
      </c>
      <c r="AN74" s="237">
        <v>1</v>
      </c>
      <c r="AO74" s="228">
        <v>1</v>
      </c>
      <c r="AP74" s="55">
        <v>4009</v>
      </c>
      <c r="AQ74" s="200">
        <v>3864657.4497058336</v>
      </c>
      <c r="AR74" s="201">
        <v>0.96399537283757386</v>
      </c>
      <c r="AS74" s="55">
        <v>1</v>
      </c>
      <c r="AT74" s="55"/>
      <c r="AU74" s="423">
        <v>4186.8810658256807</v>
      </c>
      <c r="AV74" s="200">
        <v>4068397.2898233398</v>
      </c>
      <c r="AW74" s="201">
        <v>0.97170118421336737</v>
      </c>
      <c r="AX74" s="423">
        <v>1</v>
      </c>
      <c r="AY74" s="55"/>
      <c r="AZ74" s="426">
        <v>3973.3713341343191</v>
      </c>
      <c r="BA74" s="200">
        <v>3854278.3598290645</v>
      </c>
      <c r="BB74" s="201">
        <v>0.97002722265544261</v>
      </c>
      <c r="BC74" s="425">
        <v>1</v>
      </c>
      <c r="BD74" s="136"/>
    </row>
    <row r="75" spans="1:56" s="4" customFormat="1" ht="11.25" customHeight="1">
      <c r="A75" s="357">
        <v>16</v>
      </c>
      <c r="B75" s="263" t="s">
        <v>323</v>
      </c>
      <c r="C75" s="344">
        <v>0</v>
      </c>
      <c r="D75" s="264"/>
      <c r="E75" s="421">
        <v>663.3599999999999</v>
      </c>
      <c r="F75" s="263" t="s">
        <v>312</v>
      </c>
      <c r="G75" s="263" t="s">
        <v>589</v>
      </c>
      <c r="H75" s="263" t="s">
        <v>590</v>
      </c>
      <c r="I75" s="263" t="s">
        <v>849</v>
      </c>
      <c r="J75" s="263" t="s">
        <v>596</v>
      </c>
      <c r="K75" s="263" t="s">
        <v>530</v>
      </c>
      <c r="L75" s="263">
        <v>357</v>
      </c>
      <c r="M75" s="265">
        <v>182661</v>
      </c>
      <c r="N75" s="268">
        <v>0.5116554621848739</v>
      </c>
      <c r="O75" s="263">
        <v>1</v>
      </c>
      <c r="P75" s="263"/>
      <c r="Q75" s="263">
        <v>521</v>
      </c>
      <c r="R75" s="265">
        <v>258510.75363583202</v>
      </c>
      <c r="S75" s="268">
        <v>0.49618186878278697</v>
      </c>
      <c r="T75" s="263">
        <v>1</v>
      </c>
      <c r="U75" s="263"/>
      <c r="V75" s="263">
        <v>426.02</v>
      </c>
      <c r="W75" s="265">
        <v>217213.81929252026</v>
      </c>
      <c r="X75" s="268">
        <v>0.50986765713468918</v>
      </c>
      <c r="Y75" s="263">
        <v>1</v>
      </c>
      <c r="Z75" s="263"/>
      <c r="AA75" s="263">
        <v>665.48</v>
      </c>
      <c r="AB75" s="265">
        <v>325649.68571734405</v>
      </c>
      <c r="AC75" s="268">
        <v>0.48934556367936533</v>
      </c>
      <c r="AD75" s="263">
        <v>1</v>
      </c>
      <c r="AE75" s="263"/>
      <c r="AF75" s="267">
        <v>348.14</v>
      </c>
      <c r="AG75" s="265">
        <v>182043.65389140052</v>
      </c>
      <c r="AH75" s="268">
        <v>0.52290358445280782</v>
      </c>
      <c r="AI75" s="263">
        <v>1</v>
      </c>
      <c r="AJ75" s="263"/>
      <c r="AK75" s="263">
        <v>212</v>
      </c>
      <c r="AL75" s="265">
        <v>144572.92424175882</v>
      </c>
      <c r="AM75" s="268">
        <v>0.6819477558573529</v>
      </c>
      <c r="AN75" s="263"/>
      <c r="AO75" s="313"/>
      <c r="AP75" s="263">
        <v>667.41</v>
      </c>
      <c r="AQ75" s="265">
        <v>374170.16728313279</v>
      </c>
      <c r="AR75" s="268">
        <v>0.56063014830933433</v>
      </c>
      <c r="AS75" s="263"/>
      <c r="AT75" s="263"/>
      <c r="AU75" s="422">
        <v>524.90403000000003</v>
      </c>
      <c r="AV75" s="265">
        <v>315068.73944377841</v>
      </c>
      <c r="AW75" s="268">
        <v>0.60024065626582901</v>
      </c>
      <c r="AX75" s="422"/>
      <c r="AY75" s="263"/>
      <c r="AZ75" s="422">
        <v>332.93688507999997</v>
      </c>
      <c r="BA75" s="265">
        <v>220934.23270899348</v>
      </c>
      <c r="BB75" s="268">
        <v>0.66359193772088709</v>
      </c>
      <c r="BC75" s="422"/>
      <c r="BD75" s="263"/>
    </row>
    <row r="76" spans="1:56" s="4" customFormat="1" ht="11.25" customHeight="1">
      <c r="A76" s="123">
        <v>16</v>
      </c>
      <c r="B76" s="136" t="s">
        <v>323</v>
      </c>
      <c r="C76" s="346">
        <v>1</v>
      </c>
      <c r="D76" s="140">
        <v>32596</v>
      </c>
      <c r="E76" s="127">
        <v>111.19</v>
      </c>
      <c r="F76" s="136" t="s">
        <v>312</v>
      </c>
      <c r="G76" s="136" t="s">
        <v>589</v>
      </c>
      <c r="H76" s="136" t="s">
        <v>590</v>
      </c>
      <c r="I76" s="136" t="s">
        <v>849</v>
      </c>
      <c r="J76" s="136" t="s">
        <v>596</v>
      </c>
      <c r="K76" s="136" t="s">
        <v>530</v>
      </c>
      <c r="L76" s="171"/>
      <c r="M76" s="229"/>
      <c r="N76" s="230"/>
      <c r="O76" s="171"/>
      <c r="P76" s="171"/>
      <c r="Q76" s="171"/>
      <c r="R76" s="126">
        <v>0</v>
      </c>
      <c r="S76" s="230"/>
      <c r="T76" s="171"/>
      <c r="U76" s="171"/>
      <c r="V76" s="171"/>
      <c r="W76" s="229">
        <v>0</v>
      </c>
      <c r="X76" s="230"/>
      <c r="Y76" s="171"/>
      <c r="Z76" s="171"/>
      <c r="AA76" s="171"/>
      <c r="AB76" s="229"/>
      <c r="AC76" s="230"/>
      <c r="AD76" s="171"/>
      <c r="AE76" s="171"/>
      <c r="AF76" s="171"/>
      <c r="AG76" s="229"/>
      <c r="AH76" s="230"/>
      <c r="AI76" s="171"/>
      <c r="AJ76" s="171"/>
      <c r="AK76" s="171">
        <v>47.833474481836419</v>
      </c>
      <c r="AL76" s="8">
        <v>32619.930577748302</v>
      </c>
      <c r="AM76" s="58">
        <v>0.6819477558573529</v>
      </c>
      <c r="AN76" s="237">
        <v>1</v>
      </c>
      <c r="AO76" s="314"/>
      <c r="AP76" s="171">
        <v>118.22295099999999</v>
      </c>
      <c r="AQ76" s="200">
        <v>67256.115650667154</v>
      </c>
      <c r="AR76" s="201">
        <v>0.56889220816918329</v>
      </c>
      <c r="AS76" s="171">
        <v>1</v>
      </c>
      <c r="AT76" s="171"/>
      <c r="AU76" s="423">
        <v>95.990436000000003</v>
      </c>
      <c r="AV76" s="200">
        <v>58661.191053457951</v>
      </c>
      <c r="AW76" s="201">
        <v>0.61111495580099195</v>
      </c>
      <c r="AX76" s="423">
        <v>1</v>
      </c>
      <c r="AY76" s="171"/>
      <c r="AZ76" s="429">
        <v>76.429391999999993</v>
      </c>
      <c r="BA76" s="200">
        <v>51102.857510225258</v>
      </c>
      <c r="BB76" s="201">
        <v>0.66862834013157213</v>
      </c>
      <c r="BC76" s="425">
        <v>1</v>
      </c>
      <c r="BD76" s="171"/>
    </row>
    <row r="77" spans="1:56" ht="11.25" customHeight="1">
      <c r="A77" s="123">
        <v>16</v>
      </c>
      <c r="B77" s="136" t="s">
        <v>323</v>
      </c>
      <c r="C77" s="346">
        <v>2</v>
      </c>
      <c r="D77" s="140">
        <v>32710</v>
      </c>
      <c r="E77" s="127">
        <v>111.19</v>
      </c>
      <c r="F77" s="136" t="s">
        <v>312</v>
      </c>
      <c r="G77" s="136" t="s">
        <v>589</v>
      </c>
      <c r="H77" s="136" t="s">
        <v>590</v>
      </c>
      <c r="I77" s="136" t="s">
        <v>849</v>
      </c>
      <c r="J77" s="136" t="s">
        <v>596</v>
      </c>
      <c r="K77" s="136" t="s">
        <v>530</v>
      </c>
      <c r="L77" s="136"/>
      <c r="M77" s="126"/>
      <c r="N77" s="221"/>
      <c r="O77" s="136"/>
      <c r="P77" s="136"/>
      <c r="Q77" s="136"/>
      <c r="R77" s="126">
        <v>0</v>
      </c>
      <c r="S77" s="221"/>
      <c r="T77" s="136"/>
      <c r="U77" s="136"/>
      <c r="V77" s="136"/>
      <c r="W77" s="126">
        <v>0</v>
      </c>
      <c r="X77" s="221"/>
      <c r="Y77" s="136"/>
      <c r="Z77" s="136"/>
      <c r="AA77" s="136"/>
      <c r="AB77" s="126"/>
      <c r="AC77" s="221"/>
      <c r="AD77" s="136"/>
      <c r="AE77" s="136"/>
      <c r="AF77" s="136"/>
      <c r="AG77" s="126"/>
      <c r="AH77" s="221"/>
      <c r="AI77" s="136"/>
      <c r="AJ77" s="136"/>
      <c r="AK77" s="136">
        <v>48.976866503231555</v>
      </c>
      <c r="AL77" s="8">
        <v>33399.66420080392</v>
      </c>
      <c r="AM77" s="58">
        <v>0.6819477558573529</v>
      </c>
      <c r="AN77" s="237">
        <v>1</v>
      </c>
      <c r="AO77" s="237"/>
      <c r="AP77" s="136">
        <v>104.035031</v>
      </c>
      <c r="AQ77" s="200">
        <v>59205.178546919677</v>
      </c>
      <c r="AR77" s="201">
        <v>0.56908887302508404</v>
      </c>
      <c r="AS77" s="136">
        <v>1</v>
      </c>
      <c r="AT77" s="136"/>
      <c r="AU77" s="423">
        <v>114.04227900000001</v>
      </c>
      <c r="AV77" s="200">
        <v>69507.308060245705</v>
      </c>
      <c r="AW77" s="201">
        <v>0.60948718904719268</v>
      </c>
      <c r="AX77" s="423">
        <v>1</v>
      </c>
      <c r="AY77" s="136"/>
      <c r="AZ77" s="429">
        <v>73.355016000000006</v>
      </c>
      <c r="BA77" s="200">
        <v>49013.612107621804</v>
      </c>
      <c r="BB77" s="201">
        <v>0.66816987822103124</v>
      </c>
      <c r="BC77" s="425">
        <v>1</v>
      </c>
      <c r="BD77" s="136"/>
    </row>
    <row r="78" spans="1:56" ht="11.25" customHeight="1">
      <c r="A78" s="123">
        <v>16</v>
      </c>
      <c r="B78" s="136" t="s">
        <v>323</v>
      </c>
      <c r="C78" s="346">
        <v>3</v>
      </c>
      <c r="D78" s="140">
        <v>32729</v>
      </c>
      <c r="E78" s="127">
        <v>111.19</v>
      </c>
      <c r="F78" s="136" t="s">
        <v>312</v>
      </c>
      <c r="G78" s="136" t="s">
        <v>589</v>
      </c>
      <c r="H78" s="136" t="s">
        <v>590</v>
      </c>
      <c r="I78" s="136" t="s">
        <v>849</v>
      </c>
      <c r="J78" s="136" t="s">
        <v>596</v>
      </c>
      <c r="K78" s="136" t="s">
        <v>530</v>
      </c>
      <c r="L78" s="136"/>
      <c r="M78" s="126"/>
      <c r="N78" s="221"/>
      <c r="O78" s="136"/>
      <c r="P78" s="136"/>
      <c r="Q78" s="136"/>
      <c r="R78" s="126">
        <v>0</v>
      </c>
      <c r="S78" s="221"/>
      <c r="T78" s="136"/>
      <c r="U78" s="136"/>
      <c r="V78" s="136"/>
      <c r="W78" s="126">
        <v>0</v>
      </c>
      <c r="X78" s="221"/>
      <c r="Y78" s="136"/>
      <c r="Z78" s="136"/>
      <c r="AA78" s="136"/>
      <c r="AB78" s="126"/>
      <c r="AC78" s="221"/>
      <c r="AD78" s="136"/>
      <c r="AE78" s="136"/>
      <c r="AF78" s="136"/>
      <c r="AG78" s="126"/>
      <c r="AH78" s="221"/>
      <c r="AI78" s="136"/>
      <c r="AJ78" s="136"/>
      <c r="AK78" s="136">
        <v>43.099264542010253</v>
      </c>
      <c r="AL78" s="8">
        <v>29391.446733526274</v>
      </c>
      <c r="AM78" s="58">
        <v>0.68194775585735279</v>
      </c>
      <c r="AN78" s="237">
        <v>1</v>
      </c>
      <c r="AO78" s="237"/>
      <c r="AP78" s="136">
        <v>147.44103000000001</v>
      </c>
      <c r="AQ78" s="200">
        <v>81926.58662960818</v>
      </c>
      <c r="AR78" s="201">
        <v>0.55565663526365883</v>
      </c>
      <c r="AS78" s="136">
        <v>1</v>
      </c>
      <c r="AT78" s="136"/>
      <c r="AU78" s="423">
        <v>77.994619</v>
      </c>
      <c r="AV78" s="200">
        <v>46445.752515890286</v>
      </c>
      <c r="AW78" s="201">
        <v>0.59549944741560035</v>
      </c>
      <c r="AX78" s="423">
        <v>1</v>
      </c>
      <c r="AY78" s="136"/>
      <c r="AZ78" s="429">
        <v>70.148865999999998</v>
      </c>
      <c r="BA78" s="200">
        <v>46282.540664504544</v>
      </c>
      <c r="BB78" s="201">
        <v>0.65977603493268944</v>
      </c>
      <c r="BC78" s="425">
        <v>1</v>
      </c>
      <c r="BD78" s="136"/>
    </row>
    <row r="79" spans="1:56" s="4" customFormat="1" ht="11.25" customHeight="1">
      <c r="A79" s="123">
        <v>16</v>
      </c>
      <c r="B79" s="55" t="s">
        <v>323</v>
      </c>
      <c r="C79" s="345">
        <v>4</v>
      </c>
      <c r="D79" s="57">
        <v>32780</v>
      </c>
      <c r="E79" s="94">
        <v>111.19</v>
      </c>
      <c r="F79" s="55" t="s">
        <v>312</v>
      </c>
      <c r="G79" s="55" t="s">
        <v>589</v>
      </c>
      <c r="H79" s="55" t="s">
        <v>590</v>
      </c>
      <c r="I79" s="55" t="s">
        <v>849</v>
      </c>
      <c r="J79" s="55" t="s">
        <v>596</v>
      </c>
      <c r="K79" s="55" t="s">
        <v>530</v>
      </c>
      <c r="L79" s="55"/>
      <c r="M79" s="8"/>
      <c r="N79" s="58"/>
      <c r="O79" s="55"/>
      <c r="P79" s="55"/>
      <c r="Q79" s="55"/>
      <c r="R79" s="8">
        <v>0</v>
      </c>
      <c r="S79" s="58"/>
      <c r="T79" s="55"/>
      <c r="U79" s="55"/>
      <c r="V79" s="55"/>
      <c r="W79" s="8">
        <v>0</v>
      </c>
      <c r="X79" s="58"/>
      <c r="Y79" s="55"/>
      <c r="Z79" s="55"/>
      <c r="AA79" s="55"/>
      <c r="AB79" s="8"/>
      <c r="AC79" s="58"/>
      <c r="AD79" s="55"/>
      <c r="AE79" s="55"/>
      <c r="AF79" s="55"/>
      <c r="AG79" s="8"/>
      <c r="AH79" s="58"/>
      <c r="AI79" s="55"/>
      <c r="AJ79" s="55"/>
      <c r="AK79" s="55">
        <v>49.279251170046805</v>
      </c>
      <c r="AL79" s="8">
        <v>33605.874745744251</v>
      </c>
      <c r="AM79" s="58">
        <v>0.6819477558573529</v>
      </c>
      <c r="AN79" s="237">
        <v>1</v>
      </c>
      <c r="AO79" s="228"/>
      <c r="AP79" s="55">
        <v>125.012315</v>
      </c>
      <c r="AQ79" s="200">
        <v>69505.307548304161</v>
      </c>
      <c r="AR79" s="201">
        <v>0.55598768447975833</v>
      </c>
      <c r="AS79" s="55">
        <v>1</v>
      </c>
      <c r="AT79" s="55"/>
      <c r="AU79" s="423">
        <v>122.865616</v>
      </c>
      <c r="AV79" s="200">
        <v>72435.912900315991</v>
      </c>
      <c r="AW79" s="201">
        <v>0.58955397985646352</v>
      </c>
      <c r="AX79" s="423">
        <v>1</v>
      </c>
      <c r="AY79" s="55"/>
      <c r="AZ79" s="429">
        <v>64.190525999999991</v>
      </c>
      <c r="BA79" s="200">
        <v>42415.097580072696</v>
      </c>
      <c r="BB79" s="201">
        <v>0.66076881158557099</v>
      </c>
      <c r="BC79" s="425">
        <v>1</v>
      </c>
      <c r="BD79" s="136"/>
    </row>
    <row r="80" spans="1:56" s="54" customFormat="1" ht="11.25" customHeight="1">
      <c r="A80" s="123">
        <v>16</v>
      </c>
      <c r="B80" s="55" t="s">
        <v>323</v>
      </c>
      <c r="C80" s="345">
        <v>5</v>
      </c>
      <c r="D80" s="57">
        <v>32871</v>
      </c>
      <c r="E80" s="94">
        <v>109.3</v>
      </c>
      <c r="F80" s="55" t="s">
        <v>312</v>
      </c>
      <c r="G80" s="55" t="s">
        <v>589</v>
      </c>
      <c r="H80" s="55" t="s">
        <v>590</v>
      </c>
      <c r="I80" s="55" t="s">
        <v>849</v>
      </c>
      <c r="J80" s="55" t="s">
        <v>596</v>
      </c>
      <c r="K80" s="55" t="s">
        <v>530</v>
      </c>
      <c r="L80" s="55"/>
      <c r="M80" s="8"/>
      <c r="N80" s="58"/>
      <c r="O80" s="55"/>
      <c r="P80" s="55"/>
      <c r="Q80" s="55"/>
      <c r="R80" s="8">
        <v>0</v>
      </c>
      <c r="S80" s="58"/>
      <c r="T80" s="55"/>
      <c r="U80" s="55"/>
      <c r="V80" s="55"/>
      <c r="W80" s="8">
        <v>0</v>
      </c>
      <c r="X80" s="58"/>
      <c r="Y80" s="55"/>
      <c r="Z80" s="55"/>
      <c r="AA80" s="55"/>
      <c r="AB80" s="8"/>
      <c r="AC80" s="58"/>
      <c r="AD80" s="55"/>
      <c r="AE80" s="55"/>
      <c r="AF80" s="55"/>
      <c r="AG80" s="8"/>
      <c r="AH80" s="58"/>
      <c r="AI80" s="55"/>
      <c r="AJ80" s="55"/>
      <c r="AK80" s="55">
        <v>16.253175841319369</v>
      </c>
      <c r="AL80" s="8">
        <v>11083.816790542685</v>
      </c>
      <c r="AM80" s="58">
        <v>0.68194775585735279</v>
      </c>
      <c r="AN80" s="237">
        <v>1</v>
      </c>
      <c r="AO80" s="228"/>
      <c r="AP80" s="55">
        <v>73.523138000000003</v>
      </c>
      <c r="AQ80" s="200">
        <v>41590.081571189388</v>
      </c>
      <c r="AR80" s="201">
        <v>0.56567337443063681</v>
      </c>
      <c r="AS80" s="55">
        <v>1</v>
      </c>
      <c r="AT80" s="55"/>
      <c r="AU80" s="423">
        <v>55.579335999999998</v>
      </c>
      <c r="AV80" s="200">
        <v>33646.894052441261</v>
      </c>
      <c r="AW80" s="201">
        <v>0.60538495912295998</v>
      </c>
      <c r="AX80" s="423">
        <v>1</v>
      </c>
      <c r="AY80" s="55"/>
      <c r="AZ80" s="429">
        <v>24.395630000000001</v>
      </c>
      <c r="BA80" s="200">
        <v>16162.93934002316</v>
      </c>
      <c r="BB80" s="201">
        <v>0.66253420551234621</v>
      </c>
      <c r="BC80" s="425">
        <v>1</v>
      </c>
      <c r="BD80" s="136"/>
    </row>
    <row r="81" spans="1:56" ht="11.25" customHeight="1">
      <c r="A81" s="123">
        <v>16</v>
      </c>
      <c r="B81" s="55" t="s">
        <v>323</v>
      </c>
      <c r="C81" s="345">
        <v>6</v>
      </c>
      <c r="D81" s="57">
        <v>33036</v>
      </c>
      <c r="E81" s="94">
        <v>109.3</v>
      </c>
      <c r="F81" s="55" t="s">
        <v>312</v>
      </c>
      <c r="G81" s="55" t="s">
        <v>589</v>
      </c>
      <c r="H81" s="55" t="s">
        <v>590</v>
      </c>
      <c r="I81" s="55" t="s">
        <v>849</v>
      </c>
      <c r="J81" s="55" t="s">
        <v>596</v>
      </c>
      <c r="K81" s="55" t="s">
        <v>530</v>
      </c>
      <c r="L81" s="55"/>
      <c r="M81" s="8"/>
      <c r="N81" s="58"/>
      <c r="O81" s="55"/>
      <c r="P81" s="55"/>
      <c r="Q81" s="55"/>
      <c r="R81" s="8">
        <v>0</v>
      </c>
      <c r="S81" s="58"/>
      <c r="T81" s="55"/>
      <c r="U81" s="55"/>
      <c r="V81" s="55"/>
      <c r="W81" s="8">
        <v>0</v>
      </c>
      <c r="X81" s="58"/>
      <c r="Y81" s="55"/>
      <c r="Z81" s="55"/>
      <c r="AA81" s="55"/>
      <c r="AB81" s="8"/>
      <c r="AC81" s="58"/>
      <c r="AD81" s="55"/>
      <c r="AE81" s="55"/>
      <c r="AF81" s="55"/>
      <c r="AG81" s="8"/>
      <c r="AH81" s="58"/>
      <c r="AI81" s="55"/>
      <c r="AJ81" s="55"/>
      <c r="AK81" s="55">
        <v>6.5485179407176286</v>
      </c>
      <c r="AL81" s="8">
        <v>4465.7471138640003</v>
      </c>
      <c r="AM81" s="58">
        <v>0.68194775585735279</v>
      </c>
      <c r="AN81" s="237">
        <v>1</v>
      </c>
      <c r="AO81" s="228"/>
      <c r="AP81" s="55">
        <v>99.180353999999994</v>
      </c>
      <c r="AQ81" s="200">
        <v>54749.387852690088</v>
      </c>
      <c r="AR81" s="201">
        <v>0.55201847588374298</v>
      </c>
      <c r="AS81" s="55">
        <v>1</v>
      </c>
      <c r="AT81" s="55"/>
      <c r="AU81" s="423">
        <v>58.431744000000002</v>
      </c>
      <c r="AV81" s="200">
        <v>34371.680861427194</v>
      </c>
      <c r="AW81" s="201">
        <v>0.58823643636971024</v>
      </c>
      <c r="AX81" s="423">
        <v>1</v>
      </c>
      <c r="AY81" s="55"/>
      <c r="AZ81" s="429">
        <v>24.41745508</v>
      </c>
      <c r="BA81" s="200">
        <v>15957.185506546042</v>
      </c>
      <c r="BB81" s="201">
        <v>0.65351550578325224</v>
      </c>
      <c r="BC81" s="425">
        <v>1</v>
      </c>
      <c r="BD81" s="136"/>
    </row>
    <row r="82" spans="1:56" s="4" customFormat="1" ht="11.25" customHeight="1">
      <c r="A82" s="357">
        <v>17</v>
      </c>
      <c r="B82" s="263" t="s">
        <v>1024</v>
      </c>
      <c r="C82" s="344">
        <v>0</v>
      </c>
      <c r="D82" s="264"/>
      <c r="E82" s="421">
        <v>600</v>
      </c>
      <c r="F82" s="263" t="s">
        <v>540</v>
      </c>
      <c r="G82" s="263" t="s">
        <v>338</v>
      </c>
      <c r="H82" s="263" t="s">
        <v>1402</v>
      </c>
      <c r="I82" s="263" t="s">
        <v>849</v>
      </c>
      <c r="J82" s="263" t="s">
        <v>591</v>
      </c>
      <c r="K82" s="263" t="s">
        <v>848</v>
      </c>
      <c r="L82" s="267">
        <v>540.29</v>
      </c>
      <c r="M82" s="265">
        <v>620158.90328612877</v>
      </c>
      <c r="N82" s="268">
        <v>1.1478259884249733</v>
      </c>
      <c r="O82" s="263">
        <v>1</v>
      </c>
      <c r="P82" s="263"/>
      <c r="Q82" s="267">
        <v>0</v>
      </c>
      <c r="R82" s="265">
        <v>0</v>
      </c>
      <c r="S82" s="268">
        <v>0</v>
      </c>
      <c r="T82" s="263">
        <v>1</v>
      </c>
      <c r="U82" s="263"/>
      <c r="V82" s="267">
        <v>458.49</v>
      </c>
      <c r="W82" s="265">
        <v>538155.78380829457</v>
      </c>
      <c r="X82" s="268">
        <v>1.1737568623269745</v>
      </c>
      <c r="Y82" s="263">
        <v>1</v>
      </c>
      <c r="Z82" s="263"/>
      <c r="AA82" s="267">
        <v>2739.7890000000002</v>
      </c>
      <c r="AB82" s="265">
        <v>3187732.1534811342</v>
      </c>
      <c r="AC82" s="268">
        <v>1.1634954930767056</v>
      </c>
      <c r="AD82" s="263">
        <v>1</v>
      </c>
      <c r="AE82" s="263"/>
      <c r="AF82" s="267">
        <v>3526</v>
      </c>
      <c r="AG82" s="265">
        <v>3948330.8420691406</v>
      </c>
      <c r="AH82" s="268">
        <v>1.1197761889021953</v>
      </c>
      <c r="AI82" s="263">
        <v>1</v>
      </c>
      <c r="AJ82" s="263"/>
      <c r="AK82" s="268">
        <v>3710.3459111950001</v>
      </c>
      <c r="AL82" s="265">
        <v>3512777.9092023671</v>
      </c>
      <c r="AM82" s="268">
        <v>0.94675213397313618</v>
      </c>
      <c r="AN82" s="268"/>
      <c r="AO82" s="315"/>
      <c r="AP82" s="263">
        <v>3761</v>
      </c>
      <c r="AQ82" s="265">
        <v>3500067.1286054761</v>
      </c>
      <c r="AR82" s="268">
        <v>0.9306214114877629</v>
      </c>
      <c r="AS82" s="263"/>
      <c r="AT82" s="263"/>
      <c r="AU82" s="422">
        <v>4146.0968867061174</v>
      </c>
      <c r="AV82" s="265">
        <v>3848827.4152074466</v>
      </c>
      <c r="AW82" s="268">
        <v>0.92830136882429737</v>
      </c>
      <c r="AX82" s="422"/>
      <c r="AY82" s="263"/>
      <c r="AZ82" s="422">
        <v>3638.8330000000001</v>
      </c>
      <c r="BA82" s="265">
        <v>3394263.9170726333</v>
      </c>
      <c r="BB82" s="268">
        <v>0.9327891434074147</v>
      </c>
      <c r="BC82" s="422"/>
      <c r="BD82" s="263"/>
    </row>
    <row r="83" spans="1:56" ht="11.25" customHeight="1">
      <c r="A83" s="123">
        <v>17</v>
      </c>
      <c r="B83" s="197" t="s">
        <v>1024</v>
      </c>
      <c r="C83" s="345">
        <v>1</v>
      </c>
      <c r="D83" s="231">
        <v>42854</v>
      </c>
      <c r="E83" s="197">
        <v>600</v>
      </c>
      <c r="F83" s="155" t="s">
        <v>540</v>
      </c>
      <c r="G83" s="155" t="s">
        <v>338</v>
      </c>
      <c r="H83" s="155" t="s">
        <v>1025</v>
      </c>
      <c r="I83" s="197" t="s">
        <v>849</v>
      </c>
      <c r="J83" s="197" t="s">
        <v>591</v>
      </c>
      <c r="K83" s="197" t="s">
        <v>848</v>
      </c>
      <c r="L83" s="197">
        <v>540.29</v>
      </c>
      <c r="M83" s="8">
        <v>620158.90328612877</v>
      </c>
      <c r="N83" s="58">
        <v>1.1478259884249733</v>
      </c>
      <c r="O83" s="197"/>
      <c r="P83" s="197">
        <v>1</v>
      </c>
      <c r="Q83" s="197">
        <v>0</v>
      </c>
      <c r="R83" s="8">
        <v>0</v>
      </c>
      <c r="S83" s="58">
        <v>0</v>
      </c>
      <c r="T83" s="197"/>
      <c r="U83" s="197">
        <v>1</v>
      </c>
      <c r="V83" s="197">
        <v>458.49</v>
      </c>
      <c r="W83" s="8">
        <v>538155.78380829457</v>
      </c>
      <c r="X83" s="58">
        <v>1.1737568623269745</v>
      </c>
      <c r="Y83" s="197"/>
      <c r="Z83" s="197">
        <v>1</v>
      </c>
      <c r="AA83" s="197">
        <v>2739.7890000000002</v>
      </c>
      <c r="AB83" s="8">
        <v>3187732.1534811342</v>
      </c>
      <c r="AC83" s="58">
        <v>1.1634954930767056</v>
      </c>
      <c r="AD83" s="197"/>
      <c r="AE83" s="197">
        <v>1</v>
      </c>
      <c r="AF83" s="197">
        <v>3526</v>
      </c>
      <c r="AG83" s="8">
        <v>3948330.8420691406</v>
      </c>
      <c r="AH83" s="58">
        <v>1.1197761889021953</v>
      </c>
      <c r="AI83" s="197"/>
      <c r="AJ83" s="197">
        <v>1</v>
      </c>
      <c r="AK83" s="197">
        <v>3710.3459111950001</v>
      </c>
      <c r="AL83" s="8">
        <v>3512777.9092023671</v>
      </c>
      <c r="AM83" s="58">
        <v>0.94675213397313618</v>
      </c>
      <c r="AN83" s="237">
        <v>1</v>
      </c>
      <c r="AO83" s="228">
        <v>1</v>
      </c>
      <c r="AP83" s="197">
        <v>3761</v>
      </c>
      <c r="AQ83" s="200">
        <v>3500067.1286054761</v>
      </c>
      <c r="AR83" s="201">
        <v>0.9306214114877629</v>
      </c>
      <c r="AS83" s="197">
        <v>1</v>
      </c>
      <c r="AT83" s="197">
        <v>1</v>
      </c>
      <c r="AU83" s="423">
        <v>4146.0968867061174</v>
      </c>
      <c r="AV83" s="200">
        <v>3848827.4152074466</v>
      </c>
      <c r="AW83" s="201">
        <v>0.92830136882429737</v>
      </c>
      <c r="AX83" s="423">
        <v>1</v>
      </c>
      <c r="AY83" s="197"/>
      <c r="AZ83" s="424">
        <v>3638.8330000000001</v>
      </c>
      <c r="BA83" s="200">
        <v>3394263.9170726333</v>
      </c>
      <c r="BB83" s="201">
        <v>0.9327891434074147</v>
      </c>
      <c r="BC83" s="425">
        <v>1</v>
      </c>
      <c r="BD83" s="222"/>
    </row>
    <row r="84" spans="1:56" s="4" customFormat="1" ht="11.25" customHeight="1">
      <c r="A84" s="357">
        <v>18</v>
      </c>
      <c r="B84" s="263" t="s">
        <v>194</v>
      </c>
      <c r="C84" s="344">
        <v>0</v>
      </c>
      <c r="D84" s="264"/>
      <c r="E84" s="421">
        <v>0</v>
      </c>
      <c r="F84" s="263" t="s">
        <v>151</v>
      </c>
      <c r="G84" s="263" t="s">
        <v>338</v>
      </c>
      <c r="H84" s="263" t="s">
        <v>141</v>
      </c>
      <c r="I84" s="263" t="s">
        <v>849</v>
      </c>
      <c r="J84" s="263" t="s">
        <v>848</v>
      </c>
      <c r="K84" s="263" t="s">
        <v>688</v>
      </c>
      <c r="L84" s="263">
        <v>0</v>
      </c>
      <c r="M84" s="265">
        <v>0</v>
      </c>
      <c r="N84" s="268">
        <v>0</v>
      </c>
      <c r="O84" s="263">
        <v>1</v>
      </c>
      <c r="P84" s="263"/>
      <c r="Q84" s="263">
        <v>0</v>
      </c>
      <c r="R84" s="265">
        <v>0</v>
      </c>
      <c r="S84" s="268">
        <v>0</v>
      </c>
      <c r="T84" s="263">
        <v>1</v>
      </c>
      <c r="U84" s="263"/>
      <c r="V84" s="263">
        <v>0</v>
      </c>
      <c r="W84" s="265">
        <v>0</v>
      </c>
      <c r="X84" s="268">
        <v>0</v>
      </c>
      <c r="Y84" s="263">
        <v>1</v>
      </c>
      <c r="Z84" s="263"/>
      <c r="AA84" s="263">
        <v>0</v>
      </c>
      <c r="AB84" s="265">
        <v>0</v>
      </c>
      <c r="AC84" s="268">
        <v>0</v>
      </c>
      <c r="AD84" s="263">
        <v>1</v>
      </c>
      <c r="AE84" s="263"/>
      <c r="AF84" s="263">
        <v>0</v>
      </c>
      <c r="AG84" s="265">
        <v>0</v>
      </c>
      <c r="AH84" s="268">
        <v>0</v>
      </c>
      <c r="AI84" s="263">
        <v>1</v>
      </c>
      <c r="AJ84" s="263"/>
      <c r="AK84" s="263"/>
      <c r="AL84" s="265">
        <v>0</v>
      </c>
      <c r="AM84" s="268">
        <v>0</v>
      </c>
      <c r="AN84" s="263"/>
      <c r="AO84" s="313"/>
      <c r="AP84" s="263"/>
      <c r="AQ84" s="265">
        <v>0</v>
      </c>
      <c r="AR84" s="268">
        <v>0</v>
      </c>
      <c r="AS84" s="263"/>
      <c r="AT84" s="263"/>
      <c r="AU84" s="422">
        <v>0</v>
      </c>
      <c r="AV84" s="265">
        <v>0</v>
      </c>
      <c r="AW84" s="268">
        <v>0</v>
      </c>
      <c r="AX84" s="422"/>
      <c r="AY84" s="263"/>
      <c r="AZ84" s="422">
        <v>0</v>
      </c>
      <c r="BA84" s="265">
        <v>0</v>
      </c>
      <c r="BB84" s="268">
        <v>0</v>
      </c>
      <c r="BC84" s="422"/>
      <c r="BD84" s="263"/>
    </row>
    <row r="85" spans="1:56" ht="11.25" customHeight="1">
      <c r="A85" s="123">
        <v>18</v>
      </c>
      <c r="B85" s="55" t="s">
        <v>194</v>
      </c>
      <c r="C85" s="345">
        <v>1</v>
      </c>
      <c r="D85" s="57">
        <v>36206</v>
      </c>
      <c r="E85" s="94">
        <v>0</v>
      </c>
      <c r="F85" s="55" t="s">
        <v>151</v>
      </c>
      <c r="G85" s="55" t="s">
        <v>338</v>
      </c>
      <c r="H85" s="55" t="s">
        <v>141</v>
      </c>
      <c r="I85" s="55" t="s">
        <v>849</v>
      </c>
      <c r="J85" s="55" t="s">
        <v>848</v>
      </c>
      <c r="K85" s="55" t="s">
        <v>688</v>
      </c>
      <c r="L85" s="55"/>
      <c r="M85" s="8"/>
      <c r="N85" s="58"/>
      <c r="O85" s="55"/>
      <c r="P85" s="55"/>
      <c r="Q85" s="55"/>
      <c r="R85" s="8">
        <v>0</v>
      </c>
      <c r="S85" s="58"/>
      <c r="T85" s="55"/>
      <c r="U85" s="55"/>
      <c r="V85" s="55"/>
      <c r="W85" s="8">
        <v>0</v>
      </c>
      <c r="X85" s="58"/>
      <c r="Y85" s="55"/>
      <c r="Z85" s="55"/>
      <c r="AA85" s="55"/>
      <c r="AB85" s="8"/>
      <c r="AC85" s="58"/>
      <c r="AD85" s="55"/>
      <c r="AE85" s="55"/>
      <c r="AF85" s="55"/>
      <c r="AG85" s="8"/>
      <c r="AH85" s="58"/>
      <c r="AI85" s="55"/>
      <c r="AJ85" s="55"/>
      <c r="AK85" s="55"/>
      <c r="AL85" s="8">
        <v>0</v>
      </c>
      <c r="AM85" s="58">
        <v>0</v>
      </c>
      <c r="AN85" s="237">
        <v>1</v>
      </c>
      <c r="AO85" s="228"/>
      <c r="AP85" s="55"/>
      <c r="AQ85" s="200">
        <v>0</v>
      </c>
      <c r="AR85" s="201">
        <v>0</v>
      </c>
      <c r="AS85" s="55">
        <v>1</v>
      </c>
      <c r="AT85" s="55"/>
      <c r="AU85" s="245">
        <v>0</v>
      </c>
      <c r="AV85" s="200">
        <v>0</v>
      </c>
      <c r="AW85" s="201">
        <v>0</v>
      </c>
      <c r="AX85" s="423">
        <v>1</v>
      </c>
      <c r="AY85" s="55"/>
      <c r="AZ85" s="245">
        <v>0</v>
      </c>
      <c r="BA85" s="200">
        <v>0</v>
      </c>
      <c r="BB85" s="201">
        <v>0</v>
      </c>
      <c r="BC85" s="425">
        <v>1</v>
      </c>
      <c r="BD85" s="136"/>
    </row>
    <row r="86" spans="1:56" s="4" customFormat="1" ht="11.25" customHeight="1">
      <c r="A86" s="123">
        <v>18</v>
      </c>
      <c r="B86" s="55" t="s">
        <v>194</v>
      </c>
      <c r="C86" s="345">
        <v>2</v>
      </c>
      <c r="D86" s="57">
        <v>36206</v>
      </c>
      <c r="E86" s="94">
        <v>0</v>
      </c>
      <c r="F86" s="55" t="s">
        <v>151</v>
      </c>
      <c r="G86" s="55" t="s">
        <v>338</v>
      </c>
      <c r="H86" s="55" t="s">
        <v>141</v>
      </c>
      <c r="I86" s="55" t="s">
        <v>849</v>
      </c>
      <c r="J86" s="55" t="s">
        <v>848</v>
      </c>
      <c r="K86" s="55" t="s">
        <v>688</v>
      </c>
      <c r="L86" s="55"/>
      <c r="M86" s="8"/>
      <c r="N86" s="58"/>
      <c r="O86" s="55"/>
      <c r="P86" s="55"/>
      <c r="Q86" s="55"/>
      <c r="R86" s="8">
        <v>0</v>
      </c>
      <c r="S86" s="58"/>
      <c r="T86" s="55"/>
      <c r="U86" s="55"/>
      <c r="V86" s="55"/>
      <c r="W86" s="8">
        <v>0</v>
      </c>
      <c r="X86" s="58"/>
      <c r="Y86" s="55"/>
      <c r="Z86" s="55"/>
      <c r="AA86" s="55"/>
      <c r="AB86" s="8"/>
      <c r="AC86" s="58"/>
      <c r="AD86" s="55"/>
      <c r="AE86" s="55"/>
      <c r="AF86" s="55"/>
      <c r="AG86" s="8"/>
      <c r="AH86" s="58"/>
      <c r="AI86" s="55"/>
      <c r="AJ86" s="55"/>
      <c r="AK86" s="55"/>
      <c r="AL86" s="8">
        <v>0</v>
      </c>
      <c r="AM86" s="58">
        <v>0</v>
      </c>
      <c r="AN86" s="237">
        <v>1</v>
      </c>
      <c r="AO86" s="228"/>
      <c r="AP86" s="55"/>
      <c r="AQ86" s="200">
        <v>0</v>
      </c>
      <c r="AR86" s="201">
        <v>0</v>
      </c>
      <c r="AS86" s="55">
        <v>1</v>
      </c>
      <c r="AT86" s="55"/>
      <c r="AU86" s="245">
        <v>0</v>
      </c>
      <c r="AV86" s="200">
        <v>0</v>
      </c>
      <c r="AW86" s="201">
        <v>0</v>
      </c>
      <c r="AX86" s="423">
        <v>1</v>
      </c>
      <c r="AY86" s="55"/>
      <c r="AZ86" s="245">
        <v>0</v>
      </c>
      <c r="BA86" s="200">
        <v>0</v>
      </c>
      <c r="BB86" s="201">
        <v>0</v>
      </c>
      <c r="BC86" s="425">
        <v>1</v>
      </c>
      <c r="BD86" s="136"/>
    </row>
    <row r="87" spans="1:56" s="330" customFormat="1" ht="11.25" customHeight="1">
      <c r="A87" s="123">
        <v>18</v>
      </c>
      <c r="B87" s="55" t="s">
        <v>194</v>
      </c>
      <c r="C87" s="345">
        <v>3</v>
      </c>
      <c r="D87" s="57">
        <v>36160</v>
      </c>
      <c r="E87" s="94">
        <v>0</v>
      </c>
      <c r="F87" s="55" t="s">
        <v>151</v>
      </c>
      <c r="G87" s="55" t="s">
        <v>338</v>
      </c>
      <c r="H87" s="55" t="s">
        <v>141</v>
      </c>
      <c r="I87" s="55" t="s">
        <v>849</v>
      </c>
      <c r="J87" s="55" t="s">
        <v>848</v>
      </c>
      <c r="K87" s="55" t="s">
        <v>688</v>
      </c>
      <c r="L87" s="56"/>
      <c r="M87" s="200"/>
      <c r="N87" s="201"/>
      <c r="O87" s="56"/>
      <c r="P87" s="56"/>
      <c r="Q87" s="56"/>
      <c r="R87" s="200">
        <v>0</v>
      </c>
      <c r="S87" s="201"/>
      <c r="T87" s="56"/>
      <c r="U87" s="56"/>
      <c r="V87" s="56"/>
      <c r="W87" s="200">
        <v>0</v>
      </c>
      <c r="X87" s="201"/>
      <c r="Y87" s="56"/>
      <c r="Z87" s="56"/>
      <c r="AA87" s="56"/>
      <c r="AB87" s="8"/>
      <c r="AC87" s="201"/>
      <c r="AD87" s="56"/>
      <c r="AE87" s="56"/>
      <c r="AF87" s="56"/>
      <c r="AG87" s="8"/>
      <c r="AH87" s="201"/>
      <c r="AI87" s="56"/>
      <c r="AJ87" s="56"/>
      <c r="AK87" s="55"/>
      <c r="AL87" s="8">
        <v>0</v>
      </c>
      <c r="AM87" s="58">
        <v>0</v>
      </c>
      <c r="AN87" s="237">
        <v>1</v>
      </c>
      <c r="AO87" s="237"/>
      <c r="AP87" s="56"/>
      <c r="AQ87" s="200">
        <v>0</v>
      </c>
      <c r="AR87" s="201">
        <v>0</v>
      </c>
      <c r="AS87" s="56">
        <v>1</v>
      </c>
      <c r="AT87" s="56"/>
      <c r="AU87" s="245">
        <v>0</v>
      </c>
      <c r="AV87" s="200">
        <v>0</v>
      </c>
      <c r="AW87" s="201">
        <v>0</v>
      </c>
      <c r="AX87" s="423">
        <v>1</v>
      </c>
      <c r="AY87" s="56"/>
      <c r="AZ87" s="245">
        <v>0</v>
      </c>
      <c r="BA87" s="200">
        <v>0</v>
      </c>
      <c r="BB87" s="201">
        <v>0</v>
      </c>
      <c r="BC87" s="425">
        <v>1</v>
      </c>
      <c r="BD87" s="139"/>
    </row>
    <row r="88" spans="1:56" s="4" customFormat="1" ht="11.25" customHeight="1">
      <c r="A88" s="123">
        <v>18</v>
      </c>
      <c r="B88" s="55" t="s">
        <v>194</v>
      </c>
      <c r="C88" s="345">
        <v>4</v>
      </c>
      <c r="D88" s="57">
        <v>36160</v>
      </c>
      <c r="E88" s="94">
        <v>0</v>
      </c>
      <c r="F88" s="55" t="s">
        <v>151</v>
      </c>
      <c r="G88" s="55" t="s">
        <v>338</v>
      </c>
      <c r="H88" s="55" t="s">
        <v>141</v>
      </c>
      <c r="I88" s="55" t="s">
        <v>849</v>
      </c>
      <c r="J88" s="55" t="s">
        <v>848</v>
      </c>
      <c r="K88" s="55" t="s">
        <v>688</v>
      </c>
      <c r="L88" s="55"/>
      <c r="M88" s="8"/>
      <c r="N88" s="58"/>
      <c r="O88" s="55"/>
      <c r="P88" s="55"/>
      <c r="Q88" s="55"/>
      <c r="R88" s="8">
        <v>0</v>
      </c>
      <c r="S88" s="58"/>
      <c r="T88" s="55"/>
      <c r="U88" s="55"/>
      <c r="V88" s="55"/>
      <c r="W88" s="8">
        <v>0</v>
      </c>
      <c r="X88" s="58"/>
      <c r="Y88" s="55"/>
      <c r="Z88" s="55"/>
      <c r="AA88" s="55"/>
      <c r="AB88" s="8"/>
      <c r="AC88" s="58"/>
      <c r="AD88" s="55"/>
      <c r="AE88" s="55"/>
      <c r="AF88" s="55"/>
      <c r="AG88" s="8"/>
      <c r="AH88" s="58"/>
      <c r="AI88" s="55"/>
      <c r="AJ88" s="55"/>
      <c r="AK88" s="55"/>
      <c r="AL88" s="8">
        <v>0</v>
      </c>
      <c r="AM88" s="58">
        <v>0</v>
      </c>
      <c r="AN88" s="237">
        <v>1</v>
      </c>
      <c r="AO88" s="228"/>
      <c r="AP88" s="55"/>
      <c r="AQ88" s="200">
        <v>0</v>
      </c>
      <c r="AR88" s="201">
        <v>0</v>
      </c>
      <c r="AS88" s="55">
        <v>1</v>
      </c>
      <c r="AT88" s="55"/>
      <c r="AU88" s="245">
        <v>0</v>
      </c>
      <c r="AV88" s="200">
        <v>0</v>
      </c>
      <c r="AW88" s="201">
        <v>0</v>
      </c>
      <c r="AX88" s="423">
        <v>1</v>
      </c>
      <c r="AY88" s="55"/>
      <c r="AZ88" s="245">
        <v>0</v>
      </c>
      <c r="BA88" s="200">
        <v>0</v>
      </c>
      <c r="BB88" s="201">
        <v>0</v>
      </c>
      <c r="BC88" s="425">
        <v>1</v>
      </c>
      <c r="BD88" s="136"/>
    </row>
    <row r="89" spans="1:56" s="4" customFormat="1" ht="11.25" customHeight="1">
      <c r="A89" s="357">
        <v>19</v>
      </c>
      <c r="B89" s="263" t="s">
        <v>749</v>
      </c>
      <c r="C89" s="344">
        <v>0</v>
      </c>
      <c r="D89" s="264"/>
      <c r="E89" s="421">
        <v>0</v>
      </c>
      <c r="F89" s="263" t="s">
        <v>588</v>
      </c>
      <c r="G89" s="263" t="s">
        <v>589</v>
      </c>
      <c r="H89" s="263" t="s">
        <v>590</v>
      </c>
      <c r="I89" s="263" t="s">
        <v>849</v>
      </c>
      <c r="J89" s="263" t="s">
        <v>591</v>
      </c>
      <c r="K89" s="263" t="s">
        <v>848</v>
      </c>
      <c r="L89" s="267">
        <v>1395</v>
      </c>
      <c r="M89" s="265">
        <v>1583804.1986128548</v>
      </c>
      <c r="N89" s="268">
        <v>1.1353435115504336</v>
      </c>
      <c r="O89" s="263">
        <v>1</v>
      </c>
      <c r="P89" s="263"/>
      <c r="Q89" s="267">
        <v>1268</v>
      </c>
      <c r="R89" s="265">
        <v>1411159.409616706</v>
      </c>
      <c r="S89" s="268">
        <v>1.1129017425999259</v>
      </c>
      <c r="T89" s="263">
        <v>1</v>
      </c>
      <c r="U89" s="263"/>
      <c r="V89" s="267">
        <v>0</v>
      </c>
      <c r="W89" s="265">
        <v>0</v>
      </c>
      <c r="X89" s="268">
        <v>0</v>
      </c>
      <c r="Y89" s="263">
        <v>1</v>
      </c>
      <c r="Z89" s="263"/>
      <c r="AA89" s="267">
        <v>0</v>
      </c>
      <c r="AB89" s="265">
        <v>0</v>
      </c>
      <c r="AC89" s="268">
        <v>0</v>
      </c>
      <c r="AD89" s="263">
        <v>1</v>
      </c>
      <c r="AE89" s="263"/>
      <c r="AF89" s="267">
        <v>0</v>
      </c>
      <c r="AG89" s="265">
        <v>0</v>
      </c>
      <c r="AH89" s="268">
        <v>0</v>
      </c>
      <c r="AI89" s="263">
        <v>1</v>
      </c>
      <c r="AJ89" s="263"/>
      <c r="AK89" s="263"/>
      <c r="AL89" s="265">
        <v>0</v>
      </c>
      <c r="AM89" s="268">
        <v>0</v>
      </c>
      <c r="AN89" s="263"/>
      <c r="AO89" s="313"/>
      <c r="AP89" s="263"/>
      <c r="AQ89" s="265">
        <v>0</v>
      </c>
      <c r="AR89" s="268">
        <v>0</v>
      </c>
      <c r="AS89" s="263"/>
      <c r="AT89" s="263"/>
      <c r="AU89" s="422">
        <v>0</v>
      </c>
      <c r="AV89" s="265">
        <v>0</v>
      </c>
      <c r="AW89" s="268">
        <v>0</v>
      </c>
      <c r="AX89" s="422"/>
      <c r="AY89" s="263"/>
      <c r="AZ89" s="422">
        <v>0</v>
      </c>
      <c r="BA89" s="265">
        <v>0</v>
      </c>
      <c r="BB89" s="268">
        <v>0</v>
      </c>
      <c r="BC89" s="422"/>
      <c r="BD89" s="263"/>
    </row>
    <row r="90" spans="1:56" ht="11.25" customHeight="1">
      <c r="A90" s="123">
        <v>19</v>
      </c>
      <c r="B90" s="55" t="s">
        <v>749</v>
      </c>
      <c r="C90" s="345">
        <v>1</v>
      </c>
      <c r="D90" s="57">
        <v>26871</v>
      </c>
      <c r="E90" s="94">
        <v>0</v>
      </c>
      <c r="F90" s="55" t="s">
        <v>588</v>
      </c>
      <c r="G90" s="55" t="s">
        <v>589</v>
      </c>
      <c r="H90" s="55" t="s">
        <v>590</v>
      </c>
      <c r="I90" s="55" t="s">
        <v>849</v>
      </c>
      <c r="J90" s="55" t="s">
        <v>591</v>
      </c>
      <c r="K90" s="55" t="s">
        <v>848</v>
      </c>
      <c r="L90" s="55"/>
      <c r="M90" s="8"/>
      <c r="N90" s="58"/>
      <c r="O90" s="55"/>
      <c r="P90" s="55"/>
      <c r="Q90" s="55"/>
      <c r="R90" s="8">
        <v>0</v>
      </c>
      <c r="S90" s="58"/>
      <c r="T90" s="55"/>
      <c r="U90" s="55"/>
      <c r="V90" s="55"/>
      <c r="W90" s="8">
        <v>0</v>
      </c>
      <c r="X90" s="58"/>
      <c r="Y90" s="55"/>
      <c r="Z90" s="55"/>
      <c r="AA90" s="55"/>
      <c r="AB90" s="8"/>
      <c r="AC90" s="58"/>
      <c r="AD90" s="55"/>
      <c r="AE90" s="55"/>
      <c r="AF90" s="55"/>
      <c r="AG90" s="8"/>
      <c r="AH90" s="58"/>
      <c r="AI90" s="55"/>
      <c r="AJ90" s="55"/>
      <c r="AK90" s="55"/>
      <c r="AL90" s="8">
        <v>0</v>
      </c>
      <c r="AM90" s="58">
        <v>0</v>
      </c>
      <c r="AN90" s="237">
        <v>1</v>
      </c>
      <c r="AO90" s="228"/>
      <c r="AP90" s="55"/>
      <c r="AQ90" s="200">
        <v>0</v>
      </c>
      <c r="AR90" s="201">
        <v>0</v>
      </c>
      <c r="AS90" s="55">
        <v>1</v>
      </c>
      <c r="AT90" s="55"/>
      <c r="AU90" s="245">
        <v>0</v>
      </c>
      <c r="AV90" s="200">
        <v>0</v>
      </c>
      <c r="AW90" s="201">
        <v>0</v>
      </c>
      <c r="AX90" s="423">
        <v>1</v>
      </c>
      <c r="AY90" s="55"/>
      <c r="AZ90" s="245">
        <v>0</v>
      </c>
      <c r="BA90" s="200">
        <v>0</v>
      </c>
      <c r="BB90" s="201">
        <v>0</v>
      </c>
      <c r="BC90" s="425">
        <v>1</v>
      </c>
      <c r="BD90" s="136"/>
    </row>
    <row r="91" spans="1:56" s="4" customFormat="1" ht="11.25" customHeight="1">
      <c r="A91" s="123">
        <v>19</v>
      </c>
      <c r="B91" s="55" t="s">
        <v>749</v>
      </c>
      <c r="C91" s="345">
        <v>2</v>
      </c>
      <c r="D91" s="57">
        <v>27246</v>
      </c>
      <c r="E91" s="94">
        <v>0</v>
      </c>
      <c r="F91" s="55" t="s">
        <v>588</v>
      </c>
      <c r="G91" s="55" t="s">
        <v>589</v>
      </c>
      <c r="H91" s="55" t="s">
        <v>590</v>
      </c>
      <c r="I91" s="55" t="s">
        <v>849</v>
      </c>
      <c r="J91" s="55" t="s">
        <v>591</v>
      </c>
      <c r="K91" s="55" t="s">
        <v>848</v>
      </c>
      <c r="L91" s="55"/>
      <c r="M91" s="8"/>
      <c r="N91" s="58"/>
      <c r="O91" s="55"/>
      <c r="P91" s="55"/>
      <c r="Q91" s="55"/>
      <c r="R91" s="8">
        <v>0</v>
      </c>
      <c r="S91" s="58"/>
      <c r="T91" s="55"/>
      <c r="U91" s="55"/>
      <c r="V91" s="55"/>
      <c r="W91" s="8">
        <v>0</v>
      </c>
      <c r="X91" s="58"/>
      <c r="Y91" s="55"/>
      <c r="Z91" s="55"/>
      <c r="AA91" s="55"/>
      <c r="AB91" s="8"/>
      <c r="AC91" s="58"/>
      <c r="AD91" s="55"/>
      <c r="AE91" s="55"/>
      <c r="AF91" s="55"/>
      <c r="AG91" s="8"/>
      <c r="AH91" s="58"/>
      <c r="AI91" s="55"/>
      <c r="AJ91" s="55"/>
      <c r="AK91" s="55"/>
      <c r="AL91" s="8">
        <v>0</v>
      </c>
      <c r="AM91" s="58">
        <v>0</v>
      </c>
      <c r="AN91" s="237">
        <v>1</v>
      </c>
      <c r="AO91" s="228"/>
      <c r="AP91" s="55"/>
      <c r="AQ91" s="200">
        <v>0</v>
      </c>
      <c r="AR91" s="201">
        <v>0</v>
      </c>
      <c r="AS91" s="55">
        <v>1</v>
      </c>
      <c r="AT91" s="55"/>
      <c r="AU91" s="245">
        <v>0</v>
      </c>
      <c r="AV91" s="200">
        <v>0</v>
      </c>
      <c r="AW91" s="201">
        <v>0</v>
      </c>
      <c r="AX91" s="423">
        <v>1</v>
      </c>
      <c r="AY91" s="55"/>
      <c r="AZ91" s="245">
        <v>0</v>
      </c>
      <c r="BA91" s="200">
        <v>0</v>
      </c>
      <c r="BB91" s="201">
        <v>0</v>
      </c>
      <c r="BC91" s="425">
        <v>1</v>
      </c>
      <c r="BD91" s="136"/>
    </row>
    <row r="92" spans="1:56" ht="11.25" customHeight="1">
      <c r="A92" s="123">
        <v>19</v>
      </c>
      <c r="B92" s="55" t="s">
        <v>749</v>
      </c>
      <c r="C92" s="345">
        <v>3</v>
      </c>
      <c r="D92" s="57">
        <v>27482</v>
      </c>
      <c r="E92" s="94">
        <v>0</v>
      </c>
      <c r="F92" s="55" t="s">
        <v>588</v>
      </c>
      <c r="G92" s="55" t="s">
        <v>589</v>
      </c>
      <c r="H92" s="55" t="s">
        <v>590</v>
      </c>
      <c r="I92" s="55" t="s">
        <v>849</v>
      </c>
      <c r="J92" s="55" t="s">
        <v>591</v>
      </c>
      <c r="K92" s="55" t="s">
        <v>848</v>
      </c>
      <c r="L92" s="55"/>
      <c r="M92" s="8"/>
      <c r="N92" s="58"/>
      <c r="O92" s="55"/>
      <c r="P92" s="55"/>
      <c r="Q92" s="55"/>
      <c r="R92" s="8">
        <v>0</v>
      </c>
      <c r="S92" s="58"/>
      <c r="T92" s="55"/>
      <c r="U92" s="55"/>
      <c r="V92" s="55"/>
      <c r="W92" s="8">
        <v>0</v>
      </c>
      <c r="X92" s="58"/>
      <c r="Y92" s="55"/>
      <c r="Z92" s="55"/>
      <c r="AA92" s="55"/>
      <c r="AB92" s="8"/>
      <c r="AC92" s="58"/>
      <c r="AD92" s="55"/>
      <c r="AE92" s="55"/>
      <c r="AF92" s="55"/>
      <c r="AG92" s="8"/>
      <c r="AH92" s="58"/>
      <c r="AI92" s="55"/>
      <c r="AJ92" s="55"/>
      <c r="AK92" s="55"/>
      <c r="AL92" s="8">
        <v>0</v>
      </c>
      <c r="AM92" s="58">
        <v>0</v>
      </c>
      <c r="AN92" s="237">
        <v>1</v>
      </c>
      <c r="AO92" s="228"/>
      <c r="AP92" s="55"/>
      <c r="AQ92" s="200">
        <v>0</v>
      </c>
      <c r="AR92" s="201">
        <v>0</v>
      </c>
      <c r="AS92" s="55">
        <v>1</v>
      </c>
      <c r="AT92" s="55"/>
      <c r="AU92" s="245">
        <v>0</v>
      </c>
      <c r="AV92" s="200">
        <v>0</v>
      </c>
      <c r="AW92" s="201">
        <v>0</v>
      </c>
      <c r="AX92" s="423">
        <v>1</v>
      </c>
      <c r="AY92" s="55"/>
      <c r="AZ92" s="245">
        <v>0</v>
      </c>
      <c r="BA92" s="200">
        <v>0</v>
      </c>
      <c r="BB92" s="201">
        <v>0</v>
      </c>
      <c r="BC92" s="425">
        <v>1</v>
      </c>
      <c r="BD92" s="136"/>
    </row>
    <row r="93" spans="1:56" s="4" customFormat="1" ht="11.25" customHeight="1">
      <c r="A93" s="123">
        <v>19</v>
      </c>
      <c r="B93" s="55" t="s">
        <v>749</v>
      </c>
      <c r="C93" s="345">
        <v>4</v>
      </c>
      <c r="D93" s="57">
        <v>28826</v>
      </c>
      <c r="E93" s="94">
        <v>0</v>
      </c>
      <c r="F93" s="55" t="s">
        <v>588</v>
      </c>
      <c r="G93" s="55" t="s">
        <v>589</v>
      </c>
      <c r="H93" s="55" t="s">
        <v>590</v>
      </c>
      <c r="I93" s="55" t="s">
        <v>849</v>
      </c>
      <c r="J93" s="55" t="s">
        <v>591</v>
      </c>
      <c r="K93" s="55" t="s">
        <v>848</v>
      </c>
      <c r="L93" s="55"/>
      <c r="M93" s="8"/>
      <c r="N93" s="58"/>
      <c r="O93" s="55"/>
      <c r="P93" s="55"/>
      <c r="Q93" s="55"/>
      <c r="R93" s="8">
        <v>0</v>
      </c>
      <c r="S93" s="58"/>
      <c r="T93" s="55"/>
      <c r="U93" s="55"/>
      <c r="V93" s="55"/>
      <c r="W93" s="8">
        <v>0</v>
      </c>
      <c r="X93" s="58"/>
      <c r="Y93" s="55"/>
      <c r="Z93" s="55"/>
      <c r="AA93" s="55"/>
      <c r="AB93" s="8"/>
      <c r="AC93" s="58"/>
      <c r="AD93" s="55"/>
      <c r="AE93" s="55"/>
      <c r="AF93" s="55"/>
      <c r="AG93" s="8"/>
      <c r="AH93" s="58"/>
      <c r="AI93" s="55"/>
      <c r="AJ93" s="55"/>
      <c r="AK93" s="55"/>
      <c r="AL93" s="8">
        <v>0</v>
      </c>
      <c r="AM93" s="58">
        <v>0</v>
      </c>
      <c r="AN93" s="237">
        <v>1</v>
      </c>
      <c r="AO93" s="228"/>
      <c r="AP93" s="55"/>
      <c r="AQ93" s="200">
        <v>0</v>
      </c>
      <c r="AR93" s="201">
        <v>0</v>
      </c>
      <c r="AS93" s="55">
        <v>1</v>
      </c>
      <c r="AT93" s="55"/>
      <c r="AU93" s="245">
        <v>0</v>
      </c>
      <c r="AV93" s="200">
        <v>0</v>
      </c>
      <c r="AW93" s="201">
        <v>0</v>
      </c>
      <c r="AX93" s="423">
        <v>1</v>
      </c>
      <c r="AY93" s="55"/>
      <c r="AZ93" s="245">
        <v>0</v>
      </c>
      <c r="BA93" s="200">
        <v>0</v>
      </c>
      <c r="BB93" s="201">
        <v>0</v>
      </c>
      <c r="BC93" s="425">
        <v>1</v>
      </c>
      <c r="BD93" s="136"/>
    </row>
    <row r="94" spans="1:56" ht="11.25" customHeight="1">
      <c r="A94" s="123">
        <v>19</v>
      </c>
      <c r="B94" s="55" t="s">
        <v>749</v>
      </c>
      <c r="C94" s="345">
        <v>5</v>
      </c>
      <c r="D94" s="57">
        <v>29945</v>
      </c>
      <c r="E94" s="94">
        <v>0</v>
      </c>
      <c r="F94" s="55" t="s">
        <v>588</v>
      </c>
      <c r="G94" s="55" t="s">
        <v>589</v>
      </c>
      <c r="H94" s="55" t="s">
        <v>590</v>
      </c>
      <c r="I94" s="55" t="s">
        <v>849</v>
      </c>
      <c r="J94" s="55" t="s">
        <v>591</v>
      </c>
      <c r="K94" s="55" t="s">
        <v>848</v>
      </c>
      <c r="L94" s="55"/>
      <c r="M94" s="8"/>
      <c r="N94" s="58"/>
      <c r="O94" s="55"/>
      <c r="P94" s="55"/>
      <c r="Q94" s="55"/>
      <c r="R94" s="8">
        <v>0</v>
      </c>
      <c r="S94" s="58"/>
      <c r="T94" s="55"/>
      <c r="U94" s="55"/>
      <c r="V94" s="55"/>
      <c r="W94" s="8">
        <v>0</v>
      </c>
      <c r="X94" s="58"/>
      <c r="Y94" s="55"/>
      <c r="Z94" s="55"/>
      <c r="AA94" s="55"/>
      <c r="AB94" s="8"/>
      <c r="AC94" s="58"/>
      <c r="AD94" s="55"/>
      <c r="AE94" s="55"/>
      <c r="AF94" s="55"/>
      <c r="AG94" s="8"/>
      <c r="AH94" s="58"/>
      <c r="AI94" s="55"/>
      <c r="AJ94" s="55"/>
      <c r="AK94" s="55"/>
      <c r="AL94" s="8">
        <v>0</v>
      </c>
      <c r="AM94" s="58">
        <v>0</v>
      </c>
      <c r="AN94" s="237">
        <v>1</v>
      </c>
      <c r="AO94" s="228"/>
      <c r="AP94" s="55"/>
      <c r="AQ94" s="200">
        <v>0</v>
      </c>
      <c r="AR94" s="201">
        <v>0</v>
      </c>
      <c r="AS94" s="55">
        <v>1</v>
      </c>
      <c r="AT94" s="55"/>
      <c r="AU94" s="245">
        <v>0</v>
      </c>
      <c r="AV94" s="200">
        <v>0</v>
      </c>
      <c r="AW94" s="201">
        <v>0</v>
      </c>
      <c r="AX94" s="423">
        <v>1</v>
      </c>
      <c r="AY94" s="55"/>
      <c r="AZ94" s="245">
        <v>0</v>
      </c>
      <c r="BA94" s="200">
        <v>0</v>
      </c>
      <c r="BB94" s="201">
        <v>0</v>
      </c>
      <c r="BC94" s="425">
        <v>1</v>
      </c>
      <c r="BD94" s="136"/>
    </row>
    <row r="95" spans="1:56" s="4" customFormat="1" ht="11.25" customHeight="1">
      <c r="A95" s="357">
        <v>20</v>
      </c>
      <c r="B95" s="263" t="s">
        <v>471</v>
      </c>
      <c r="C95" s="344">
        <v>0</v>
      </c>
      <c r="D95" s="264"/>
      <c r="E95" s="421">
        <v>450</v>
      </c>
      <c r="F95" s="263" t="s">
        <v>518</v>
      </c>
      <c r="G95" s="263" t="s">
        <v>748</v>
      </c>
      <c r="H95" s="263" t="s">
        <v>472</v>
      </c>
      <c r="I95" s="263" t="s">
        <v>103</v>
      </c>
      <c r="J95" s="263"/>
      <c r="K95" s="263"/>
      <c r="L95" s="267">
        <v>2494.1764499999999</v>
      </c>
      <c r="M95" s="265">
        <v>0</v>
      </c>
      <c r="N95" s="268">
        <v>0</v>
      </c>
      <c r="O95" s="263"/>
      <c r="P95" s="263"/>
      <c r="Q95" s="267">
        <v>2279.69425</v>
      </c>
      <c r="R95" s="265">
        <v>0</v>
      </c>
      <c r="S95" s="268">
        <v>0</v>
      </c>
      <c r="T95" s="263"/>
      <c r="U95" s="263"/>
      <c r="V95" s="267">
        <v>2566.5328499999996</v>
      </c>
      <c r="W95" s="265">
        <v>0</v>
      </c>
      <c r="X95" s="268">
        <v>0</v>
      </c>
      <c r="Y95" s="263"/>
      <c r="Z95" s="263"/>
      <c r="AA95" s="265">
        <v>2645.6652000000004</v>
      </c>
      <c r="AB95" s="265">
        <v>0</v>
      </c>
      <c r="AC95" s="268">
        <v>0</v>
      </c>
      <c r="AD95" s="263"/>
      <c r="AE95" s="263"/>
      <c r="AF95" s="271">
        <v>2663.4956000000002</v>
      </c>
      <c r="AG95" s="265">
        <v>0</v>
      </c>
      <c r="AH95" s="268">
        <v>0</v>
      </c>
      <c r="AI95" s="263"/>
      <c r="AJ95" s="263"/>
      <c r="AK95" s="263">
        <v>2698.5693500000002</v>
      </c>
      <c r="AL95" s="265">
        <v>0</v>
      </c>
      <c r="AM95" s="268">
        <v>0</v>
      </c>
      <c r="AN95" s="263"/>
      <c r="AO95" s="313"/>
      <c r="AP95" s="263">
        <v>2561.4085999999998</v>
      </c>
      <c r="AQ95" s="265">
        <v>0</v>
      </c>
      <c r="AR95" s="268">
        <v>0</v>
      </c>
      <c r="AS95" s="263"/>
      <c r="AT95" s="263"/>
      <c r="AU95" s="422">
        <v>2693.7933500000004</v>
      </c>
      <c r="AV95" s="265">
        <v>0</v>
      </c>
      <c r="AW95" s="268">
        <v>0</v>
      </c>
      <c r="AX95" s="422"/>
      <c r="AY95" s="263"/>
      <c r="AZ95" s="422">
        <v>2403.9597999999996</v>
      </c>
      <c r="BA95" s="265">
        <v>0</v>
      </c>
      <c r="BB95" s="268">
        <v>0</v>
      </c>
      <c r="BC95" s="422"/>
      <c r="BD95" s="263"/>
    </row>
    <row r="96" spans="1:56" ht="11.25" customHeight="1">
      <c r="A96" s="123">
        <v>20</v>
      </c>
      <c r="B96" s="55" t="s">
        <v>471</v>
      </c>
      <c r="C96" s="345">
        <v>1</v>
      </c>
      <c r="D96" s="57">
        <v>39710</v>
      </c>
      <c r="E96" s="8">
        <v>150</v>
      </c>
      <c r="F96" s="55" t="s">
        <v>518</v>
      </c>
      <c r="G96" s="55" t="s">
        <v>748</v>
      </c>
      <c r="H96" s="55" t="s">
        <v>472</v>
      </c>
      <c r="I96" s="55" t="s">
        <v>103</v>
      </c>
      <c r="J96" s="55"/>
      <c r="K96" s="55"/>
      <c r="L96" s="55"/>
      <c r="M96" s="8"/>
      <c r="N96" s="58"/>
      <c r="O96" s="55"/>
      <c r="P96" s="55"/>
      <c r="Q96" s="55"/>
      <c r="R96" s="8">
        <v>0</v>
      </c>
      <c r="S96" s="58"/>
      <c r="T96" s="55"/>
      <c r="U96" s="55"/>
      <c r="V96" s="55"/>
      <c r="W96" s="8">
        <v>0</v>
      </c>
      <c r="X96" s="58"/>
      <c r="Y96" s="55"/>
      <c r="Z96" s="55"/>
      <c r="AA96" s="55"/>
      <c r="AB96" s="8"/>
      <c r="AC96" s="58"/>
      <c r="AD96" s="55"/>
      <c r="AE96" s="55"/>
      <c r="AF96" s="55"/>
      <c r="AG96" s="8"/>
      <c r="AH96" s="58"/>
      <c r="AI96" s="55"/>
      <c r="AJ96" s="55"/>
      <c r="AK96" s="55">
        <v>963.44854999999995</v>
      </c>
      <c r="AL96" s="8">
        <v>0</v>
      </c>
      <c r="AM96" s="58">
        <v>0</v>
      </c>
      <c r="AN96" s="55"/>
      <c r="AO96" s="228"/>
      <c r="AP96" s="55">
        <v>980.43</v>
      </c>
      <c r="AQ96" s="200">
        <v>0</v>
      </c>
      <c r="AR96" s="201">
        <v>0</v>
      </c>
      <c r="AS96" s="55"/>
      <c r="AT96" s="55"/>
      <c r="AU96" s="423">
        <v>1070.8289500000001</v>
      </c>
      <c r="AV96" s="200">
        <v>0</v>
      </c>
      <c r="AW96" s="201">
        <v>0</v>
      </c>
      <c r="AX96" s="423"/>
      <c r="AY96" s="55"/>
      <c r="AZ96" s="423">
        <v>944.86194999999987</v>
      </c>
      <c r="BA96" s="200">
        <v>0</v>
      </c>
      <c r="BB96" s="201">
        <v>0</v>
      </c>
      <c r="BC96" s="425"/>
      <c r="BD96" s="136"/>
    </row>
    <row r="97" spans="1:56" ht="11.25" customHeight="1">
      <c r="A97" s="123">
        <v>20</v>
      </c>
      <c r="B97" s="55" t="s">
        <v>471</v>
      </c>
      <c r="C97" s="345">
        <v>2</v>
      </c>
      <c r="D97" s="57">
        <v>39747</v>
      </c>
      <c r="E97" s="8">
        <v>150</v>
      </c>
      <c r="F97" s="55" t="s">
        <v>518</v>
      </c>
      <c r="G97" s="55" t="s">
        <v>748</v>
      </c>
      <c r="H97" s="55" t="s">
        <v>472</v>
      </c>
      <c r="I97" s="55" t="s">
        <v>103</v>
      </c>
      <c r="J97" s="55"/>
      <c r="K97" s="55"/>
      <c r="L97" s="55"/>
      <c r="M97" s="8"/>
      <c r="N97" s="58"/>
      <c r="O97" s="55"/>
      <c r="P97" s="55"/>
      <c r="Q97" s="55"/>
      <c r="R97" s="8">
        <v>0</v>
      </c>
      <c r="S97" s="58"/>
      <c r="T97" s="55"/>
      <c r="U97" s="55"/>
      <c r="V97" s="55"/>
      <c r="W97" s="8">
        <v>0</v>
      </c>
      <c r="X97" s="58"/>
      <c r="Y97" s="55"/>
      <c r="Z97" s="55"/>
      <c r="AA97" s="55"/>
      <c r="AB97" s="8"/>
      <c r="AC97" s="58"/>
      <c r="AD97" s="55"/>
      <c r="AE97" s="55"/>
      <c r="AF97" s="55"/>
      <c r="AG97" s="8"/>
      <c r="AH97" s="58"/>
      <c r="AI97" s="55"/>
      <c r="AJ97" s="55"/>
      <c r="AK97" s="55">
        <v>897.72879999999998</v>
      </c>
      <c r="AL97" s="8">
        <v>0</v>
      </c>
      <c r="AM97" s="58">
        <v>0</v>
      </c>
      <c r="AN97" s="55"/>
      <c r="AO97" s="228"/>
      <c r="AP97" s="55">
        <v>828.97</v>
      </c>
      <c r="AQ97" s="200">
        <v>0</v>
      </c>
      <c r="AR97" s="201">
        <v>0</v>
      </c>
      <c r="AS97" s="55"/>
      <c r="AT97" s="55"/>
      <c r="AU97" s="423">
        <v>873.97815000000014</v>
      </c>
      <c r="AV97" s="200">
        <v>0</v>
      </c>
      <c r="AW97" s="201">
        <v>0</v>
      </c>
      <c r="AX97" s="423"/>
      <c r="AY97" s="55"/>
      <c r="AZ97" s="423">
        <v>774.72689999999989</v>
      </c>
      <c r="BA97" s="200">
        <v>0</v>
      </c>
      <c r="BB97" s="201">
        <v>0</v>
      </c>
      <c r="BC97" s="425"/>
      <c r="BD97" s="136"/>
    </row>
    <row r="98" spans="1:56" ht="11.25" customHeight="1">
      <c r="A98" s="123">
        <v>20</v>
      </c>
      <c r="B98" s="55" t="s">
        <v>471</v>
      </c>
      <c r="C98" s="345">
        <v>3</v>
      </c>
      <c r="D98" s="57">
        <v>39766</v>
      </c>
      <c r="E98" s="8">
        <v>150</v>
      </c>
      <c r="F98" s="55" t="s">
        <v>518</v>
      </c>
      <c r="G98" s="55" t="s">
        <v>748</v>
      </c>
      <c r="H98" s="55" t="s">
        <v>472</v>
      </c>
      <c r="I98" s="55" t="s">
        <v>103</v>
      </c>
      <c r="J98" s="55"/>
      <c r="K98" s="55"/>
      <c r="L98" s="55"/>
      <c r="M98" s="8"/>
      <c r="N98" s="58"/>
      <c r="O98" s="55"/>
      <c r="P98" s="55"/>
      <c r="Q98" s="55"/>
      <c r="R98" s="8">
        <v>0</v>
      </c>
      <c r="S98" s="58"/>
      <c r="T98" s="55"/>
      <c r="U98" s="55"/>
      <c r="V98" s="55"/>
      <c r="W98" s="8">
        <v>0</v>
      </c>
      <c r="X98" s="58"/>
      <c r="Y98" s="55"/>
      <c r="Z98" s="55"/>
      <c r="AA98" s="55"/>
      <c r="AB98" s="8"/>
      <c r="AC98" s="58"/>
      <c r="AD98" s="55"/>
      <c r="AE98" s="55"/>
      <c r="AF98" s="55"/>
      <c r="AG98" s="8"/>
      <c r="AH98" s="58"/>
      <c r="AI98" s="55"/>
      <c r="AJ98" s="55"/>
      <c r="AK98" s="55">
        <v>837.39200000000005</v>
      </c>
      <c r="AL98" s="8">
        <v>0</v>
      </c>
      <c r="AM98" s="58">
        <v>0</v>
      </c>
      <c r="AN98" s="55"/>
      <c r="AO98" s="228"/>
      <c r="AP98" s="55">
        <v>752</v>
      </c>
      <c r="AQ98" s="200">
        <v>0</v>
      </c>
      <c r="AR98" s="201">
        <v>0</v>
      </c>
      <c r="AS98" s="55"/>
      <c r="AT98" s="55"/>
      <c r="AU98" s="423">
        <v>748.98625000000015</v>
      </c>
      <c r="AV98" s="200">
        <v>0</v>
      </c>
      <c r="AW98" s="201">
        <v>0</v>
      </c>
      <c r="AX98" s="423"/>
      <c r="AY98" s="55"/>
      <c r="AZ98" s="423">
        <v>684.37094999999999</v>
      </c>
      <c r="BA98" s="200">
        <v>0</v>
      </c>
      <c r="BB98" s="201">
        <v>0</v>
      </c>
      <c r="BC98" s="425"/>
      <c r="BD98" s="136"/>
    </row>
    <row r="99" spans="1:56" s="4" customFormat="1" ht="12" customHeight="1">
      <c r="A99" s="357">
        <v>21</v>
      </c>
      <c r="B99" s="279" t="s">
        <v>1205</v>
      </c>
      <c r="C99" s="347">
        <v>0</v>
      </c>
      <c r="D99" s="280"/>
      <c r="E99" s="421">
        <v>450</v>
      </c>
      <c r="F99" s="279" t="s">
        <v>518</v>
      </c>
      <c r="G99" s="263" t="s">
        <v>748</v>
      </c>
      <c r="H99" s="263" t="s">
        <v>472</v>
      </c>
      <c r="I99" s="263" t="s">
        <v>103</v>
      </c>
      <c r="J99" s="263"/>
      <c r="K99" s="263"/>
      <c r="L99" s="267">
        <v>1812.84025</v>
      </c>
      <c r="M99" s="265">
        <v>0</v>
      </c>
      <c r="N99" s="268">
        <v>0</v>
      </c>
      <c r="O99" s="263"/>
      <c r="P99" s="263"/>
      <c r="Q99" s="267">
        <v>1848.6204500000001</v>
      </c>
      <c r="R99" s="265">
        <v>0</v>
      </c>
      <c r="S99" s="268">
        <v>0</v>
      </c>
      <c r="T99" s="263"/>
      <c r="U99" s="263"/>
      <c r="V99" s="267">
        <v>1908.5891000000001</v>
      </c>
      <c r="W99" s="265">
        <v>0</v>
      </c>
      <c r="X99" s="268">
        <v>0</v>
      </c>
      <c r="Y99" s="263"/>
      <c r="Z99" s="263"/>
      <c r="AA99" s="265">
        <v>1439.71525</v>
      </c>
      <c r="AB99" s="265">
        <v>0</v>
      </c>
      <c r="AC99" s="268">
        <v>0</v>
      </c>
      <c r="AD99" s="263"/>
      <c r="AE99" s="263"/>
      <c r="AF99" s="271">
        <v>1553.2148999999999</v>
      </c>
      <c r="AG99" s="265">
        <v>0</v>
      </c>
      <c r="AH99" s="268">
        <v>0</v>
      </c>
      <c r="AI99" s="263"/>
      <c r="AJ99" s="263"/>
      <c r="AK99" s="263">
        <v>1459.7147500000001</v>
      </c>
      <c r="AL99" s="265">
        <v>0</v>
      </c>
      <c r="AM99" s="268">
        <v>0</v>
      </c>
      <c r="AN99" s="263"/>
      <c r="AO99" s="313"/>
      <c r="AP99" s="263">
        <v>1546.7275</v>
      </c>
      <c r="AQ99" s="265">
        <v>0</v>
      </c>
      <c r="AR99" s="268">
        <v>0</v>
      </c>
      <c r="AS99" s="263"/>
      <c r="AT99" s="263"/>
      <c r="AU99" s="422">
        <v>1527.8424</v>
      </c>
      <c r="AV99" s="265">
        <v>0</v>
      </c>
      <c r="AW99" s="268">
        <v>0</v>
      </c>
      <c r="AX99" s="422"/>
      <c r="AY99" s="263"/>
      <c r="AZ99" s="422">
        <v>1739.0709499999998</v>
      </c>
      <c r="BA99" s="265">
        <v>0</v>
      </c>
      <c r="BB99" s="268">
        <v>0</v>
      </c>
      <c r="BC99" s="422"/>
      <c r="BD99" s="263"/>
    </row>
    <row r="100" spans="1:56" ht="11.25" customHeight="1">
      <c r="A100" s="123">
        <v>21</v>
      </c>
      <c r="B100" s="55" t="s">
        <v>1205</v>
      </c>
      <c r="C100" s="345">
        <v>1</v>
      </c>
      <c r="D100" s="57">
        <v>42303</v>
      </c>
      <c r="E100" s="8">
        <v>150</v>
      </c>
      <c r="F100" s="122" t="s">
        <v>518</v>
      </c>
      <c r="G100" s="122" t="s">
        <v>748</v>
      </c>
      <c r="H100" s="122" t="s">
        <v>472</v>
      </c>
      <c r="I100" s="55" t="s">
        <v>103</v>
      </c>
      <c r="J100" s="55"/>
      <c r="K100" s="55"/>
      <c r="L100" s="197">
        <v>604.28008333333344</v>
      </c>
      <c r="M100" s="8">
        <v>0</v>
      </c>
      <c r="N100" s="58">
        <v>0</v>
      </c>
      <c r="O100" s="55"/>
      <c r="P100" s="55">
        <v>1</v>
      </c>
      <c r="Q100" s="197">
        <v>616.20681666666667</v>
      </c>
      <c r="R100" s="8">
        <v>0</v>
      </c>
      <c r="S100" s="58">
        <v>0</v>
      </c>
      <c r="T100" s="55"/>
      <c r="U100" s="55">
        <v>1</v>
      </c>
      <c r="V100" s="197">
        <v>636.19636666666668</v>
      </c>
      <c r="W100" s="8">
        <v>0</v>
      </c>
      <c r="X100" s="58">
        <v>0</v>
      </c>
      <c r="Y100" s="55"/>
      <c r="Z100" s="55">
        <v>1</v>
      </c>
      <c r="AA100" s="197">
        <v>479.90508333333332</v>
      </c>
      <c r="AB100" s="8">
        <v>0</v>
      </c>
      <c r="AC100" s="58">
        <v>0</v>
      </c>
      <c r="AD100" s="55"/>
      <c r="AE100" s="55">
        <v>1</v>
      </c>
      <c r="AF100" s="197">
        <v>517.73829999999998</v>
      </c>
      <c r="AG100" s="8"/>
      <c r="AH100" s="58"/>
      <c r="AI100" s="55"/>
      <c r="AJ100" s="55"/>
      <c r="AK100" s="55">
        <v>511.63895000000002</v>
      </c>
      <c r="AL100" s="8">
        <v>0</v>
      </c>
      <c r="AM100" s="58">
        <v>0</v>
      </c>
      <c r="AN100" s="55"/>
      <c r="AO100" s="228"/>
      <c r="AP100" s="55">
        <v>586.37</v>
      </c>
      <c r="AQ100" s="200">
        <v>0</v>
      </c>
      <c r="AR100" s="201">
        <v>0</v>
      </c>
      <c r="AS100" s="55"/>
      <c r="AT100" s="55"/>
      <c r="AU100" s="423">
        <v>576.21445000000006</v>
      </c>
      <c r="AV100" s="200">
        <v>0</v>
      </c>
      <c r="AW100" s="201">
        <v>0</v>
      </c>
      <c r="AX100" s="423"/>
      <c r="AY100" s="55"/>
      <c r="AZ100" s="423">
        <v>470.55539999999996</v>
      </c>
      <c r="BA100" s="200">
        <v>0</v>
      </c>
      <c r="BB100" s="201">
        <v>0</v>
      </c>
      <c r="BC100" s="425"/>
      <c r="BD100" s="136"/>
    </row>
    <row r="101" spans="1:56" s="4" customFormat="1" ht="11.25" customHeight="1">
      <c r="A101" s="123">
        <v>21</v>
      </c>
      <c r="B101" s="55" t="s">
        <v>1205</v>
      </c>
      <c r="C101" s="345">
        <v>2</v>
      </c>
      <c r="D101" s="57">
        <v>42276</v>
      </c>
      <c r="E101" s="8">
        <v>150</v>
      </c>
      <c r="F101" s="122" t="s">
        <v>518</v>
      </c>
      <c r="G101" s="122" t="s">
        <v>748</v>
      </c>
      <c r="H101" s="122" t="s">
        <v>472</v>
      </c>
      <c r="I101" s="55" t="s">
        <v>103</v>
      </c>
      <c r="J101" s="55"/>
      <c r="K101" s="55"/>
      <c r="L101" s="197">
        <v>604.28008333333344</v>
      </c>
      <c r="M101" s="8">
        <v>0</v>
      </c>
      <c r="N101" s="58">
        <v>0</v>
      </c>
      <c r="O101" s="55"/>
      <c r="P101" s="55">
        <v>1</v>
      </c>
      <c r="Q101" s="197">
        <v>616.20681666666667</v>
      </c>
      <c r="R101" s="8">
        <v>0</v>
      </c>
      <c r="S101" s="58">
        <v>0</v>
      </c>
      <c r="T101" s="55"/>
      <c r="U101" s="55">
        <v>1</v>
      </c>
      <c r="V101" s="197">
        <v>636.19636666666668</v>
      </c>
      <c r="W101" s="8">
        <v>0</v>
      </c>
      <c r="X101" s="58">
        <v>0</v>
      </c>
      <c r="Y101" s="55"/>
      <c r="Z101" s="55">
        <v>1</v>
      </c>
      <c r="AA101" s="197">
        <v>479.90508333333332</v>
      </c>
      <c r="AB101" s="8">
        <v>0</v>
      </c>
      <c r="AC101" s="58">
        <v>0</v>
      </c>
      <c r="AD101" s="55"/>
      <c r="AE101" s="55">
        <v>1</v>
      </c>
      <c r="AF101" s="197">
        <v>517.73829999999998</v>
      </c>
      <c r="AG101" s="8"/>
      <c r="AH101" s="58"/>
      <c r="AI101" s="55"/>
      <c r="AJ101" s="55"/>
      <c r="AK101" s="55">
        <v>477.30149999999998</v>
      </c>
      <c r="AL101" s="8">
        <v>0</v>
      </c>
      <c r="AM101" s="58">
        <v>0</v>
      </c>
      <c r="AN101" s="55"/>
      <c r="AO101" s="228"/>
      <c r="AP101" s="55">
        <v>483.01</v>
      </c>
      <c r="AQ101" s="200">
        <v>0</v>
      </c>
      <c r="AR101" s="201">
        <v>0</v>
      </c>
      <c r="AS101" s="55"/>
      <c r="AT101" s="55"/>
      <c r="AU101" s="423">
        <v>469.35145</v>
      </c>
      <c r="AV101" s="200">
        <v>0</v>
      </c>
      <c r="AW101" s="201">
        <v>0</v>
      </c>
      <c r="AX101" s="423"/>
      <c r="AY101" s="55"/>
      <c r="AZ101" s="423">
        <v>668.39125000000001</v>
      </c>
      <c r="BA101" s="200">
        <v>0</v>
      </c>
      <c r="BB101" s="201">
        <v>0</v>
      </c>
      <c r="BC101" s="425"/>
      <c r="BD101" s="136"/>
    </row>
    <row r="102" spans="1:56" ht="11.25" customHeight="1">
      <c r="A102" s="123">
        <v>21</v>
      </c>
      <c r="B102" s="55" t="s">
        <v>1205</v>
      </c>
      <c r="C102" s="345">
        <v>3</v>
      </c>
      <c r="D102" s="57">
        <v>42252</v>
      </c>
      <c r="E102" s="8">
        <v>150</v>
      </c>
      <c r="F102" s="122" t="s">
        <v>518</v>
      </c>
      <c r="G102" s="122" t="s">
        <v>748</v>
      </c>
      <c r="H102" s="122" t="s">
        <v>472</v>
      </c>
      <c r="I102" s="55" t="s">
        <v>103</v>
      </c>
      <c r="J102" s="55"/>
      <c r="K102" s="55"/>
      <c r="L102" s="197">
        <v>604.28008333333344</v>
      </c>
      <c r="M102" s="8">
        <v>0</v>
      </c>
      <c r="N102" s="58">
        <v>0</v>
      </c>
      <c r="O102" s="55"/>
      <c r="P102" s="55">
        <v>1</v>
      </c>
      <c r="Q102" s="197">
        <v>616.20681666666667</v>
      </c>
      <c r="R102" s="8">
        <v>0</v>
      </c>
      <c r="S102" s="58">
        <v>0</v>
      </c>
      <c r="T102" s="55"/>
      <c r="U102" s="55">
        <v>1</v>
      </c>
      <c r="V102" s="197">
        <v>636.19636666666668</v>
      </c>
      <c r="W102" s="8">
        <v>0</v>
      </c>
      <c r="X102" s="58">
        <v>0</v>
      </c>
      <c r="Y102" s="55"/>
      <c r="Z102" s="55">
        <v>1</v>
      </c>
      <c r="AA102" s="197">
        <v>479.90508333333332</v>
      </c>
      <c r="AB102" s="8">
        <v>0</v>
      </c>
      <c r="AC102" s="58">
        <v>0</v>
      </c>
      <c r="AD102" s="55"/>
      <c r="AE102" s="55">
        <v>1</v>
      </c>
      <c r="AF102" s="197">
        <v>517.73829999999998</v>
      </c>
      <c r="AG102" s="8"/>
      <c r="AH102" s="58"/>
      <c r="AI102" s="55"/>
      <c r="AJ102" s="55"/>
      <c r="AK102" s="55">
        <v>470.77429999999998</v>
      </c>
      <c r="AL102" s="8">
        <v>0</v>
      </c>
      <c r="AM102" s="58">
        <v>0</v>
      </c>
      <c r="AN102" s="55"/>
      <c r="AO102" s="228"/>
      <c r="AP102" s="55">
        <v>477.34</v>
      </c>
      <c r="AQ102" s="200">
        <v>0</v>
      </c>
      <c r="AR102" s="201">
        <v>0</v>
      </c>
      <c r="AS102" s="55"/>
      <c r="AT102" s="55"/>
      <c r="AU102" s="423">
        <v>482.2765</v>
      </c>
      <c r="AV102" s="200">
        <v>0</v>
      </c>
      <c r="AW102" s="201">
        <v>0</v>
      </c>
      <c r="AX102" s="423"/>
      <c r="AY102" s="55"/>
      <c r="AZ102" s="423">
        <v>600.12430000000006</v>
      </c>
      <c r="BA102" s="200">
        <v>0</v>
      </c>
      <c r="BB102" s="201">
        <v>0</v>
      </c>
      <c r="BC102" s="425"/>
      <c r="BD102" s="136"/>
    </row>
    <row r="103" spans="1:56" ht="11.25" customHeight="1">
      <c r="A103" s="357">
        <v>22</v>
      </c>
      <c r="B103" s="263" t="s">
        <v>369</v>
      </c>
      <c r="C103" s="344">
        <v>0</v>
      </c>
      <c r="D103" s="264"/>
      <c r="E103" s="421">
        <v>180</v>
      </c>
      <c r="F103" s="263" t="s">
        <v>55</v>
      </c>
      <c r="G103" s="263" t="s">
        <v>589</v>
      </c>
      <c r="H103" s="263" t="s">
        <v>370</v>
      </c>
      <c r="I103" s="263" t="s">
        <v>103</v>
      </c>
      <c r="J103" s="263"/>
      <c r="K103" s="263"/>
      <c r="L103" s="267">
        <v>638.52134999999998</v>
      </c>
      <c r="M103" s="265">
        <v>0</v>
      </c>
      <c r="N103" s="268">
        <v>0</v>
      </c>
      <c r="O103" s="263"/>
      <c r="P103" s="263"/>
      <c r="Q103" s="267">
        <v>364.83665000000002</v>
      </c>
      <c r="R103" s="265">
        <v>0</v>
      </c>
      <c r="S103" s="268">
        <v>0</v>
      </c>
      <c r="T103" s="263"/>
      <c r="U103" s="263"/>
      <c r="V103" s="267">
        <v>329.4246</v>
      </c>
      <c r="W103" s="265">
        <v>0</v>
      </c>
      <c r="X103" s="268">
        <v>0</v>
      </c>
      <c r="Y103" s="263"/>
      <c r="Z103" s="263"/>
      <c r="AA103" s="265">
        <v>455.31200000000007</v>
      </c>
      <c r="AB103" s="265">
        <v>0</v>
      </c>
      <c r="AC103" s="268">
        <v>0</v>
      </c>
      <c r="AD103" s="263"/>
      <c r="AE103" s="263"/>
      <c r="AF103" s="271">
        <v>584.29385000000002</v>
      </c>
      <c r="AG103" s="265">
        <v>0</v>
      </c>
      <c r="AH103" s="268">
        <v>0</v>
      </c>
      <c r="AI103" s="263"/>
      <c r="AJ103" s="263"/>
      <c r="AK103" s="263">
        <v>624.80030000000011</v>
      </c>
      <c r="AL103" s="265">
        <v>0</v>
      </c>
      <c r="AM103" s="268">
        <v>0</v>
      </c>
      <c r="AN103" s="263"/>
      <c r="AO103" s="313"/>
      <c r="AP103" s="263">
        <v>539.39945</v>
      </c>
      <c r="AQ103" s="265">
        <v>0</v>
      </c>
      <c r="AR103" s="268">
        <v>0</v>
      </c>
      <c r="AS103" s="263"/>
      <c r="AT103" s="263"/>
      <c r="AU103" s="422">
        <v>566.25450000000012</v>
      </c>
      <c r="AV103" s="265">
        <v>0</v>
      </c>
      <c r="AW103" s="268">
        <v>0</v>
      </c>
      <c r="AX103" s="422"/>
      <c r="AY103" s="263"/>
      <c r="AZ103" s="422">
        <v>664.68985000000009</v>
      </c>
      <c r="BA103" s="265">
        <v>0</v>
      </c>
      <c r="BB103" s="268">
        <v>0</v>
      </c>
      <c r="BC103" s="422"/>
      <c r="BD103" s="263"/>
    </row>
    <row r="104" spans="1:56" ht="11.25" customHeight="1">
      <c r="A104" s="123">
        <v>22</v>
      </c>
      <c r="B104" s="55" t="s">
        <v>369</v>
      </c>
      <c r="C104" s="345">
        <v>1</v>
      </c>
      <c r="D104" s="57">
        <v>29359</v>
      </c>
      <c r="E104" s="8">
        <v>60</v>
      </c>
      <c r="F104" s="55" t="s">
        <v>55</v>
      </c>
      <c r="G104" s="55" t="s">
        <v>589</v>
      </c>
      <c r="H104" s="55" t="s">
        <v>370</v>
      </c>
      <c r="I104" s="55" t="s">
        <v>103</v>
      </c>
      <c r="J104" s="55"/>
      <c r="K104" s="55"/>
      <c r="L104" s="55"/>
      <c r="M104" s="8"/>
      <c r="N104" s="58"/>
      <c r="O104" s="55"/>
      <c r="P104" s="55"/>
      <c r="Q104" s="55"/>
      <c r="R104" s="8">
        <v>0</v>
      </c>
      <c r="S104" s="58"/>
      <c r="T104" s="55"/>
      <c r="U104" s="55"/>
      <c r="V104" s="55"/>
      <c r="W104" s="8">
        <v>0</v>
      </c>
      <c r="X104" s="58"/>
      <c r="Y104" s="55"/>
      <c r="Z104" s="55"/>
      <c r="AA104" s="55"/>
      <c r="AB104" s="8"/>
      <c r="AC104" s="58"/>
      <c r="AD104" s="55"/>
      <c r="AE104" s="55"/>
      <c r="AF104" s="55"/>
      <c r="AG104" s="8"/>
      <c r="AH104" s="58"/>
      <c r="AI104" s="55"/>
      <c r="AJ104" s="55"/>
      <c r="AK104" s="55">
        <v>182.82130000000001</v>
      </c>
      <c r="AL104" s="8">
        <v>0</v>
      </c>
      <c r="AM104" s="58">
        <v>0</v>
      </c>
      <c r="AN104" s="55"/>
      <c r="AO104" s="228"/>
      <c r="AP104" s="55">
        <v>209.18</v>
      </c>
      <c r="AQ104" s="200">
        <v>0</v>
      </c>
      <c r="AR104" s="201">
        <v>0</v>
      </c>
      <c r="AS104" s="55"/>
      <c r="AT104" s="55"/>
      <c r="AU104" s="423">
        <v>159.08060000000003</v>
      </c>
      <c r="AV104" s="200">
        <v>0</v>
      </c>
      <c r="AW104" s="201">
        <v>0</v>
      </c>
      <c r="AX104" s="423"/>
      <c r="AY104" s="55"/>
      <c r="AZ104" s="423">
        <v>243.88444999999999</v>
      </c>
      <c r="BA104" s="200">
        <v>0</v>
      </c>
      <c r="BB104" s="201">
        <v>0</v>
      </c>
      <c r="BC104" s="425"/>
      <c r="BD104" s="136"/>
    </row>
    <row r="105" spans="1:56" s="4" customFormat="1" ht="11.25" customHeight="1">
      <c r="A105" s="123">
        <v>22</v>
      </c>
      <c r="B105" s="55" t="s">
        <v>369</v>
      </c>
      <c r="C105" s="345">
        <v>2</v>
      </c>
      <c r="D105" s="57">
        <v>29360</v>
      </c>
      <c r="E105" s="8">
        <v>60</v>
      </c>
      <c r="F105" s="55" t="s">
        <v>55</v>
      </c>
      <c r="G105" s="55" t="s">
        <v>589</v>
      </c>
      <c r="H105" s="55" t="s">
        <v>370</v>
      </c>
      <c r="I105" s="55" t="s">
        <v>103</v>
      </c>
      <c r="J105" s="55"/>
      <c r="K105" s="55"/>
      <c r="L105" s="56"/>
      <c r="M105" s="200"/>
      <c r="N105" s="201"/>
      <c r="O105" s="56"/>
      <c r="P105" s="56"/>
      <c r="Q105" s="56"/>
      <c r="R105" s="200">
        <v>0</v>
      </c>
      <c r="S105" s="201"/>
      <c r="T105" s="56"/>
      <c r="U105" s="56"/>
      <c r="V105" s="56"/>
      <c r="W105" s="200">
        <v>0</v>
      </c>
      <c r="X105" s="201"/>
      <c r="Y105" s="56"/>
      <c r="Z105" s="56"/>
      <c r="AA105" s="56"/>
      <c r="AB105" s="8"/>
      <c r="AC105" s="201"/>
      <c r="AD105" s="56"/>
      <c r="AE105" s="56"/>
      <c r="AF105" s="56"/>
      <c r="AG105" s="8"/>
      <c r="AH105" s="201"/>
      <c r="AI105" s="56"/>
      <c r="AJ105" s="56"/>
      <c r="AK105" s="55">
        <v>189.249</v>
      </c>
      <c r="AL105" s="8">
        <v>0</v>
      </c>
      <c r="AM105" s="58">
        <v>0</v>
      </c>
      <c r="AN105" s="55"/>
      <c r="AO105" s="228"/>
      <c r="AP105" s="56">
        <v>169.49</v>
      </c>
      <c r="AQ105" s="200">
        <v>0</v>
      </c>
      <c r="AR105" s="201">
        <v>0</v>
      </c>
      <c r="AS105" s="56"/>
      <c r="AT105" s="56"/>
      <c r="AU105" s="423">
        <v>201.86560000000003</v>
      </c>
      <c r="AV105" s="200">
        <v>0</v>
      </c>
      <c r="AW105" s="201">
        <v>0</v>
      </c>
      <c r="AX105" s="423"/>
      <c r="AY105" s="56"/>
      <c r="AZ105" s="423">
        <v>224.71080000000003</v>
      </c>
      <c r="BA105" s="200">
        <v>0</v>
      </c>
      <c r="BB105" s="201">
        <v>0</v>
      </c>
      <c r="BC105" s="425"/>
      <c r="BD105" s="139"/>
    </row>
    <row r="106" spans="1:56" ht="11.25" customHeight="1">
      <c r="A106" s="123">
        <v>22</v>
      </c>
      <c r="B106" s="136" t="s">
        <v>369</v>
      </c>
      <c r="C106" s="346">
        <v>3</v>
      </c>
      <c r="D106" s="140">
        <v>29842</v>
      </c>
      <c r="E106" s="126">
        <v>60</v>
      </c>
      <c r="F106" s="136" t="s">
        <v>55</v>
      </c>
      <c r="G106" s="136" t="s">
        <v>589</v>
      </c>
      <c r="H106" s="136" t="s">
        <v>370</v>
      </c>
      <c r="I106" s="136" t="s">
        <v>103</v>
      </c>
      <c r="J106" s="136"/>
      <c r="K106" s="136"/>
      <c r="L106" s="139"/>
      <c r="M106" s="233"/>
      <c r="N106" s="234"/>
      <c r="O106" s="139"/>
      <c r="P106" s="139"/>
      <c r="Q106" s="139"/>
      <c r="R106" s="233">
        <v>0</v>
      </c>
      <c r="S106" s="234"/>
      <c r="T106" s="139"/>
      <c r="U106" s="139"/>
      <c r="V106" s="139"/>
      <c r="W106" s="233">
        <v>0</v>
      </c>
      <c r="X106" s="234"/>
      <c r="Y106" s="139"/>
      <c r="Z106" s="139"/>
      <c r="AA106" s="139"/>
      <c r="AB106" s="126"/>
      <c r="AC106" s="234"/>
      <c r="AD106" s="139"/>
      <c r="AE106" s="139"/>
      <c r="AF106" s="139"/>
      <c r="AG106" s="126"/>
      <c r="AH106" s="234"/>
      <c r="AI106" s="139"/>
      <c r="AJ106" s="139"/>
      <c r="AK106" s="136">
        <v>252.73</v>
      </c>
      <c r="AL106" s="8">
        <v>0</v>
      </c>
      <c r="AM106" s="58">
        <v>0</v>
      </c>
      <c r="AN106" s="136"/>
      <c r="AO106" s="237"/>
      <c r="AP106" s="139">
        <v>160.72999999999999</v>
      </c>
      <c r="AQ106" s="200">
        <v>0</v>
      </c>
      <c r="AR106" s="201">
        <v>0</v>
      </c>
      <c r="AS106" s="139"/>
      <c r="AT106" s="139"/>
      <c r="AU106" s="423">
        <v>205.3083</v>
      </c>
      <c r="AV106" s="200">
        <v>0</v>
      </c>
      <c r="AW106" s="201">
        <v>0</v>
      </c>
      <c r="AX106" s="423"/>
      <c r="AY106" s="139"/>
      <c r="AZ106" s="423">
        <v>196.09460000000004</v>
      </c>
      <c r="BA106" s="200">
        <v>0</v>
      </c>
      <c r="BB106" s="201">
        <v>0</v>
      </c>
      <c r="BC106" s="425"/>
      <c r="BD106" s="139"/>
    </row>
    <row r="107" spans="1:56" ht="12.75" customHeight="1">
      <c r="A107" s="357">
        <v>23</v>
      </c>
      <c r="B107" s="279" t="s">
        <v>1423</v>
      </c>
      <c r="C107" s="347">
        <v>0</v>
      </c>
      <c r="D107" s="280"/>
      <c r="E107" s="421">
        <v>180</v>
      </c>
      <c r="F107" s="279" t="s">
        <v>55</v>
      </c>
      <c r="G107" s="279" t="s">
        <v>338</v>
      </c>
      <c r="H107" s="263" t="s">
        <v>1424</v>
      </c>
      <c r="I107" s="279" t="s">
        <v>103</v>
      </c>
      <c r="J107" s="279"/>
      <c r="K107" s="279"/>
      <c r="L107" s="279"/>
      <c r="M107" s="269"/>
      <c r="N107" s="282"/>
      <c r="O107" s="279"/>
      <c r="P107" s="279"/>
      <c r="Q107" s="279"/>
      <c r="R107" s="269"/>
      <c r="S107" s="282"/>
      <c r="T107" s="279"/>
      <c r="U107" s="279"/>
      <c r="V107" s="279"/>
      <c r="W107" s="269"/>
      <c r="X107" s="282"/>
      <c r="Y107" s="279"/>
      <c r="Z107" s="279"/>
      <c r="AA107" s="279"/>
      <c r="AB107" s="269"/>
      <c r="AC107" s="282"/>
      <c r="AD107" s="279"/>
      <c r="AE107" s="279"/>
      <c r="AF107" s="279">
        <v>0</v>
      </c>
      <c r="AG107" s="269">
        <v>0</v>
      </c>
      <c r="AH107" s="282">
        <v>0</v>
      </c>
      <c r="AI107" s="279"/>
      <c r="AJ107" s="279"/>
      <c r="AK107" s="279">
        <v>419.40244999999999</v>
      </c>
      <c r="AL107" s="265">
        <v>0</v>
      </c>
      <c r="AM107" s="268">
        <v>0</v>
      </c>
      <c r="AN107" s="279"/>
      <c r="AO107" s="316"/>
      <c r="AP107" s="279">
        <v>704.62914999999998</v>
      </c>
      <c r="AQ107" s="265">
        <v>0</v>
      </c>
      <c r="AR107" s="268">
        <v>0</v>
      </c>
      <c r="AS107" s="279"/>
      <c r="AT107" s="279"/>
      <c r="AU107" s="422">
        <v>728.12109999999996</v>
      </c>
      <c r="AV107" s="265">
        <v>0</v>
      </c>
      <c r="AW107" s="268">
        <v>0</v>
      </c>
      <c r="AX107" s="422"/>
      <c r="AY107" s="279"/>
      <c r="AZ107" s="422">
        <v>701.1167999999999</v>
      </c>
      <c r="BA107" s="265">
        <v>0</v>
      </c>
      <c r="BB107" s="268">
        <v>0</v>
      </c>
      <c r="BC107" s="422"/>
      <c r="BD107" s="279"/>
    </row>
    <row r="108" spans="1:56" ht="11.25" customHeight="1">
      <c r="A108" s="123">
        <v>23</v>
      </c>
      <c r="B108" s="136" t="s">
        <v>1423</v>
      </c>
      <c r="C108" s="346">
        <v>1</v>
      </c>
      <c r="D108" s="140">
        <v>44645</v>
      </c>
      <c r="E108" s="126">
        <v>60</v>
      </c>
      <c r="F108" s="136" t="s">
        <v>55</v>
      </c>
      <c r="G108" s="136" t="s">
        <v>338</v>
      </c>
      <c r="H108" s="214" t="s">
        <v>1424</v>
      </c>
      <c r="I108" s="136" t="s">
        <v>103</v>
      </c>
      <c r="J108" s="136"/>
      <c r="K108" s="136"/>
      <c r="L108" s="139"/>
      <c r="M108" s="233"/>
      <c r="N108" s="234"/>
      <c r="O108" s="139"/>
      <c r="P108" s="139"/>
      <c r="Q108" s="139"/>
      <c r="R108" s="233"/>
      <c r="S108" s="234"/>
      <c r="T108" s="139"/>
      <c r="U108" s="139"/>
      <c r="V108" s="139"/>
      <c r="W108" s="233"/>
      <c r="X108" s="234"/>
      <c r="Y108" s="139"/>
      <c r="Z108" s="139"/>
      <c r="AA108" s="139"/>
      <c r="AB108" s="126"/>
      <c r="AC108" s="234"/>
      <c r="AD108" s="139"/>
      <c r="AE108" s="139"/>
      <c r="AF108" s="136">
        <v>0</v>
      </c>
      <c r="AG108" s="126">
        <v>0</v>
      </c>
      <c r="AH108" s="221">
        <v>0</v>
      </c>
      <c r="AI108" s="139"/>
      <c r="AJ108" s="136">
        <v>1</v>
      </c>
      <c r="AK108" s="136">
        <v>130.85245</v>
      </c>
      <c r="AL108" s="8">
        <v>0</v>
      </c>
      <c r="AM108" s="58">
        <v>0</v>
      </c>
      <c r="AN108" s="136"/>
      <c r="AO108" s="237">
        <v>1</v>
      </c>
      <c r="AP108" s="139">
        <v>239.82</v>
      </c>
      <c r="AQ108" s="200">
        <v>0</v>
      </c>
      <c r="AR108" s="201">
        <v>0</v>
      </c>
      <c r="AS108" s="139"/>
      <c r="AT108" s="139" t="s">
        <v>1447</v>
      </c>
      <c r="AU108" s="423">
        <v>242.06359999999998</v>
      </c>
      <c r="AV108" s="200">
        <v>0</v>
      </c>
      <c r="AW108" s="201">
        <v>0</v>
      </c>
      <c r="AX108" s="423"/>
      <c r="AY108" s="55" t="s">
        <v>1447</v>
      </c>
      <c r="AZ108" s="423">
        <v>225.7456</v>
      </c>
      <c r="BA108" s="200">
        <v>0</v>
      </c>
      <c r="BB108" s="201">
        <v>0</v>
      </c>
      <c r="BC108" s="425"/>
      <c r="BD108" s="136" t="s">
        <v>1447</v>
      </c>
    </row>
    <row r="109" spans="1:56" s="4" customFormat="1" ht="11.25" customHeight="1">
      <c r="A109" s="123">
        <v>23</v>
      </c>
      <c r="B109" s="55" t="s">
        <v>1423</v>
      </c>
      <c r="C109" s="345">
        <v>2</v>
      </c>
      <c r="D109" s="57">
        <v>44647</v>
      </c>
      <c r="E109" s="8">
        <v>60</v>
      </c>
      <c r="F109" s="55" t="s">
        <v>55</v>
      </c>
      <c r="G109" s="55" t="s">
        <v>338</v>
      </c>
      <c r="H109" s="215" t="s">
        <v>1424</v>
      </c>
      <c r="I109" s="55" t="s">
        <v>103</v>
      </c>
      <c r="J109" s="55"/>
      <c r="K109" s="55"/>
      <c r="L109" s="56"/>
      <c r="M109" s="200"/>
      <c r="N109" s="201"/>
      <c r="O109" s="56"/>
      <c r="P109" s="56"/>
      <c r="Q109" s="56"/>
      <c r="R109" s="200"/>
      <c r="S109" s="201"/>
      <c r="T109" s="56"/>
      <c r="U109" s="56"/>
      <c r="V109" s="56"/>
      <c r="W109" s="200"/>
      <c r="X109" s="201"/>
      <c r="Y109" s="56"/>
      <c r="Z109" s="56"/>
      <c r="AA109" s="56"/>
      <c r="AB109" s="8"/>
      <c r="AC109" s="201"/>
      <c r="AD109" s="56"/>
      <c r="AE109" s="56"/>
      <c r="AF109" s="55">
        <v>0</v>
      </c>
      <c r="AG109" s="8">
        <v>0</v>
      </c>
      <c r="AH109" s="58">
        <v>0</v>
      </c>
      <c r="AI109" s="56"/>
      <c r="AJ109" s="55">
        <v>1</v>
      </c>
      <c r="AK109" s="55">
        <v>115.76824999999999</v>
      </c>
      <c r="AL109" s="8">
        <v>0</v>
      </c>
      <c r="AM109" s="58">
        <v>0</v>
      </c>
      <c r="AN109" s="55"/>
      <c r="AO109" s="228">
        <v>1</v>
      </c>
      <c r="AP109" s="56">
        <v>226.03</v>
      </c>
      <c r="AQ109" s="200">
        <v>0</v>
      </c>
      <c r="AR109" s="201">
        <v>0</v>
      </c>
      <c r="AS109" s="56"/>
      <c r="AT109" s="56" t="s">
        <v>1447</v>
      </c>
      <c r="AU109" s="423">
        <v>238.03385</v>
      </c>
      <c r="AV109" s="200">
        <v>0</v>
      </c>
      <c r="AW109" s="201">
        <v>0</v>
      </c>
      <c r="AX109" s="423"/>
      <c r="AY109" s="55" t="s">
        <v>1447</v>
      </c>
      <c r="AZ109" s="423">
        <v>218.60149999999999</v>
      </c>
      <c r="BA109" s="200">
        <v>0</v>
      </c>
      <c r="BB109" s="201">
        <v>0</v>
      </c>
      <c r="BC109" s="425"/>
      <c r="BD109" s="136" t="s">
        <v>1447</v>
      </c>
    </row>
    <row r="110" spans="1:56" ht="11.25" customHeight="1">
      <c r="A110" s="123">
        <v>23</v>
      </c>
      <c r="B110" s="55" t="s">
        <v>1423</v>
      </c>
      <c r="C110" s="345">
        <v>3</v>
      </c>
      <c r="D110" s="57">
        <v>44648</v>
      </c>
      <c r="E110" s="8">
        <v>60</v>
      </c>
      <c r="F110" s="55" t="s">
        <v>55</v>
      </c>
      <c r="G110" s="55" t="s">
        <v>338</v>
      </c>
      <c r="H110" s="215" t="s">
        <v>1424</v>
      </c>
      <c r="I110" s="55" t="s">
        <v>103</v>
      </c>
      <c r="J110" s="55"/>
      <c r="K110" s="55"/>
      <c r="L110" s="56"/>
      <c r="M110" s="200"/>
      <c r="N110" s="201"/>
      <c r="O110" s="56"/>
      <c r="P110" s="56"/>
      <c r="Q110" s="56"/>
      <c r="R110" s="200"/>
      <c r="S110" s="201"/>
      <c r="T110" s="56"/>
      <c r="U110" s="56"/>
      <c r="V110" s="56"/>
      <c r="W110" s="200"/>
      <c r="X110" s="201"/>
      <c r="Y110" s="56"/>
      <c r="Z110" s="56"/>
      <c r="AA110" s="56"/>
      <c r="AB110" s="8"/>
      <c r="AC110" s="201"/>
      <c r="AD110" s="56"/>
      <c r="AE110" s="56"/>
      <c r="AF110" s="55">
        <v>0</v>
      </c>
      <c r="AG110" s="8">
        <v>0</v>
      </c>
      <c r="AH110" s="58">
        <v>0</v>
      </c>
      <c r="AI110" s="56"/>
      <c r="AJ110" s="55">
        <v>1</v>
      </c>
      <c r="AK110" s="55">
        <v>172.78175000000002</v>
      </c>
      <c r="AL110" s="8">
        <v>0</v>
      </c>
      <c r="AM110" s="58">
        <v>0</v>
      </c>
      <c r="AN110" s="55"/>
      <c r="AO110" s="228">
        <v>1</v>
      </c>
      <c r="AP110" s="56">
        <v>238.77</v>
      </c>
      <c r="AQ110" s="200">
        <v>0</v>
      </c>
      <c r="AR110" s="201">
        <v>0</v>
      </c>
      <c r="AS110" s="56"/>
      <c r="AT110" s="56" t="s">
        <v>1447</v>
      </c>
      <c r="AU110" s="423">
        <v>248.02364999999998</v>
      </c>
      <c r="AV110" s="200">
        <v>0</v>
      </c>
      <c r="AW110" s="201">
        <v>0</v>
      </c>
      <c r="AX110" s="423"/>
      <c r="AY110" s="55" t="s">
        <v>1447</v>
      </c>
      <c r="AZ110" s="423">
        <v>256.76969999999994</v>
      </c>
      <c r="BA110" s="200">
        <v>0</v>
      </c>
      <c r="BB110" s="201">
        <v>0</v>
      </c>
      <c r="BC110" s="425"/>
      <c r="BD110" s="136" t="s">
        <v>1447</v>
      </c>
    </row>
    <row r="111" spans="1:56" s="4" customFormat="1" ht="11.25" customHeight="1">
      <c r="A111" s="357">
        <v>24</v>
      </c>
      <c r="B111" s="263" t="s">
        <v>463</v>
      </c>
      <c r="C111" s="344">
        <v>0</v>
      </c>
      <c r="D111" s="264"/>
      <c r="E111" s="421">
        <v>1050</v>
      </c>
      <c r="F111" s="263" t="s">
        <v>459</v>
      </c>
      <c r="G111" s="263" t="s">
        <v>748</v>
      </c>
      <c r="H111" s="263" t="s">
        <v>460</v>
      </c>
      <c r="I111" s="263" t="s">
        <v>849</v>
      </c>
      <c r="J111" s="263" t="s">
        <v>591</v>
      </c>
      <c r="K111" s="263" t="s">
        <v>848</v>
      </c>
      <c r="L111" s="267">
        <v>6779.2560000000003</v>
      </c>
      <c r="M111" s="265">
        <v>6995076.7825180069</v>
      </c>
      <c r="N111" s="268">
        <v>1.0318354672722208</v>
      </c>
      <c r="O111" s="263">
        <v>1</v>
      </c>
      <c r="P111" s="263"/>
      <c r="Q111" s="267">
        <v>6526.6450000000004</v>
      </c>
      <c r="R111" s="265">
        <v>6752910.5927431965</v>
      </c>
      <c r="S111" s="268">
        <v>1.0346679791444449</v>
      </c>
      <c r="T111" s="263">
        <v>1</v>
      </c>
      <c r="U111" s="263"/>
      <c r="V111" s="267">
        <v>6363.2629999999999</v>
      </c>
      <c r="W111" s="265">
        <v>6956666.4433951769</v>
      </c>
      <c r="X111" s="268">
        <v>1.0932545839131869</v>
      </c>
      <c r="Y111" s="263">
        <v>1</v>
      </c>
      <c r="Z111" s="263"/>
      <c r="AA111" s="267">
        <v>7208.13</v>
      </c>
      <c r="AB111" s="265">
        <v>7463531.8738405444</v>
      </c>
      <c r="AC111" s="268">
        <v>1.0354324733100742</v>
      </c>
      <c r="AD111" s="263">
        <v>1</v>
      </c>
      <c r="AE111" s="263"/>
      <c r="AF111" s="267">
        <v>7604.42</v>
      </c>
      <c r="AG111" s="265">
        <v>7667938.3700628532</v>
      </c>
      <c r="AH111" s="268">
        <v>1.0083528224457425</v>
      </c>
      <c r="AI111" s="263">
        <v>1</v>
      </c>
      <c r="AJ111" s="263"/>
      <c r="AK111" s="263">
        <v>7777</v>
      </c>
      <c r="AL111" s="265">
        <v>7948550.3490136862</v>
      </c>
      <c r="AM111" s="268">
        <v>1.0220586793125481</v>
      </c>
      <c r="AN111" s="263"/>
      <c r="AO111" s="313"/>
      <c r="AP111" s="263">
        <v>7444.82</v>
      </c>
      <c r="AQ111" s="265">
        <v>7457572.7229444496</v>
      </c>
      <c r="AR111" s="268">
        <v>1.0017129659205259</v>
      </c>
      <c r="AS111" s="263"/>
      <c r="AT111" s="263"/>
      <c r="AU111" s="422">
        <v>7846.8027475425006</v>
      </c>
      <c r="AV111" s="265">
        <v>8154297.2769238325</v>
      </c>
      <c r="AW111" s="268">
        <v>1.0391872383280738</v>
      </c>
      <c r="AX111" s="422"/>
      <c r="AY111" s="263"/>
      <c r="AZ111" s="422">
        <v>7560.5473220728873</v>
      </c>
      <c r="BA111" s="265">
        <v>7917817.2266344065</v>
      </c>
      <c r="BB111" s="268">
        <v>1.0472545027948541</v>
      </c>
      <c r="BC111" s="422"/>
      <c r="BD111" s="263"/>
    </row>
    <row r="112" spans="1:56" s="4" customFormat="1" ht="11.25" customHeight="1">
      <c r="A112" s="123">
        <v>24</v>
      </c>
      <c r="B112" s="55" t="s">
        <v>463</v>
      </c>
      <c r="C112" s="345">
        <v>1</v>
      </c>
      <c r="D112" s="57">
        <v>36359</v>
      </c>
      <c r="E112" s="94">
        <v>210</v>
      </c>
      <c r="F112" s="55" t="s">
        <v>459</v>
      </c>
      <c r="G112" s="55" t="s">
        <v>748</v>
      </c>
      <c r="H112" s="55" t="s">
        <v>460</v>
      </c>
      <c r="I112" s="55" t="s">
        <v>849</v>
      </c>
      <c r="J112" s="55" t="s">
        <v>591</v>
      </c>
      <c r="K112" s="55" t="s">
        <v>848</v>
      </c>
      <c r="L112" s="55"/>
      <c r="M112" s="8"/>
      <c r="N112" s="58"/>
      <c r="O112" s="55"/>
      <c r="P112" s="55"/>
      <c r="Q112" s="55"/>
      <c r="R112" s="8">
        <v>0</v>
      </c>
      <c r="S112" s="58"/>
      <c r="T112" s="55"/>
      <c r="U112" s="55"/>
      <c r="V112" s="55"/>
      <c r="W112" s="8">
        <v>0</v>
      </c>
      <c r="X112" s="58"/>
      <c r="Y112" s="55"/>
      <c r="Z112" s="55"/>
      <c r="AA112" s="55"/>
      <c r="AB112" s="8"/>
      <c r="AC112" s="58"/>
      <c r="AD112" s="55"/>
      <c r="AE112" s="55"/>
      <c r="AF112" s="55"/>
      <c r="AG112" s="8"/>
      <c r="AH112" s="58"/>
      <c r="AI112" s="55"/>
      <c r="AJ112" s="55"/>
      <c r="AK112" s="55">
        <v>1632</v>
      </c>
      <c r="AL112" s="8">
        <v>1673296.4070706211</v>
      </c>
      <c r="AM112" s="58">
        <v>1.0253041709991551</v>
      </c>
      <c r="AN112" s="237">
        <v>1</v>
      </c>
      <c r="AO112" s="228"/>
      <c r="AP112" s="55">
        <v>1392.0709999999999</v>
      </c>
      <c r="AQ112" s="200">
        <v>1433555.8969297963</v>
      </c>
      <c r="AR112" s="201">
        <v>1.0298008484695078</v>
      </c>
      <c r="AS112" s="55">
        <v>1</v>
      </c>
      <c r="AT112" s="55"/>
      <c r="AU112" s="423">
        <v>1665.4253810625003</v>
      </c>
      <c r="AV112" s="200">
        <v>1741133.4717465686</v>
      </c>
      <c r="AW112" s="201">
        <v>1.0454587107563884</v>
      </c>
      <c r="AX112" s="423">
        <v>1</v>
      </c>
      <c r="AY112" s="55"/>
      <c r="AZ112" s="427">
        <v>1497.9654805471666</v>
      </c>
      <c r="BA112" s="200">
        <v>1614252.3846317215</v>
      </c>
      <c r="BB112" s="201">
        <v>1.0776298957450465</v>
      </c>
      <c r="BC112" s="425">
        <v>1</v>
      </c>
      <c r="BD112" s="136"/>
    </row>
    <row r="113" spans="1:56" s="4" customFormat="1" ht="11.25" customHeight="1">
      <c r="A113" s="123">
        <v>24</v>
      </c>
      <c r="B113" s="136" t="s">
        <v>463</v>
      </c>
      <c r="C113" s="346">
        <v>2</v>
      </c>
      <c r="D113" s="140">
        <v>36666</v>
      </c>
      <c r="E113" s="127">
        <v>210</v>
      </c>
      <c r="F113" s="136" t="s">
        <v>459</v>
      </c>
      <c r="G113" s="136" t="s">
        <v>748</v>
      </c>
      <c r="H113" s="136" t="s">
        <v>460</v>
      </c>
      <c r="I113" s="136" t="s">
        <v>849</v>
      </c>
      <c r="J113" s="136" t="s">
        <v>591</v>
      </c>
      <c r="K113" s="136" t="s">
        <v>848</v>
      </c>
      <c r="L113" s="139"/>
      <c r="M113" s="233"/>
      <c r="N113" s="234"/>
      <c r="O113" s="139"/>
      <c r="P113" s="139"/>
      <c r="Q113" s="139"/>
      <c r="R113" s="233">
        <v>0</v>
      </c>
      <c r="S113" s="234"/>
      <c r="T113" s="139"/>
      <c r="U113" s="139"/>
      <c r="V113" s="139"/>
      <c r="W113" s="233">
        <v>0</v>
      </c>
      <c r="X113" s="234"/>
      <c r="Y113" s="139"/>
      <c r="Z113" s="139"/>
      <c r="AA113" s="139"/>
      <c r="AB113" s="126"/>
      <c r="AC113" s="234"/>
      <c r="AD113" s="139"/>
      <c r="AE113" s="139"/>
      <c r="AF113" s="139"/>
      <c r="AG113" s="126"/>
      <c r="AH113" s="234"/>
      <c r="AI113" s="139"/>
      <c r="AJ113" s="139"/>
      <c r="AK113" s="136">
        <v>1645</v>
      </c>
      <c r="AL113" s="8">
        <v>1694615.3212852597</v>
      </c>
      <c r="AM113" s="58">
        <v>1.0301612895351122</v>
      </c>
      <c r="AN113" s="237">
        <v>1</v>
      </c>
      <c r="AO113" s="237"/>
      <c r="AP113" s="139">
        <v>1462.55</v>
      </c>
      <c r="AQ113" s="200">
        <v>1496152.0269047611</v>
      </c>
      <c r="AR113" s="201">
        <v>1.0229749594234461</v>
      </c>
      <c r="AS113" s="139">
        <v>1</v>
      </c>
      <c r="AT113" s="139"/>
      <c r="AU113" s="423">
        <v>1668.3088545975002</v>
      </c>
      <c r="AV113" s="200">
        <v>1712598.1184486849</v>
      </c>
      <c r="AW113" s="201">
        <v>1.02654740081798</v>
      </c>
      <c r="AX113" s="423">
        <v>1</v>
      </c>
      <c r="AY113" s="139"/>
      <c r="AZ113" s="427">
        <v>1465.3869849818288</v>
      </c>
      <c r="BA113" s="200">
        <v>1564210.7902874015</v>
      </c>
      <c r="BB113" s="201">
        <v>1.0674387082172687</v>
      </c>
      <c r="BC113" s="425">
        <v>1</v>
      </c>
      <c r="BD113" s="139"/>
    </row>
    <row r="114" spans="1:56" s="4" customFormat="1" ht="11.25" customHeight="1">
      <c r="A114" s="123">
        <v>24</v>
      </c>
      <c r="B114" s="136" t="s">
        <v>463</v>
      </c>
      <c r="C114" s="346">
        <v>3</v>
      </c>
      <c r="D114" s="140">
        <v>36971</v>
      </c>
      <c r="E114" s="127">
        <v>210</v>
      </c>
      <c r="F114" s="136" t="s">
        <v>459</v>
      </c>
      <c r="G114" s="136" t="s">
        <v>748</v>
      </c>
      <c r="H114" s="136" t="s">
        <v>460</v>
      </c>
      <c r="I114" s="136" t="s">
        <v>849</v>
      </c>
      <c r="J114" s="136" t="s">
        <v>591</v>
      </c>
      <c r="K114" s="136" t="s">
        <v>848</v>
      </c>
      <c r="L114" s="136"/>
      <c r="M114" s="126"/>
      <c r="N114" s="221"/>
      <c r="O114" s="136"/>
      <c r="P114" s="136"/>
      <c r="Q114" s="136"/>
      <c r="R114" s="126">
        <v>0</v>
      </c>
      <c r="S114" s="221"/>
      <c r="T114" s="136"/>
      <c r="U114" s="136"/>
      <c r="V114" s="136"/>
      <c r="W114" s="126">
        <v>0</v>
      </c>
      <c r="X114" s="221"/>
      <c r="Y114" s="136"/>
      <c r="Z114" s="136"/>
      <c r="AA114" s="136"/>
      <c r="AB114" s="126"/>
      <c r="AC114" s="221"/>
      <c r="AD114" s="136"/>
      <c r="AE114" s="136"/>
      <c r="AF114" s="136"/>
      <c r="AG114" s="126"/>
      <c r="AH114" s="221"/>
      <c r="AI114" s="136"/>
      <c r="AJ114" s="136"/>
      <c r="AK114" s="136">
        <v>1467</v>
      </c>
      <c r="AL114" s="8">
        <v>1586786.3942318186</v>
      </c>
      <c r="AM114" s="58">
        <v>1.0816539837981041</v>
      </c>
      <c r="AN114" s="237">
        <v>1</v>
      </c>
      <c r="AO114" s="237"/>
      <c r="AP114" s="136">
        <v>1541.84</v>
      </c>
      <c r="AQ114" s="200">
        <v>1621112.7819875178</v>
      </c>
      <c r="AR114" s="201">
        <v>1.0514144022645138</v>
      </c>
      <c r="AS114" s="136">
        <v>1</v>
      </c>
      <c r="AT114" s="136"/>
      <c r="AU114" s="423">
        <v>1495.4869449074999</v>
      </c>
      <c r="AV114" s="200">
        <v>1650532.6867673434</v>
      </c>
      <c r="AW114" s="201">
        <v>1.1036757575101623</v>
      </c>
      <c r="AX114" s="423">
        <v>1</v>
      </c>
      <c r="AY114" s="136"/>
      <c r="AZ114" s="427">
        <v>1596.5154140708287</v>
      </c>
      <c r="BA114" s="200">
        <v>1705190.2898248241</v>
      </c>
      <c r="BB114" s="201">
        <v>1.0680700447964318</v>
      </c>
      <c r="BC114" s="425">
        <v>1</v>
      </c>
      <c r="BD114" s="136"/>
    </row>
    <row r="115" spans="1:56" s="4" customFormat="1" ht="11.25" customHeight="1">
      <c r="A115" s="123">
        <v>24</v>
      </c>
      <c r="B115" s="136" t="s">
        <v>463</v>
      </c>
      <c r="C115" s="346">
        <v>4</v>
      </c>
      <c r="D115" s="140">
        <v>39439</v>
      </c>
      <c r="E115" s="127">
        <v>210</v>
      </c>
      <c r="F115" s="136" t="s">
        <v>459</v>
      </c>
      <c r="G115" s="136" t="s">
        <v>748</v>
      </c>
      <c r="H115" s="136" t="s">
        <v>460</v>
      </c>
      <c r="I115" s="136" t="s">
        <v>849</v>
      </c>
      <c r="J115" s="136" t="s">
        <v>591</v>
      </c>
      <c r="K115" s="136" t="s">
        <v>848</v>
      </c>
      <c r="L115" s="136"/>
      <c r="M115" s="126"/>
      <c r="N115" s="221"/>
      <c r="O115" s="136"/>
      <c r="P115" s="136"/>
      <c r="Q115" s="136"/>
      <c r="R115" s="126">
        <v>0</v>
      </c>
      <c r="S115" s="221"/>
      <c r="T115" s="136"/>
      <c r="U115" s="136"/>
      <c r="V115" s="136"/>
      <c r="W115" s="126">
        <v>0</v>
      </c>
      <c r="X115" s="221"/>
      <c r="Y115" s="136"/>
      <c r="Z115" s="136"/>
      <c r="AA115" s="136"/>
      <c r="AB115" s="126"/>
      <c r="AC115" s="221"/>
      <c r="AD115" s="136"/>
      <c r="AE115" s="136"/>
      <c r="AF115" s="136"/>
      <c r="AG115" s="126"/>
      <c r="AH115" s="221"/>
      <c r="AI115" s="136"/>
      <c r="AJ115" s="136"/>
      <c r="AK115" s="136">
        <v>1625</v>
      </c>
      <c r="AL115" s="8">
        <v>1610512.077765469</v>
      </c>
      <c r="AM115" s="58">
        <v>0.99108435554798091</v>
      </c>
      <c r="AN115" s="237">
        <v>1</v>
      </c>
      <c r="AO115" s="237"/>
      <c r="AP115" s="136">
        <v>1466.03</v>
      </c>
      <c r="AQ115" s="200">
        <v>1388936.4799941445</v>
      </c>
      <c r="AR115" s="201">
        <v>0.9474134089985502</v>
      </c>
      <c r="AS115" s="136">
        <v>1</v>
      </c>
      <c r="AT115" s="136"/>
      <c r="AU115" s="423">
        <v>1643.69693607</v>
      </c>
      <c r="AV115" s="200">
        <v>1713100.4649010021</v>
      </c>
      <c r="AW115" s="201">
        <v>1.0422240422233449</v>
      </c>
      <c r="AX115" s="423">
        <v>1</v>
      </c>
      <c r="AY115" s="136"/>
      <c r="AZ115" s="427">
        <v>1395.7281470807127</v>
      </c>
      <c r="BA115" s="200">
        <v>1422289.2573497482</v>
      </c>
      <c r="BB115" s="201">
        <v>1.0190302891896179</v>
      </c>
      <c r="BC115" s="425">
        <v>1</v>
      </c>
      <c r="BD115" s="136"/>
    </row>
    <row r="116" spans="1:56" s="4" customFormat="1" ht="11.25" customHeight="1">
      <c r="A116" s="123">
        <v>24</v>
      </c>
      <c r="B116" s="136" t="s">
        <v>463</v>
      </c>
      <c r="C116" s="346">
        <v>5</v>
      </c>
      <c r="D116" s="140">
        <v>39971</v>
      </c>
      <c r="E116" s="127">
        <v>210</v>
      </c>
      <c r="F116" s="136" t="s">
        <v>459</v>
      </c>
      <c r="G116" s="136" t="s">
        <v>748</v>
      </c>
      <c r="H116" s="136" t="s">
        <v>460</v>
      </c>
      <c r="I116" s="136" t="s">
        <v>849</v>
      </c>
      <c r="J116" s="136" t="s">
        <v>591</v>
      </c>
      <c r="K116" s="136" t="s">
        <v>848</v>
      </c>
      <c r="L116" s="139"/>
      <c r="M116" s="233"/>
      <c r="N116" s="234"/>
      <c r="O116" s="139"/>
      <c r="P116" s="139"/>
      <c r="Q116" s="139"/>
      <c r="R116" s="233">
        <v>0</v>
      </c>
      <c r="S116" s="234"/>
      <c r="T116" s="139"/>
      <c r="U116" s="139"/>
      <c r="V116" s="139"/>
      <c r="W116" s="233">
        <v>0</v>
      </c>
      <c r="X116" s="234"/>
      <c r="Y116" s="139"/>
      <c r="Z116" s="139"/>
      <c r="AA116" s="139"/>
      <c r="AB116" s="126"/>
      <c r="AC116" s="234"/>
      <c r="AD116" s="139"/>
      <c r="AE116" s="139"/>
      <c r="AF116" s="139"/>
      <c r="AG116" s="126"/>
      <c r="AH116" s="234"/>
      <c r="AI116" s="139"/>
      <c r="AJ116" s="139"/>
      <c r="AK116" s="136">
        <v>1408</v>
      </c>
      <c r="AL116" s="8">
        <v>1383337.0552216296</v>
      </c>
      <c r="AM116" s="58">
        <v>0.98248370399263463</v>
      </c>
      <c r="AN116" s="237">
        <v>1</v>
      </c>
      <c r="AO116" s="237"/>
      <c r="AP116" s="139">
        <v>1582.33</v>
      </c>
      <c r="AQ116" s="200">
        <v>1517811.219433957</v>
      </c>
      <c r="AR116" s="201">
        <v>0.95922545830133854</v>
      </c>
      <c r="AS116" s="139">
        <v>1</v>
      </c>
      <c r="AT116" s="139"/>
      <c r="AU116" s="423">
        <v>1373.884630905</v>
      </c>
      <c r="AV116" s="200">
        <v>1336932.5350602346</v>
      </c>
      <c r="AW116" s="201">
        <v>0.97310393098987913</v>
      </c>
      <c r="AX116" s="423">
        <v>1</v>
      </c>
      <c r="AY116" s="139"/>
      <c r="AZ116" s="427">
        <v>1604.9512953923499</v>
      </c>
      <c r="BA116" s="200">
        <v>1611874.50454071</v>
      </c>
      <c r="BB116" s="201">
        <v>1.0043136568494233</v>
      </c>
      <c r="BC116" s="425">
        <v>1</v>
      </c>
      <c r="BD116" s="139"/>
    </row>
    <row r="117" spans="1:56" s="4" customFormat="1" ht="11.25" customHeight="1">
      <c r="A117" s="357">
        <v>25</v>
      </c>
      <c r="B117" s="263" t="s">
        <v>282</v>
      </c>
      <c r="C117" s="344">
        <v>0</v>
      </c>
      <c r="D117" s="264"/>
      <c r="E117" s="421">
        <v>510</v>
      </c>
      <c r="F117" s="263" t="s">
        <v>454</v>
      </c>
      <c r="G117" s="263" t="s">
        <v>748</v>
      </c>
      <c r="H117" s="263" t="s">
        <v>283</v>
      </c>
      <c r="I117" s="263" t="s">
        <v>103</v>
      </c>
      <c r="J117" s="263"/>
      <c r="K117" s="263"/>
      <c r="L117" s="267">
        <v>1469.80405</v>
      </c>
      <c r="M117" s="265">
        <v>0</v>
      </c>
      <c r="N117" s="268">
        <v>0</v>
      </c>
      <c r="O117" s="263"/>
      <c r="P117" s="263"/>
      <c r="Q117" s="267">
        <v>1723.5489499999999</v>
      </c>
      <c r="R117" s="265">
        <v>0</v>
      </c>
      <c r="S117" s="268">
        <v>0</v>
      </c>
      <c r="T117" s="263"/>
      <c r="U117" s="263"/>
      <c r="V117" s="267">
        <v>1513.8029500000002</v>
      </c>
      <c r="W117" s="265">
        <v>0</v>
      </c>
      <c r="X117" s="268">
        <v>0</v>
      </c>
      <c r="Y117" s="263"/>
      <c r="Z117" s="263"/>
      <c r="AA117" s="265">
        <v>1647.6702499999999</v>
      </c>
      <c r="AB117" s="265">
        <v>0</v>
      </c>
      <c r="AC117" s="268">
        <v>0</v>
      </c>
      <c r="AD117" s="263"/>
      <c r="AE117" s="263"/>
      <c r="AF117" s="271">
        <v>1056.7298000000001</v>
      </c>
      <c r="AG117" s="265">
        <v>0</v>
      </c>
      <c r="AH117" s="268">
        <v>0</v>
      </c>
      <c r="AI117" s="263"/>
      <c r="AJ117" s="263"/>
      <c r="AK117" s="263">
        <v>999.83569999999997</v>
      </c>
      <c r="AL117" s="265">
        <v>0</v>
      </c>
      <c r="AM117" s="268">
        <v>0</v>
      </c>
      <c r="AN117" s="263"/>
      <c r="AO117" s="313"/>
      <c r="AP117" s="263">
        <v>1030.07375</v>
      </c>
      <c r="AQ117" s="265">
        <v>0</v>
      </c>
      <c r="AR117" s="268">
        <v>0</v>
      </c>
      <c r="AS117" s="263"/>
      <c r="AT117" s="263"/>
      <c r="AU117" s="422">
        <v>1659.65005</v>
      </c>
      <c r="AV117" s="265">
        <v>0</v>
      </c>
      <c r="AW117" s="268">
        <v>0</v>
      </c>
      <c r="AX117" s="422"/>
      <c r="AY117" s="263"/>
      <c r="AZ117" s="422">
        <v>1486.81855</v>
      </c>
      <c r="BA117" s="265">
        <v>0</v>
      </c>
      <c r="BB117" s="268">
        <v>0</v>
      </c>
      <c r="BC117" s="422"/>
      <c r="BD117" s="263"/>
    </row>
    <row r="118" spans="1:56" ht="11.25" customHeight="1">
      <c r="A118" s="123">
        <v>25</v>
      </c>
      <c r="B118" s="55" t="s">
        <v>282</v>
      </c>
      <c r="C118" s="345">
        <v>1</v>
      </c>
      <c r="D118" s="57">
        <v>26890</v>
      </c>
      <c r="E118" s="8">
        <v>60</v>
      </c>
      <c r="F118" s="55" t="s">
        <v>454</v>
      </c>
      <c r="G118" s="55" t="s">
        <v>748</v>
      </c>
      <c r="H118" s="55" t="s">
        <v>283</v>
      </c>
      <c r="I118" s="55" t="s">
        <v>103</v>
      </c>
      <c r="J118" s="55"/>
      <c r="K118" s="55"/>
      <c r="L118" s="55"/>
      <c r="M118" s="8"/>
      <c r="N118" s="58"/>
      <c r="O118" s="55"/>
      <c r="P118" s="55"/>
      <c r="Q118" s="55"/>
      <c r="R118" s="8"/>
      <c r="S118" s="58"/>
      <c r="T118" s="55"/>
      <c r="U118" s="55"/>
      <c r="V118" s="55"/>
      <c r="W118" s="8"/>
      <c r="X118" s="58"/>
      <c r="Y118" s="55"/>
      <c r="Z118" s="55"/>
      <c r="AA118" s="55"/>
      <c r="AB118" s="8"/>
      <c r="AC118" s="58"/>
      <c r="AD118" s="55"/>
      <c r="AE118" s="55"/>
      <c r="AF118" s="55"/>
      <c r="AG118" s="8"/>
      <c r="AH118" s="58"/>
      <c r="AI118" s="55"/>
      <c r="AJ118" s="55"/>
      <c r="AK118" s="55">
        <v>117.69855000000001</v>
      </c>
      <c r="AL118" s="8">
        <v>0</v>
      </c>
      <c r="AM118" s="58">
        <v>0</v>
      </c>
      <c r="AN118" s="55"/>
      <c r="AO118" s="228"/>
      <c r="AP118" s="55">
        <v>160.88</v>
      </c>
      <c r="AQ118" s="200">
        <v>0</v>
      </c>
      <c r="AR118" s="201">
        <v>0</v>
      </c>
      <c r="AS118" s="55"/>
      <c r="AT118" s="55"/>
      <c r="AU118" s="423">
        <v>121.39995000000002</v>
      </c>
      <c r="AV118" s="200">
        <v>0</v>
      </c>
      <c r="AW118" s="201">
        <v>0</v>
      </c>
      <c r="AX118" s="423"/>
      <c r="AY118" s="55"/>
      <c r="AZ118" s="423">
        <v>197.66670000000002</v>
      </c>
      <c r="BA118" s="200">
        <v>0</v>
      </c>
      <c r="BB118" s="201">
        <v>0</v>
      </c>
      <c r="BC118" s="425"/>
      <c r="BD118" s="136"/>
    </row>
    <row r="119" spans="1:56" ht="11.25" customHeight="1">
      <c r="A119" s="123">
        <v>25</v>
      </c>
      <c r="B119" s="55" t="s">
        <v>282</v>
      </c>
      <c r="C119" s="345">
        <v>2</v>
      </c>
      <c r="D119" s="57">
        <v>27054</v>
      </c>
      <c r="E119" s="8">
        <v>60</v>
      </c>
      <c r="F119" s="55" t="s">
        <v>454</v>
      </c>
      <c r="G119" s="55" t="s">
        <v>748</v>
      </c>
      <c r="H119" s="55" t="s">
        <v>283</v>
      </c>
      <c r="I119" s="55" t="s">
        <v>103</v>
      </c>
      <c r="J119" s="55"/>
      <c r="K119" s="55"/>
      <c r="L119" s="55"/>
      <c r="M119" s="8"/>
      <c r="N119" s="58"/>
      <c r="O119" s="55"/>
      <c r="P119" s="55"/>
      <c r="Q119" s="55"/>
      <c r="R119" s="8"/>
      <c r="S119" s="58"/>
      <c r="T119" s="55"/>
      <c r="U119" s="55"/>
      <c r="V119" s="55"/>
      <c r="W119" s="8"/>
      <c r="X119" s="58"/>
      <c r="Y119" s="55"/>
      <c r="Z119" s="55"/>
      <c r="AA119" s="55"/>
      <c r="AB119" s="8"/>
      <c r="AC119" s="58"/>
      <c r="AD119" s="55"/>
      <c r="AE119" s="55"/>
      <c r="AF119" s="55"/>
      <c r="AG119" s="8"/>
      <c r="AH119" s="58"/>
      <c r="AI119" s="55"/>
      <c r="AJ119" s="55"/>
      <c r="AK119" s="55">
        <v>151.44895</v>
      </c>
      <c r="AL119" s="8">
        <v>0</v>
      </c>
      <c r="AM119" s="58">
        <v>0</v>
      </c>
      <c r="AN119" s="55"/>
      <c r="AO119" s="228"/>
      <c r="AP119" s="55">
        <v>155.97999999999999</v>
      </c>
      <c r="AQ119" s="200">
        <v>0</v>
      </c>
      <c r="AR119" s="201">
        <v>0</v>
      </c>
      <c r="AS119" s="55"/>
      <c r="AT119" s="55"/>
      <c r="AU119" s="423">
        <v>101.92779999999999</v>
      </c>
      <c r="AV119" s="200">
        <v>0</v>
      </c>
      <c r="AW119" s="201">
        <v>0</v>
      </c>
      <c r="AX119" s="423"/>
      <c r="AY119" s="55"/>
      <c r="AZ119" s="423">
        <v>228.58135000000001</v>
      </c>
      <c r="BA119" s="200">
        <v>0</v>
      </c>
      <c r="BB119" s="201">
        <v>0</v>
      </c>
      <c r="BC119" s="425"/>
      <c r="BD119" s="136"/>
    </row>
    <row r="120" spans="1:56" s="4" customFormat="1" ht="11.25" customHeight="1">
      <c r="A120" s="123">
        <v>25</v>
      </c>
      <c r="B120" s="55" t="s">
        <v>282</v>
      </c>
      <c r="C120" s="345">
        <v>3</v>
      </c>
      <c r="D120" s="57">
        <v>27265</v>
      </c>
      <c r="E120" s="8">
        <v>60</v>
      </c>
      <c r="F120" s="55" t="s">
        <v>454</v>
      </c>
      <c r="G120" s="55" t="s">
        <v>748</v>
      </c>
      <c r="H120" s="55" t="s">
        <v>283</v>
      </c>
      <c r="I120" s="55" t="s">
        <v>103</v>
      </c>
      <c r="J120" s="55"/>
      <c r="K120" s="55"/>
      <c r="L120" s="55"/>
      <c r="M120" s="8"/>
      <c r="N120" s="58"/>
      <c r="O120" s="55"/>
      <c r="P120" s="55"/>
      <c r="Q120" s="55"/>
      <c r="R120" s="8"/>
      <c r="S120" s="58"/>
      <c r="T120" s="55"/>
      <c r="U120" s="55"/>
      <c r="V120" s="55"/>
      <c r="W120" s="8"/>
      <c r="X120" s="58"/>
      <c r="Y120" s="55"/>
      <c r="Z120" s="55"/>
      <c r="AA120" s="55"/>
      <c r="AB120" s="8"/>
      <c r="AC120" s="58"/>
      <c r="AD120" s="55"/>
      <c r="AE120" s="55"/>
      <c r="AF120" s="55"/>
      <c r="AG120" s="8"/>
      <c r="AH120" s="58"/>
      <c r="AI120" s="55"/>
      <c r="AJ120" s="55"/>
      <c r="AK120" s="55">
        <v>69.450999999999993</v>
      </c>
      <c r="AL120" s="8">
        <v>0</v>
      </c>
      <c r="AM120" s="58">
        <v>0</v>
      </c>
      <c r="AN120" s="55"/>
      <c r="AO120" s="228"/>
      <c r="AP120" s="55">
        <v>0.03</v>
      </c>
      <c r="AQ120" s="200">
        <v>0</v>
      </c>
      <c r="AR120" s="201">
        <v>0</v>
      </c>
      <c r="AS120" s="55"/>
      <c r="AT120" s="55"/>
      <c r="AU120" s="423">
        <v>222.7407</v>
      </c>
      <c r="AV120" s="200">
        <v>0</v>
      </c>
      <c r="AW120" s="201">
        <v>0</v>
      </c>
      <c r="AX120" s="423"/>
      <c r="AY120" s="55"/>
      <c r="AZ120" s="423">
        <v>288.48034999999999</v>
      </c>
      <c r="BA120" s="200">
        <v>0</v>
      </c>
      <c r="BB120" s="201">
        <v>0</v>
      </c>
      <c r="BC120" s="425"/>
      <c r="BD120" s="136"/>
    </row>
    <row r="121" spans="1:56" s="4" customFormat="1" ht="11.25" customHeight="1">
      <c r="A121" s="123">
        <v>25</v>
      </c>
      <c r="B121" s="55" t="s">
        <v>282</v>
      </c>
      <c r="C121" s="345">
        <v>4</v>
      </c>
      <c r="D121" s="57">
        <v>27479</v>
      </c>
      <c r="E121" s="8">
        <v>60</v>
      </c>
      <c r="F121" s="55" t="s">
        <v>454</v>
      </c>
      <c r="G121" s="55" t="s">
        <v>748</v>
      </c>
      <c r="H121" s="55" t="s">
        <v>283</v>
      </c>
      <c r="I121" s="55" t="s">
        <v>103</v>
      </c>
      <c r="J121" s="55"/>
      <c r="K121" s="55"/>
      <c r="L121" s="56"/>
      <c r="M121" s="200"/>
      <c r="N121" s="201"/>
      <c r="O121" s="56"/>
      <c r="P121" s="56"/>
      <c r="Q121" s="56"/>
      <c r="R121" s="200"/>
      <c r="S121" s="201"/>
      <c r="T121" s="56"/>
      <c r="U121" s="56"/>
      <c r="V121" s="56"/>
      <c r="W121" s="200"/>
      <c r="X121" s="201"/>
      <c r="Y121" s="56"/>
      <c r="Z121" s="56"/>
      <c r="AA121" s="56"/>
      <c r="AB121" s="200"/>
      <c r="AC121" s="201"/>
      <c r="AD121" s="56"/>
      <c r="AE121" s="56"/>
      <c r="AF121" s="56"/>
      <c r="AG121" s="200"/>
      <c r="AH121" s="201"/>
      <c r="AI121" s="56"/>
      <c r="AJ121" s="56"/>
      <c r="AK121" s="55">
        <v>2.09945</v>
      </c>
      <c r="AL121" s="8">
        <v>0</v>
      </c>
      <c r="AM121" s="58">
        <v>0</v>
      </c>
      <c r="AN121" s="55"/>
      <c r="AO121" s="228"/>
      <c r="AP121" s="56">
        <v>19.59</v>
      </c>
      <c r="AQ121" s="200">
        <v>0</v>
      </c>
      <c r="AR121" s="201">
        <v>0</v>
      </c>
      <c r="AS121" s="56"/>
      <c r="AT121" s="56"/>
      <c r="AU121" s="423">
        <v>243.49640000000002</v>
      </c>
      <c r="AV121" s="200">
        <v>0</v>
      </c>
      <c r="AW121" s="201">
        <v>0</v>
      </c>
      <c r="AX121" s="423"/>
      <c r="AY121" s="56"/>
      <c r="AZ121" s="423">
        <v>155.89660000000001</v>
      </c>
      <c r="BA121" s="200">
        <v>0</v>
      </c>
      <c r="BB121" s="201">
        <v>0</v>
      </c>
      <c r="BC121" s="425"/>
      <c r="BD121" s="139"/>
    </row>
    <row r="122" spans="1:56" ht="11.25" customHeight="1">
      <c r="A122" s="123">
        <v>25</v>
      </c>
      <c r="B122" s="55" t="s">
        <v>282</v>
      </c>
      <c r="C122" s="345">
        <v>5</v>
      </c>
      <c r="D122" s="57">
        <v>27887</v>
      </c>
      <c r="E122" s="8">
        <v>60</v>
      </c>
      <c r="F122" s="55" t="s">
        <v>454</v>
      </c>
      <c r="G122" s="55" t="s">
        <v>748</v>
      </c>
      <c r="H122" s="55" t="s">
        <v>283</v>
      </c>
      <c r="I122" s="55" t="s">
        <v>103</v>
      </c>
      <c r="J122" s="55"/>
      <c r="K122" s="55"/>
      <c r="L122" s="55"/>
      <c r="M122" s="8"/>
      <c r="N122" s="58"/>
      <c r="O122" s="55"/>
      <c r="P122" s="55"/>
      <c r="Q122" s="55"/>
      <c r="R122" s="8"/>
      <c r="S122" s="58"/>
      <c r="T122" s="55"/>
      <c r="U122" s="55"/>
      <c r="V122" s="55"/>
      <c r="W122" s="8"/>
      <c r="X122" s="58"/>
      <c r="Y122" s="55"/>
      <c r="Z122" s="55"/>
      <c r="AA122" s="55"/>
      <c r="AB122" s="8"/>
      <c r="AC122" s="58"/>
      <c r="AD122" s="55"/>
      <c r="AE122" s="55"/>
      <c r="AF122" s="55"/>
      <c r="AG122" s="8"/>
      <c r="AH122" s="58"/>
      <c r="AI122" s="55"/>
      <c r="AJ122" s="55"/>
      <c r="AK122" s="55">
        <v>255.05829999999997</v>
      </c>
      <c r="AL122" s="8">
        <v>0</v>
      </c>
      <c r="AM122" s="58">
        <v>0</v>
      </c>
      <c r="AN122" s="55"/>
      <c r="AO122" s="228"/>
      <c r="AP122" s="55">
        <v>275.31</v>
      </c>
      <c r="AQ122" s="200">
        <v>0</v>
      </c>
      <c r="AR122" s="201">
        <v>0</v>
      </c>
      <c r="AS122" s="55"/>
      <c r="AT122" s="55"/>
      <c r="AU122" s="423">
        <v>277.13734999999997</v>
      </c>
      <c r="AV122" s="200">
        <v>0</v>
      </c>
      <c r="AW122" s="201">
        <v>0</v>
      </c>
      <c r="AX122" s="423"/>
      <c r="AY122" s="55"/>
      <c r="AZ122" s="423">
        <v>0</v>
      </c>
      <c r="BA122" s="200">
        <v>0</v>
      </c>
      <c r="BB122" s="201">
        <v>0</v>
      </c>
      <c r="BC122" s="425"/>
      <c r="BD122" s="136"/>
    </row>
    <row r="123" spans="1:56" ht="11.25" customHeight="1">
      <c r="A123" s="123">
        <v>25</v>
      </c>
      <c r="B123" s="55" t="s">
        <v>282</v>
      </c>
      <c r="C123" s="345">
        <v>6</v>
      </c>
      <c r="D123" s="57">
        <v>27887</v>
      </c>
      <c r="E123" s="8">
        <v>60</v>
      </c>
      <c r="F123" s="55" t="s">
        <v>454</v>
      </c>
      <c r="G123" s="55" t="s">
        <v>748</v>
      </c>
      <c r="H123" s="55" t="s">
        <v>283</v>
      </c>
      <c r="I123" s="55" t="s">
        <v>103</v>
      </c>
      <c r="J123" s="55"/>
      <c r="K123" s="55"/>
      <c r="L123" s="56"/>
      <c r="M123" s="200"/>
      <c r="N123" s="201"/>
      <c r="O123" s="56"/>
      <c r="P123" s="56"/>
      <c r="Q123" s="56"/>
      <c r="R123" s="200"/>
      <c r="S123" s="201"/>
      <c r="T123" s="56"/>
      <c r="U123" s="56"/>
      <c r="V123" s="56"/>
      <c r="W123" s="200"/>
      <c r="X123" s="201"/>
      <c r="Y123" s="56"/>
      <c r="Z123" s="56"/>
      <c r="AA123" s="56"/>
      <c r="AB123" s="200"/>
      <c r="AC123" s="201"/>
      <c r="AD123" s="56"/>
      <c r="AE123" s="56"/>
      <c r="AF123" s="56"/>
      <c r="AG123" s="200"/>
      <c r="AH123" s="201"/>
      <c r="AI123" s="56"/>
      <c r="AJ123" s="56"/>
      <c r="AK123" s="55">
        <v>177.89605</v>
      </c>
      <c r="AL123" s="8">
        <v>0</v>
      </c>
      <c r="AM123" s="58">
        <v>0</v>
      </c>
      <c r="AN123" s="55"/>
      <c r="AO123" s="228"/>
      <c r="AP123" s="56">
        <v>230.86</v>
      </c>
      <c r="AQ123" s="200">
        <v>0</v>
      </c>
      <c r="AR123" s="201">
        <v>0</v>
      </c>
      <c r="AS123" s="56"/>
      <c r="AT123" s="56"/>
      <c r="AU123" s="423">
        <v>209.48730000000003</v>
      </c>
      <c r="AV123" s="200">
        <v>0</v>
      </c>
      <c r="AW123" s="201">
        <v>0</v>
      </c>
      <c r="AX123" s="423"/>
      <c r="AY123" s="56"/>
      <c r="AZ123" s="423">
        <v>0</v>
      </c>
      <c r="BA123" s="200">
        <v>0</v>
      </c>
      <c r="BB123" s="201">
        <v>0</v>
      </c>
      <c r="BC123" s="425"/>
      <c r="BD123" s="139"/>
    </row>
    <row r="124" spans="1:56" ht="11.25" customHeight="1">
      <c r="A124" s="123">
        <v>25</v>
      </c>
      <c r="B124" s="55" t="s">
        <v>282</v>
      </c>
      <c r="C124" s="345">
        <v>7</v>
      </c>
      <c r="D124" s="57">
        <v>39452</v>
      </c>
      <c r="E124" s="8">
        <v>75</v>
      </c>
      <c r="F124" s="55" t="s">
        <v>454</v>
      </c>
      <c r="G124" s="55" t="s">
        <v>748</v>
      </c>
      <c r="H124" s="55" t="s">
        <v>283</v>
      </c>
      <c r="I124" s="55" t="s">
        <v>103</v>
      </c>
      <c r="J124" s="55"/>
      <c r="K124" s="55"/>
      <c r="L124" s="55"/>
      <c r="M124" s="8"/>
      <c r="N124" s="58"/>
      <c r="O124" s="55"/>
      <c r="P124" s="55"/>
      <c r="Q124" s="55"/>
      <c r="R124" s="8"/>
      <c r="S124" s="58"/>
      <c r="T124" s="55"/>
      <c r="U124" s="55"/>
      <c r="V124" s="55"/>
      <c r="W124" s="8"/>
      <c r="X124" s="58"/>
      <c r="Y124" s="55"/>
      <c r="Z124" s="55"/>
      <c r="AA124" s="55"/>
      <c r="AB124" s="8"/>
      <c r="AC124" s="58"/>
      <c r="AD124" s="55"/>
      <c r="AE124" s="55"/>
      <c r="AF124" s="55"/>
      <c r="AG124" s="8"/>
      <c r="AH124" s="58"/>
      <c r="AI124" s="55"/>
      <c r="AJ124" s="55"/>
      <c r="AK124" s="55">
        <v>113.16135</v>
      </c>
      <c r="AL124" s="8">
        <v>0</v>
      </c>
      <c r="AM124" s="58">
        <v>0</v>
      </c>
      <c r="AN124" s="55"/>
      <c r="AO124" s="228"/>
      <c r="AP124" s="55">
        <v>98.42</v>
      </c>
      <c r="AQ124" s="200">
        <v>0</v>
      </c>
      <c r="AR124" s="201">
        <v>0</v>
      </c>
      <c r="AS124" s="55"/>
      <c r="AT124" s="55"/>
      <c r="AU124" s="423">
        <v>262.60039999999998</v>
      </c>
      <c r="AV124" s="200">
        <v>0</v>
      </c>
      <c r="AW124" s="201">
        <v>0</v>
      </c>
      <c r="AX124" s="423"/>
      <c r="AY124" s="55"/>
      <c r="AZ124" s="423">
        <v>371.65240000000006</v>
      </c>
      <c r="BA124" s="200">
        <v>0</v>
      </c>
      <c r="BB124" s="201">
        <v>0</v>
      </c>
      <c r="BC124" s="425"/>
      <c r="BD124" s="136"/>
    </row>
    <row r="125" spans="1:56" s="4" customFormat="1" ht="11.25" customHeight="1">
      <c r="A125" s="123">
        <v>25</v>
      </c>
      <c r="B125" s="55" t="s">
        <v>282</v>
      </c>
      <c r="C125" s="345">
        <v>8</v>
      </c>
      <c r="D125" s="57">
        <v>39534</v>
      </c>
      <c r="E125" s="8">
        <v>75</v>
      </c>
      <c r="F125" s="55" t="s">
        <v>454</v>
      </c>
      <c r="G125" s="55" t="s">
        <v>748</v>
      </c>
      <c r="H125" s="55" t="s">
        <v>283</v>
      </c>
      <c r="I125" s="55" t="s">
        <v>103</v>
      </c>
      <c r="J125" s="55"/>
      <c r="K125" s="55"/>
      <c r="L125" s="55"/>
      <c r="M125" s="8"/>
      <c r="N125" s="58"/>
      <c r="O125" s="55"/>
      <c r="P125" s="55"/>
      <c r="Q125" s="55"/>
      <c r="R125" s="8"/>
      <c r="S125" s="58"/>
      <c r="T125" s="55"/>
      <c r="U125" s="55"/>
      <c r="V125" s="55"/>
      <c r="W125" s="8"/>
      <c r="X125" s="58"/>
      <c r="Y125" s="55"/>
      <c r="Z125" s="55"/>
      <c r="AA125" s="55"/>
      <c r="AB125" s="8"/>
      <c r="AC125" s="58"/>
      <c r="AD125" s="55"/>
      <c r="AE125" s="55"/>
      <c r="AF125" s="55"/>
      <c r="AG125" s="8"/>
      <c r="AH125" s="58"/>
      <c r="AI125" s="55"/>
      <c r="AJ125" s="55"/>
      <c r="AK125" s="55">
        <v>113.02205000000001</v>
      </c>
      <c r="AL125" s="8">
        <v>0</v>
      </c>
      <c r="AM125" s="58">
        <v>0</v>
      </c>
      <c r="AN125" s="55"/>
      <c r="AO125" s="228"/>
      <c r="AP125" s="55">
        <v>89.01</v>
      </c>
      <c r="AQ125" s="200">
        <v>0</v>
      </c>
      <c r="AR125" s="201">
        <v>0</v>
      </c>
      <c r="AS125" s="55"/>
      <c r="AT125" s="55"/>
      <c r="AU125" s="423">
        <v>220.86014999999998</v>
      </c>
      <c r="AV125" s="200">
        <v>0</v>
      </c>
      <c r="AW125" s="201">
        <v>0</v>
      </c>
      <c r="AX125" s="423"/>
      <c r="AY125" s="55"/>
      <c r="AZ125" s="423">
        <v>244.54115000000002</v>
      </c>
      <c r="BA125" s="200">
        <v>0</v>
      </c>
      <c r="BB125" s="201">
        <v>0</v>
      </c>
      <c r="BC125" s="425"/>
      <c r="BD125" s="136"/>
    </row>
    <row r="126" spans="1:56" ht="11.25" customHeight="1">
      <c r="A126" s="357">
        <v>26</v>
      </c>
      <c r="B126" s="263" t="s">
        <v>1178</v>
      </c>
      <c r="C126" s="344">
        <v>0</v>
      </c>
      <c r="D126" s="264"/>
      <c r="E126" s="421">
        <v>600</v>
      </c>
      <c r="F126" s="263" t="s">
        <v>540</v>
      </c>
      <c r="G126" s="263" t="s">
        <v>338</v>
      </c>
      <c r="H126" s="263" t="s">
        <v>1179</v>
      </c>
      <c r="I126" s="263" t="s">
        <v>849</v>
      </c>
      <c r="J126" s="263" t="s">
        <v>591</v>
      </c>
      <c r="K126" s="263" t="s">
        <v>848</v>
      </c>
      <c r="L126" s="267">
        <v>2120.6799999999998</v>
      </c>
      <c r="M126" s="265">
        <v>2159037.7722157408</v>
      </c>
      <c r="N126" s="268">
        <v>1.0180874871341932</v>
      </c>
      <c r="O126" s="263">
        <v>1</v>
      </c>
      <c r="P126" s="263"/>
      <c r="Q126" s="267">
        <v>2553</v>
      </c>
      <c r="R126" s="265">
        <v>2538420.4416577159</v>
      </c>
      <c r="S126" s="268">
        <v>0.99428924467595603</v>
      </c>
      <c r="T126" s="263">
        <v>1</v>
      </c>
      <c r="U126" s="263"/>
      <c r="V126" s="267">
        <v>3228</v>
      </c>
      <c r="W126" s="265">
        <v>3181632.9442233257</v>
      </c>
      <c r="X126" s="268">
        <v>0.98563598024266597</v>
      </c>
      <c r="Y126" s="263">
        <v>1</v>
      </c>
      <c r="Z126" s="263"/>
      <c r="AA126" s="267">
        <v>3491</v>
      </c>
      <c r="AB126" s="265">
        <v>3520740.8136280025</v>
      </c>
      <c r="AC126" s="268">
        <v>1.0085192820475515</v>
      </c>
      <c r="AD126" s="263">
        <v>1</v>
      </c>
      <c r="AE126" s="263"/>
      <c r="AF126" s="267">
        <v>3215</v>
      </c>
      <c r="AG126" s="265">
        <v>3356564.5837439271</v>
      </c>
      <c r="AH126" s="268">
        <v>1.0440325299359026</v>
      </c>
      <c r="AI126" s="263">
        <v>1</v>
      </c>
      <c r="AJ126" s="263"/>
      <c r="AK126" s="263">
        <v>2343.41</v>
      </c>
      <c r="AL126" s="265">
        <v>3297940.3875503712</v>
      </c>
      <c r="AM126" s="268">
        <v>1.4073253880244478</v>
      </c>
      <c r="AN126" s="263"/>
      <c r="AO126" s="313"/>
      <c r="AP126" s="263">
        <v>3007</v>
      </c>
      <c r="AQ126" s="265">
        <v>3237333.036351189</v>
      </c>
      <c r="AR126" s="268">
        <v>1.076598947905284</v>
      </c>
      <c r="AS126" s="263"/>
      <c r="AT126" s="263"/>
      <c r="AU126" s="422">
        <v>3711.8687421000013</v>
      </c>
      <c r="AV126" s="265">
        <v>3834682.7321846494</v>
      </c>
      <c r="AW126" s="268">
        <v>1.0330868353968696</v>
      </c>
      <c r="AX126" s="422"/>
      <c r="AY126" s="263"/>
      <c r="AZ126" s="422">
        <v>3708.4256055000001</v>
      </c>
      <c r="BA126" s="265">
        <v>3757448.1694012568</v>
      </c>
      <c r="BB126" s="268">
        <v>1.0132192388674459</v>
      </c>
      <c r="BC126" s="422"/>
      <c r="BD126" s="263"/>
    </row>
    <row r="127" spans="1:56" s="4" customFormat="1" ht="11.25" customHeight="1">
      <c r="A127" s="123">
        <v>26</v>
      </c>
      <c r="B127" s="55" t="s">
        <v>1178</v>
      </c>
      <c r="C127" s="345">
        <v>1</v>
      </c>
      <c r="D127" s="57">
        <v>42160</v>
      </c>
      <c r="E127" s="94">
        <v>300</v>
      </c>
      <c r="F127" s="122" t="s">
        <v>540</v>
      </c>
      <c r="G127" s="122" t="s">
        <v>338</v>
      </c>
      <c r="H127" s="122" t="s">
        <v>1179</v>
      </c>
      <c r="I127" s="55" t="s">
        <v>849</v>
      </c>
      <c r="J127" s="55" t="s">
        <v>591</v>
      </c>
      <c r="K127" s="55" t="s">
        <v>848</v>
      </c>
      <c r="L127" s="197">
        <v>1284.8800000000001</v>
      </c>
      <c r="M127" s="8">
        <v>1285605.5110781041</v>
      </c>
      <c r="N127" s="58">
        <v>1.000564652791003</v>
      </c>
      <c r="O127" s="55"/>
      <c r="P127" s="55">
        <v>1</v>
      </c>
      <c r="Q127" s="197">
        <v>1249</v>
      </c>
      <c r="R127" s="8">
        <v>1256797.2144581659</v>
      </c>
      <c r="S127" s="58">
        <v>1.0062427657791562</v>
      </c>
      <c r="T127" s="55"/>
      <c r="U127" s="55">
        <v>1</v>
      </c>
      <c r="V127" s="197">
        <v>1726</v>
      </c>
      <c r="W127" s="8">
        <v>1713609.1795272764</v>
      </c>
      <c r="X127" s="58">
        <v>0.9928210773622691</v>
      </c>
      <c r="Y127" s="55"/>
      <c r="Z127" s="55">
        <v>1</v>
      </c>
      <c r="AA127" s="197">
        <v>1600</v>
      </c>
      <c r="AB127" s="8">
        <v>1660190.7682191741</v>
      </c>
      <c r="AC127" s="58">
        <v>1.0376192301369838</v>
      </c>
      <c r="AD127" s="55"/>
      <c r="AE127" s="55">
        <v>1</v>
      </c>
      <c r="AF127" s="197">
        <v>1543</v>
      </c>
      <c r="AG127" s="8">
        <v>1707765.7739366549</v>
      </c>
      <c r="AH127" s="58">
        <v>1.1067827439641313</v>
      </c>
      <c r="AI127" s="55"/>
      <c r="AJ127" s="55"/>
      <c r="AK127" s="55">
        <v>1590.41</v>
      </c>
      <c r="AL127" s="8">
        <v>2501425.9856699621</v>
      </c>
      <c r="AM127" s="58">
        <v>1.5728183208543469</v>
      </c>
      <c r="AN127" s="237">
        <v>1</v>
      </c>
      <c r="AO127" s="228"/>
      <c r="AP127" s="55">
        <v>1432</v>
      </c>
      <c r="AQ127" s="200">
        <v>1520302.629878205</v>
      </c>
      <c r="AR127" s="201">
        <v>1.0616638476803106</v>
      </c>
      <c r="AS127" s="55">
        <v>1</v>
      </c>
      <c r="AT127" s="55"/>
      <c r="AU127" s="423">
        <v>1743.4132125000008</v>
      </c>
      <c r="AV127" s="200">
        <v>1798327.9710587305</v>
      </c>
      <c r="AW127" s="201">
        <v>1.0314984182550639</v>
      </c>
      <c r="AX127" s="423">
        <v>1</v>
      </c>
      <c r="AY127" s="55"/>
      <c r="AZ127" s="423">
        <v>1801.4535675000009</v>
      </c>
      <c r="BA127" s="200">
        <v>1853653.3946282496</v>
      </c>
      <c r="BB127" s="201">
        <v>1.0289765043462595</v>
      </c>
      <c r="BC127" s="425">
        <v>1</v>
      </c>
      <c r="BD127" s="136"/>
    </row>
    <row r="128" spans="1:56" ht="11.25" customHeight="1">
      <c r="A128" s="123">
        <v>26</v>
      </c>
      <c r="B128" s="55" t="s">
        <v>1178</v>
      </c>
      <c r="C128" s="345">
        <v>2</v>
      </c>
      <c r="D128" s="57">
        <v>42453</v>
      </c>
      <c r="E128" s="94">
        <v>300</v>
      </c>
      <c r="F128" s="122" t="s">
        <v>540</v>
      </c>
      <c r="G128" s="122" t="s">
        <v>338</v>
      </c>
      <c r="H128" s="122" t="s">
        <v>1179</v>
      </c>
      <c r="I128" s="55" t="s">
        <v>849</v>
      </c>
      <c r="J128" s="55" t="s">
        <v>591</v>
      </c>
      <c r="K128" s="55" t="s">
        <v>848</v>
      </c>
      <c r="L128" s="197">
        <v>835.8</v>
      </c>
      <c r="M128" s="8">
        <v>873432.26113763649</v>
      </c>
      <c r="N128" s="58">
        <v>1.0450254380684811</v>
      </c>
      <c r="O128" s="55"/>
      <c r="P128" s="55">
        <v>1</v>
      </c>
      <c r="Q128" s="197">
        <v>1304</v>
      </c>
      <c r="R128" s="8">
        <v>1281623.2274729419</v>
      </c>
      <c r="S128" s="58">
        <v>0.98283989836882035</v>
      </c>
      <c r="T128" s="55"/>
      <c r="U128" s="55">
        <v>1</v>
      </c>
      <c r="V128" s="197">
        <v>1502</v>
      </c>
      <c r="W128" s="8">
        <v>1468023.7646960493</v>
      </c>
      <c r="X128" s="58">
        <v>0.97737933734756943</v>
      </c>
      <c r="Y128" s="55"/>
      <c r="Z128" s="55">
        <v>1</v>
      </c>
      <c r="AA128" s="197">
        <v>1891</v>
      </c>
      <c r="AB128" s="8">
        <v>1860550.0454088286</v>
      </c>
      <c r="AC128" s="58">
        <v>0.98389743279155406</v>
      </c>
      <c r="AD128" s="55"/>
      <c r="AE128" s="55">
        <v>1</v>
      </c>
      <c r="AF128" s="197">
        <v>1672</v>
      </c>
      <c r="AG128" s="8">
        <v>1648798.8092976711</v>
      </c>
      <c r="AH128" s="58">
        <v>0.98612368977133436</v>
      </c>
      <c r="AI128" s="55"/>
      <c r="AJ128" s="55">
        <v>1</v>
      </c>
      <c r="AK128" s="55">
        <v>753</v>
      </c>
      <c r="AL128" s="8">
        <v>796512.5801290368</v>
      </c>
      <c r="AM128" s="58">
        <v>1.0577856309814566</v>
      </c>
      <c r="AN128" s="237">
        <v>1</v>
      </c>
      <c r="AO128" s="228">
        <v>1</v>
      </c>
      <c r="AP128" s="55">
        <v>1575</v>
      </c>
      <c r="AQ128" s="200">
        <v>1717030.8945386908</v>
      </c>
      <c r="AR128" s="201">
        <v>1.0901783457388512</v>
      </c>
      <c r="AS128" s="55">
        <v>1</v>
      </c>
      <c r="AT128" s="55"/>
      <c r="AU128" s="423">
        <v>1968.4555296000003</v>
      </c>
      <c r="AV128" s="200">
        <v>2036354.7611259192</v>
      </c>
      <c r="AW128" s="201">
        <v>1.0344936578474375</v>
      </c>
      <c r="AX128" s="423">
        <v>1</v>
      </c>
      <c r="AY128" s="55"/>
      <c r="AZ128" s="423">
        <v>1906.9720379999992</v>
      </c>
      <c r="BA128" s="200">
        <v>1903794.7747730077</v>
      </c>
      <c r="BB128" s="201">
        <v>0.99833387004965013</v>
      </c>
      <c r="BC128" s="425">
        <v>1</v>
      </c>
      <c r="BD128" s="136"/>
    </row>
    <row r="129" spans="1:56" ht="11.25" customHeight="1">
      <c r="A129" s="357">
        <v>27</v>
      </c>
      <c r="B129" s="263" t="s">
        <v>1180</v>
      </c>
      <c r="C129" s="344">
        <v>0</v>
      </c>
      <c r="D129" s="264"/>
      <c r="E129" s="421">
        <v>300</v>
      </c>
      <c r="F129" s="263" t="s">
        <v>540</v>
      </c>
      <c r="G129" s="263" t="s">
        <v>338</v>
      </c>
      <c r="H129" s="352" t="s">
        <v>1181</v>
      </c>
      <c r="I129" s="263" t="s">
        <v>849</v>
      </c>
      <c r="J129" s="263" t="s">
        <v>591</v>
      </c>
      <c r="K129" s="263" t="s">
        <v>848</v>
      </c>
      <c r="L129" s="267">
        <v>2018.79</v>
      </c>
      <c r="M129" s="265">
        <v>2108331.1230861833</v>
      </c>
      <c r="N129" s="268">
        <v>1.0443538570560502</v>
      </c>
      <c r="O129" s="263">
        <v>1</v>
      </c>
      <c r="P129" s="263"/>
      <c r="Q129" s="267">
        <v>1944.95</v>
      </c>
      <c r="R129" s="265">
        <v>2059560.046521303</v>
      </c>
      <c r="S129" s="268">
        <v>1.0589269886224855</v>
      </c>
      <c r="T129" s="263">
        <v>1</v>
      </c>
      <c r="U129" s="263"/>
      <c r="V129" s="267">
        <v>1863.2470000000001</v>
      </c>
      <c r="W129" s="265">
        <v>2272139.2055761102</v>
      </c>
      <c r="X129" s="268">
        <v>1.2194514230137552</v>
      </c>
      <c r="Y129" s="263">
        <v>1</v>
      </c>
      <c r="Z129" s="263"/>
      <c r="AA129" s="267">
        <v>1894.695109</v>
      </c>
      <c r="AB129" s="265">
        <v>1935395.7877701165</v>
      </c>
      <c r="AC129" s="268">
        <v>1.0214813869401911</v>
      </c>
      <c r="AD129" s="263">
        <v>1</v>
      </c>
      <c r="AE129" s="263"/>
      <c r="AF129" s="267">
        <v>1967.83</v>
      </c>
      <c r="AG129" s="265">
        <v>2049466.3080242677</v>
      </c>
      <c r="AH129" s="268">
        <v>1.0414854474341115</v>
      </c>
      <c r="AI129" s="263">
        <v>1</v>
      </c>
      <c r="AJ129" s="263"/>
      <c r="AK129" s="263">
        <v>1379</v>
      </c>
      <c r="AL129" s="265">
        <v>1462798.6783499084</v>
      </c>
      <c r="AM129" s="268">
        <v>1.060767714539455</v>
      </c>
      <c r="AN129" s="263"/>
      <c r="AO129" s="313"/>
      <c r="AP129" s="263">
        <v>1974.32</v>
      </c>
      <c r="AQ129" s="265">
        <v>2095538.1952481121</v>
      </c>
      <c r="AR129" s="268">
        <v>1.061397440763459</v>
      </c>
      <c r="AS129" s="263"/>
      <c r="AT129" s="263"/>
      <c r="AU129" s="422">
        <v>1781</v>
      </c>
      <c r="AV129" s="265">
        <v>1884675.1447735738</v>
      </c>
      <c r="AW129" s="268">
        <v>1.0582117601199179</v>
      </c>
      <c r="AX129" s="422"/>
      <c r="AY129" s="263"/>
      <c r="AZ129" s="422">
        <v>1962.85772</v>
      </c>
      <c r="BA129" s="265">
        <v>2067973.1135371672</v>
      </c>
      <c r="BB129" s="268">
        <v>1.0535522225916443</v>
      </c>
      <c r="BC129" s="422"/>
      <c r="BD129" s="263"/>
    </row>
    <row r="130" spans="1:56" s="4" customFormat="1" ht="11.25" customHeight="1">
      <c r="A130" s="123">
        <v>27</v>
      </c>
      <c r="B130" s="136" t="s">
        <v>1180</v>
      </c>
      <c r="C130" s="346">
        <v>1</v>
      </c>
      <c r="D130" s="140">
        <v>42174</v>
      </c>
      <c r="E130" s="127">
        <v>300</v>
      </c>
      <c r="F130" s="137" t="s">
        <v>540</v>
      </c>
      <c r="G130" s="137" t="s">
        <v>338</v>
      </c>
      <c r="H130" s="137" t="s">
        <v>1181</v>
      </c>
      <c r="I130" s="136" t="s">
        <v>849</v>
      </c>
      <c r="J130" s="136" t="s">
        <v>591</v>
      </c>
      <c r="K130" s="136" t="s">
        <v>848</v>
      </c>
      <c r="L130" s="222">
        <v>2018.79</v>
      </c>
      <c r="M130" s="126">
        <v>2108331.1230861833</v>
      </c>
      <c r="N130" s="221">
        <v>1.0443538570560502</v>
      </c>
      <c r="O130" s="136"/>
      <c r="P130" s="136">
        <v>1</v>
      </c>
      <c r="Q130" s="222">
        <v>1944.95</v>
      </c>
      <c r="R130" s="126">
        <v>2059560.046521303</v>
      </c>
      <c r="S130" s="221">
        <v>1.0589269886224855</v>
      </c>
      <c r="T130" s="136"/>
      <c r="U130" s="136">
        <v>1</v>
      </c>
      <c r="V130" s="222">
        <v>1863.2470000000001</v>
      </c>
      <c r="W130" s="126">
        <v>2272139.2055761102</v>
      </c>
      <c r="X130" s="221">
        <v>1.2194514230137552</v>
      </c>
      <c r="Y130" s="136"/>
      <c r="Z130" s="136">
        <v>1</v>
      </c>
      <c r="AA130" s="222">
        <v>1894.695109</v>
      </c>
      <c r="AB130" s="126">
        <v>1935395.7877701165</v>
      </c>
      <c r="AC130" s="221">
        <v>1.0214813869401911</v>
      </c>
      <c r="AD130" s="136"/>
      <c r="AE130" s="136">
        <v>1</v>
      </c>
      <c r="AF130" s="222">
        <v>1967.83</v>
      </c>
      <c r="AG130" s="126">
        <v>2049466.3080242677</v>
      </c>
      <c r="AH130" s="221">
        <v>1.0414854474341115</v>
      </c>
      <c r="AI130" s="136"/>
      <c r="AJ130" s="136"/>
      <c r="AK130" s="136">
        <v>1379</v>
      </c>
      <c r="AL130" s="8">
        <v>1462798.6783499084</v>
      </c>
      <c r="AM130" s="58">
        <v>1.060767714539455</v>
      </c>
      <c r="AN130" s="237">
        <v>1</v>
      </c>
      <c r="AO130" s="237"/>
      <c r="AP130" s="136">
        <v>1974.32</v>
      </c>
      <c r="AQ130" s="200">
        <v>2095538.1952481121</v>
      </c>
      <c r="AR130" s="201">
        <v>1.061397440763459</v>
      </c>
      <c r="AS130" s="136">
        <v>1</v>
      </c>
      <c r="AT130" s="136"/>
      <c r="AU130" s="423">
        <v>1781</v>
      </c>
      <c r="AV130" s="200">
        <v>1884675.1447735738</v>
      </c>
      <c r="AW130" s="201">
        <v>1.0582117601199179</v>
      </c>
      <c r="AX130" s="423">
        <v>1</v>
      </c>
      <c r="AY130" s="136"/>
      <c r="AZ130" s="423">
        <v>1962.85772</v>
      </c>
      <c r="BA130" s="200">
        <v>2067973.1135371672</v>
      </c>
      <c r="BB130" s="201">
        <v>1.0535522225916443</v>
      </c>
      <c r="BC130" s="425">
        <v>1</v>
      </c>
      <c r="BD130" s="136"/>
    </row>
    <row r="131" spans="1:56" s="4" customFormat="1" ht="11.25" customHeight="1">
      <c r="A131" s="357">
        <v>28</v>
      </c>
      <c r="B131" s="279" t="s">
        <v>458</v>
      </c>
      <c r="C131" s="347">
        <v>0</v>
      </c>
      <c r="D131" s="280"/>
      <c r="E131" s="421">
        <v>270</v>
      </c>
      <c r="F131" s="279" t="s">
        <v>459</v>
      </c>
      <c r="G131" s="279" t="s">
        <v>748</v>
      </c>
      <c r="H131" s="279" t="s">
        <v>460</v>
      </c>
      <c r="I131" s="279" t="s">
        <v>849</v>
      </c>
      <c r="J131" s="279" t="s">
        <v>591</v>
      </c>
      <c r="K131" s="279" t="s">
        <v>848</v>
      </c>
      <c r="L131" s="284">
        <v>1713.201</v>
      </c>
      <c r="M131" s="269">
        <v>2032923.000896147</v>
      </c>
      <c r="N131" s="282">
        <v>1.1866225859640209</v>
      </c>
      <c r="O131" s="279">
        <v>1</v>
      </c>
      <c r="P131" s="279"/>
      <c r="Q131" s="284">
        <v>1166.3420000000001</v>
      </c>
      <c r="R131" s="269">
        <v>1522322.9265268538</v>
      </c>
      <c r="S131" s="282">
        <v>1.305211444436412</v>
      </c>
      <c r="T131" s="279">
        <v>1</v>
      </c>
      <c r="U131" s="279"/>
      <c r="V131" s="284">
        <v>753.68</v>
      </c>
      <c r="W131" s="269">
        <v>1144529.2960824517</v>
      </c>
      <c r="X131" s="282">
        <v>1.5185878570248008</v>
      </c>
      <c r="Y131" s="279">
        <v>1</v>
      </c>
      <c r="Z131" s="279"/>
      <c r="AA131" s="284">
        <v>1051.3869999999999</v>
      </c>
      <c r="AB131" s="269">
        <v>1173380.3863417045</v>
      </c>
      <c r="AC131" s="282">
        <v>1.1160309061665252</v>
      </c>
      <c r="AD131" s="279">
        <v>1</v>
      </c>
      <c r="AE131" s="279"/>
      <c r="AF131" s="284">
        <v>1559.0624600000001</v>
      </c>
      <c r="AG131" s="269">
        <v>2077332.3896929857</v>
      </c>
      <c r="AH131" s="282">
        <v>1.3324240965259246</v>
      </c>
      <c r="AI131" s="279">
        <v>1</v>
      </c>
      <c r="AJ131" s="279"/>
      <c r="AK131" s="279">
        <v>1680</v>
      </c>
      <c r="AL131" s="265">
        <v>1930909.9487476719</v>
      </c>
      <c r="AM131" s="268">
        <v>1.1493511599688522</v>
      </c>
      <c r="AN131" s="263"/>
      <c r="AO131" s="316"/>
      <c r="AP131" s="279">
        <v>1612.18</v>
      </c>
      <c r="AQ131" s="265">
        <v>1760531.830980395</v>
      </c>
      <c r="AR131" s="268">
        <v>1.0920193967053275</v>
      </c>
      <c r="AS131" s="279"/>
      <c r="AT131" s="279"/>
      <c r="AU131" s="422">
        <v>1975.5480000000002</v>
      </c>
      <c r="AV131" s="265">
        <v>2180381.1822939035</v>
      </c>
      <c r="AW131" s="268">
        <v>1.1036842345991611</v>
      </c>
      <c r="AX131" s="422"/>
      <c r="AY131" s="279"/>
      <c r="AZ131" s="422">
        <v>1782.5119999999997</v>
      </c>
      <c r="BA131" s="265">
        <v>1998358.7231800503</v>
      </c>
      <c r="BB131" s="268">
        <v>1.1210913156152948</v>
      </c>
      <c r="BC131" s="422"/>
      <c r="BD131" s="279"/>
    </row>
    <row r="132" spans="1:56" ht="11.25" customHeight="1">
      <c r="A132" s="123">
        <v>28</v>
      </c>
      <c r="B132" s="136" t="s">
        <v>458</v>
      </c>
      <c r="C132" s="346">
        <v>1</v>
      </c>
      <c r="D132" s="140">
        <v>24076</v>
      </c>
      <c r="E132" s="94">
        <v>0</v>
      </c>
      <c r="F132" s="136" t="s">
        <v>459</v>
      </c>
      <c r="G132" s="136" t="s">
        <v>748</v>
      </c>
      <c r="H132" s="136" t="s">
        <v>460</v>
      </c>
      <c r="I132" s="136" t="s">
        <v>849</v>
      </c>
      <c r="J132" s="136" t="s">
        <v>591</v>
      </c>
      <c r="K132" s="136" t="s">
        <v>848</v>
      </c>
      <c r="L132" s="136"/>
      <c r="M132" s="126"/>
      <c r="N132" s="221"/>
      <c r="O132" s="136"/>
      <c r="P132" s="136"/>
      <c r="Q132" s="136"/>
      <c r="R132" s="126">
        <v>0</v>
      </c>
      <c r="S132" s="221"/>
      <c r="T132" s="136"/>
      <c r="U132" s="136"/>
      <c r="V132" s="136"/>
      <c r="W132" s="126">
        <v>0</v>
      </c>
      <c r="X132" s="221"/>
      <c r="Y132" s="136"/>
      <c r="Z132" s="136"/>
      <c r="AA132" s="136"/>
      <c r="AB132" s="126"/>
      <c r="AC132" s="221"/>
      <c r="AD132" s="136"/>
      <c r="AE132" s="136"/>
      <c r="AF132" s="136"/>
      <c r="AG132" s="126"/>
      <c r="AH132" s="221"/>
      <c r="AI132" s="136"/>
      <c r="AJ132" s="136"/>
      <c r="AK132" s="136">
        <v>272</v>
      </c>
      <c r="AL132" s="8">
        <v>313157.91109278542</v>
      </c>
      <c r="AM132" s="58">
        <v>1.1513158496058289</v>
      </c>
      <c r="AN132" s="237">
        <v>1</v>
      </c>
      <c r="AO132" s="237"/>
      <c r="AP132" s="136">
        <v>222.75899999999999</v>
      </c>
      <c r="AQ132" s="200">
        <v>299020.19461584033</v>
      </c>
      <c r="AR132" s="201">
        <v>1.3423484331310536</v>
      </c>
      <c r="AS132" s="136">
        <v>1</v>
      </c>
      <c r="AT132" s="136"/>
      <c r="AU132" s="245">
        <v>0</v>
      </c>
      <c r="AV132" s="200">
        <v>0</v>
      </c>
      <c r="AW132" s="201">
        <v>0</v>
      </c>
      <c r="AX132" s="423">
        <v>1</v>
      </c>
      <c r="AY132" s="136"/>
      <c r="AZ132" s="245">
        <v>0</v>
      </c>
      <c r="BA132" s="200">
        <v>0</v>
      </c>
      <c r="BB132" s="201">
        <v>0</v>
      </c>
      <c r="BC132" s="425">
        <v>1</v>
      </c>
      <c r="BD132" s="136"/>
    </row>
    <row r="133" spans="1:56" s="4" customFormat="1" ht="11.25" customHeight="1">
      <c r="A133" s="123">
        <v>28</v>
      </c>
      <c r="B133" s="136" t="s">
        <v>458</v>
      </c>
      <c r="C133" s="346">
        <v>2</v>
      </c>
      <c r="D133" s="140">
        <v>24258</v>
      </c>
      <c r="E133" s="127">
        <v>60</v>
      </c>
      <c r="F133" s="136" t="s">
        <v>459</v>
      </c>
      <c r="G133" s="136" t="s">
        <v>748</v>
      </c>
      <c r="H133" s="136" t="s">
        <v>460</v>
      </c>
      <c r="I133" s="136" t="s">
        <v>849</v>
      </c>
      <c r="J133" s="136" t="s">
        <v>591</v>
      </c>
      <c r="K133" s="136" t="s">
        <v>848</v>
      </c>
      <c r="L133" s="136"/>
      <c r="M133" s="126"/>
      <c r="N133" s="221"/>
      <c r="O133" s="136"/>
      <c r="P133" s="136"/>
      <c r="Q133" s="136"/>
      <c r="R133" s="126">
        <v>0</v>
      </c>
      <c r="S133" s="221"/>
      <c r="T133" s="136"/>
      <c r="U133" s="136"/>
      <c r="V133" s="136"/>
      <c r="W133" s="126">
        <v>0</v>
      </c>
      <c r="X133" s="221"/>
      <c r="Y133" s="136"/>
      <c r="Z133" s="136"/>
      <c r="AA133" s="136"/>
      <c r="AB133" s="126"/>
      <c r="AC133" s="221"/>
      <c r="AD133" s="136"/>
      <c r="AE133" s="136"/>
      <c r="AF133" s="136"/>
      <c r="AG133" s="126"/>
      <c r="AH133" s="221"/>
      <c r="AI133" s="136"/>
      <c r="AJ133" s="136"/>
      <c r="AK133" s="136"/>
      <c r="AL133" s="8">
        <v>0</v>
      </c>
      <c r="AM133" s="58">
        <v>0</v>
      </c>
      <c r="AN133" s="237">
        <v>1</v>
      </c>
      <c r="AO133" s="237"/>
      <c r="AP133" s="136"/>
      <c r="AQ133" s="200">
        <v>0</v>
      </c>
      <c r="AR133" s="201">
        <v>0</v>
      </c>
      <c r="AS133" s="136">
        <v>1</v>
      </c>
      <c r="AT133" s="136"/>
      <c r="AU133" s="423">
        <v>352.91820363585163</v>
      </c>
      <c r="AV133" s="200">
        <v>494030.56266036123</v>
      </c>
      <c r="AW133" s="201">
        <v>1.3998443763193136</v>
      </c>
      <c r="AX133" s="423">
        <v>1</v>
      </c>
      <c r="AY133" s="136"/>
      <c r="AZ133" s="424">
        <v>268.76619149220846</v>
      </c>
      <c r="BA133" s="200">
        <v>385933.26089173713</v>
      </c>
      <c r="BB133" s="201">
        <v>1.4359442262771556</v>
      </c>
      <c r="BC133" s="425">
        <v>1</v>
      </c>
      <c r="BD133" s="136"/>
    </row>
    <row r="134" spans="1:56" ht="11.25" customHeight="1">
      <c r="A134" s="123">
        <v>28</v>
      </c>
      <c r="B134" s="136" t="s">
        <v>458</v>
      </c>
      <c r="C134" s="346">
        <v>3</v>
      </c>
      <c r="D134" s="140">
        <v>24076</v>
      </c>
      <c r="E134" s="94">
        <v>0</v>
      </c>
      <c r="F134" s="136" t="s">
        <v>459</v>
      </c>
      <c r="G134" s="136" t="s">
        <v>748</v>
      </c>
      <c r="H134" s="136" t="s">
        <v>460</v>
      </c>
      <c r="I134" s="136" t="s">
        <v>849</v>
      </c>
      <c r="J134" s="136" t="s">
        <v>591</v>
      </c>
      <c r="K134" s="136" t="s">
        <v>848</v>
      </c>
      <c r="L134" s="136"/>
      <c r="M134" s="126"/>
      <c r="N134" s="221"/>
      <c r="O134" s="136"/>
      <c r="P134" s="136"/>
      <c r="Q134" s="136"/>
      <c r="R134" s="126">
        <v>0</v>
      </c>
      <c r="S134" s="221"/>
      <c r="T134" s="136"/>
      <c r="U134" s="136"/>
      <c r="V134" s="136"/>
      <c r="W134" s="126">
        <v>0</v>
      </c>
      <c r="X134" s="221"/>
      <c r="Y134" s="136"/>
      <c r="Z134" s="136"/>
      <c r="AA134" s="136"/>
      <c r="AB134" s="126"/>
      <c r="AC134" s="221"/>
      <c r="AD134" s="136"/>
      <c r="AE134" s="136"/>
      <c r="AF134" s="136"/>
      <c r="AG134" s="126"/>
      <c r="AH134" s="221"/>
      <c r="AI134" s="136"/>
      <c r="AJ134" s="136"/>
      <c r="AK134" s="136"/>
      <c r="AL134" s="8">
        <v>0</v>
      </c>
      <c r="AM134" s="58">
        <v>0</v>
      </c>
      <c r="AN134" s="237">
        <v>1</v>
      </c>
      <c r="AO134" s="237"/>
      <c r="AP134" s="136"/>
      <c r="AQ134" s="200">
        <v>0</v>
      </c>
      <c r="AR134" s="201">
        <v>0</v>
      </c>
      <c r="AS134" s="136">
        <v>1</v>
      </c>
      <c r="AT134" s="136"/>
      <c r="AU134" s="245">
        <v>0</v>
      </c>
      <c r="AV134" s="200">
        <v>0</v>
      </c>
      <c r="AW134" s="201">
        <v>0</v>
      </c>
      <c r="AX134" s="423">
        <v>1</v>
      </c>
      <c r="AY134" s="136"/>
      <c r="AZ134" s="245">
        <v>0</v>
      </c>
      <c r="BA134" s="200">
        <v>0</v>
      </c>
      <c r="BB134" s="201">
        <v>0</v>
      </c>
      <c r="BC134" s="425">
        <v>1</v>
      </c>
      <c r="BD134" s="136"/>
    </row>
    <row r="135" spans="1:56" s="4" customFormat="1" ht="11.25" customHeight="1">
      <c r="A135" s="123">
        <v>28</v>
      </c>
      <c r="B135" s="55" t="s">
        <v>458</v>
      </c>
      <c r="C135" s="345">
        <v>4</v>
      </c>
      <c r="D135" s="57">
        <v>24623</v>
      </c>
      <c r="E135" s="94">
        <v>0</v>
      </c>
      <c r="F135" s="55" t="s">
        <v>459</v>
      </c>
      <c r="G135" s="55" t="s">
        <v>748</v>
      </c>
      <c r="H135" s="55" t="s">
        <v>460</v>
      </c>
      <c r="I135" s="55" t="s">
        <v>849</v>
      </c>
      <c r="J135" s="55" t="s">
        <v>591</v>
      </c>
      <c r="K135" s="55" t="s">
        <v>848</v>
      </c>
      <c r="L135" s="55"/>
      <c r="M135" s="8"/>
      <c r="N135" s="58"/>
      <c r="O135" s="55"/>
      <c r="P135" s="55"/>
      <c r="Q135" s="55"/>
      <c r="R135" s="8">
        <v>0</v>
      </c>
      <c r="S135" s="58"/>
      <c r="T135" s="55"/>
      <c r="U135" s="55"/>
      <c r="V135" s="55"/>
      <c r="W135" s="8">
        <v>0</v>
      </c>
      <c r="X135" s="58"/>
      <c r="Y135" s="55"/>
      <c r="Z135" s="55"/>
      <c r="AA135" s="55"/>
      <c r="AB135" s="8"/>
      <c r="AC135" s="58"/>
      <c r="AD135" s="55"/>
      <c r="AE135" s="55"/>
      <c r="AF135" s="55"/>
      <c r="AG135" s="8"/>
      <c r="AH135" s="58"/>
      <c r="AI135" s="55"/>
      <c r="AJ135" s="55"/>
      <c r="AK135" s="55"/>
      <c r="AL135" s="8">
        <v>0</v>
      </c>
      <c r="AM135" s="58">
        <v>0</v>
      </c>
      <c r="AN135" s="237">
        <v>1</v>
      </c>
      <c r="AO135" s="228"/>
      <c r="AP135" s="55"/>
      <c r="AQ135" s="200">
        <v>0</v>
      </c>
      <c r="AR135" s="201">
        <v>0</v>
      </c>
      <c r="AS135" s="55">
        <v>1</v>
      </c>
      <c r="AT135" s="55"/>
      <c r="AU135" s="245">
        <v>0</v>
      </c>
      <c r="AV135" s="200">
        <v>0</v>
      </c>
      <c r="AW135" s="201">
        <v>0</v>
      </c>
      <c r="AX135" s="423">
        <v>1</v>
      </c>
      <c r="AY135" s="55"/>
      <c r="AZ135" s="245">
        <v>0</v>
      </c>
      <c r="BA135" s="200">
        <v>0</v>
      </c>
      <c r="BB135" s="201">
        <v>0</v>
      </c>
      <c r="BC135" s="425">
        <v>1</v>
      </c>
      <c r="BD135" s="136"/>
    </row>
    <row r="136" spans="1:56" ht="11.25" customHeight="1">
      <c r="A136" s="123">
        <v>28</v>
      </c>
      <c r="B136" s="55" t="s">
        <v>458</v>
      </c>
      <c r="C136" s="345">
        <v>5</v>
      </c>
      <c r="D136" s="57">
        <v>30232</v>
      </c>
      <c r="E136" s="94">
        <v>210</v>
      </c>
      <c r="F136" s="55" t="s">
        <v>459</v>
      </c>
      <c r="G136" s="55" t="s">
        <v>748</v>
      </c>
      <c r="H136" s="55" t="s">
        <v>460</v>
      </c>
      <c r="I136" s="55" t="s">
        <v>849</v>
      </c>
      <c r="J136" s="55" t="s">
        <v>591</v>
      </c>
      <c r="K136" s="55" t="s">
        <v>848</v>
      </c>
      <c r="L136" s="55"/>
      <c r="M136" s="8"/>
      <c r="N136" s="58"/>
      <c r="O136" s="55"/>
      <c r="P136" s="55"/>
      <c r="Q136" s="55"/>
      <c r="R136" s="8">
        <v>0</v>
      </c>
      <c r="S136" s="58"/>
      <c r="T136" s="55"/>
      <c r="U136" s="55"/>
      <c r="V136" s="55"/>
      <c r="W136" s="8">
        <v>0</v>
      </c>
      <c r="X136" s="58"/>
      <c r="Y136" s="55"/>
      <c r="Z136" s="55"/>
      <c r="AA136" s="55"/>
      <c r="AB136" s="8"/>
      <c r="AC136" s="58"/>
      <c r="AD136" s="55"/>
      <c r="AE136" s="55"/>
      <c r="AF136" s="55"/>
      <c r="AG136" s="8"/>
      <c r="AH136" s="58"/>
      <c r="AI136" s="55"/>
      <c r="AJ136" s="55"/>
      <c r="AK136" s="55">
        <v>1407</v>
      </c>
      <c r="AL136" s="8">
        <v>1609674.7106953666</v>
      </c>
      <c r="AM136" s="58">
        <v>1.1440474134295429</v>
      </c>
      <c r="AN136" s="237">
        <v>1</v>
      </c>
      <c r="AO136" s="228"/>
      <c r="AP136" s="55">
        <v>1389.422</v>
      </c>
      <c r="AQ136" s="200">
        <v>1461516.5388832805</v>
      </c>
      <c r="AR136" s="201">
        <v>1.0518881512479867</v>
      </c>
      <c r="AS136" s="55">
        <v>1</v>
      </c>
      <c r="AT136" s="55"/>
      <c r="AU136" s="423">
        <v>1622.6297963641487</v>
      </c>
      <c r="AV136" s="200">
        <v>1686350.6196335421</v>
      </c>
      <c r="AW136" s="201">
        <v>1.0392700931612213</v>
      </c>
      <c r="AX136" s="423">
        <v>1</v>
      </c>
      <c r="AY136" s="55"/>
      <c r="AZ136" s="424">
        <v>1513.7458085077913</v>
      </c>
      <c r="BA136" s="200">
        <v>1612425.4622883128</v>
      </c>
      <c r="BB136" s="201">
        <v>1.0651890517059779</v>
      </c>
      <c r="BC136" s="425">
        <v>1</v>
      </c>
      <c r="BD136" s="136"/>
    </row>
    <row r="137" spans="1:56" s="4" customFormat="1" ht="11.25" customHeight="1">
      <c r="A137" s="357">
        <v>29</v>
      </c>
      <c r="B137" s="263" t="s">
        <v>363</v>
      </c>
      <c r="C137" s="344">
        <v>0</v>
      </c>
      <c r="D137" s="264"/>
      <c r="E137" s="421">
        <v>0</v>
      </c>
      <c r="F137" s="263" t="s">
        <v>55</v>
      </c>
      <c r="G137" s="263" t="s">
        <v>748</v>
      </c>
      <c r="H137" s="263" t="s">
        <v>358</v>
      </c>
      <c r="I137" s="263" t="s">
        <v>103</v>
      </c>
      <c r="J137" s="263"/>
      <c r="K137" s="263"/>
      <c r="L137" s="277" t="s">
        <v>238</v>
      </c>
      <c r="M137" s="265">
        <v>0</v>
      </c>
      <c r="N137" s="268">
        <v>0</v>
      </c>
      <c r="O137" s="263"/>
      <c r="P137" s="263"/>
      <c r="Q137" s="277" t="s">
        <v>238</v>
      </c>
      <c r="R137" s="265">
        <v>0</v>
      </c>
      <c r="S137" s="268">
        <v>0</v>
      </c>
      <c r="T137" s="263"/>
      <c r="U137" s="263"/>
      <c r="V137" s="277" t="s">
        <v>238</v>
      </c>
      <c r="W137" s="265">
        <v>0</v>
      </c>
      <c r="X137" s="268">
        <v>0</v>
      </c>
      <c r="Y137" s="263"/>
      <c r="Z137" s="263"/>
      <c r="AA137" s="276" t="s">
        <v>238</v>
      </c>
      <c r="AB137" s="265">
        <v>0</v>
      </c>
      <c r="AC137" s="268">
        <v>0</v>
      </c>
      <c r="AD137" s="263"/>
      <c r="AE137" s="263"/>
      <c r="AF137" s="276" t="s">
        <v>238</v>
      </c>
      <c r="AG137" s="265">
        <v>0</v>
      </c>
      <c r="AH137" s="268">
        <v>0</v>
      </c>
      <c r="AI137" s="263"/>
      <c r="AJ137" s="263"/>
      <c r="AK137" s="263"/>
      <c r="AL137" s="265">
        <v>0</v>
      </c>
      <c r="AM137" s="268">
        <v>0</v>
      </c>
      <c r="AN137" s="263"/>
      <c r="AO137" s="313"/>
      <c r="AP137" s="263"/>
      <c r="AQ137" s="265">
        <v>0</v>
      </c>
      <c r="AR137" s="268">
        <v>0</v>
      </c>
      <c r="AS137" s="263"/>
      <c r="AT137" s="263"/>
      <c r="AU137" s="422">
        <v>0</v>
      </c>
      <c r="AV137" s="265">
        <v>0</v>
      </c>
      <c r="AW137" s="268">
        <v>0</v>
      </c>
      <c r="AX137" s="422"/>
      <c r="AY137" s="263"/>
      <c r="AZ137" s="422">
        <v>0</v>
      </c>
      <c r="BA137" s="265">
        <v>0</v>
      </c>
      <c r="BB137" s="268">
        <v>0</v>
      </c>
      <c r="BC137" s="422"/>
      <c r="BD137" s="263"/>
    </row>
    <row r="138" spans="1:56" ht="11.25" customHeight="1">
      <c r="A138" s="123">
        <v>29</v>
      </c>
      <c r="B138" s="55" t="s">
        <v>363</v>
      </c>
      <c r="C138" s="345">
        <v>1</v>
      </c>
      <c r="D138" s="57">
        <v>35198</v>
      </c>
      <c r="E138" s="94">
        <v>0</v>
      </c>
      <c r="F138" s="55" t="s">
        <v>55</v>
      </c>
      <c r="G138" s="55" t="s">
        <v>748</v>
      </c>
      <c r="H138" s="55" t="s">
        <v>358</v>
      </c>
      <c r="I138" s="55" t="s">
        <v>103</v>
      </c>
      <c r="J138" s="55"/>
      <c r="K138" s="55"/>
      <c r="L138" s="228" t="s">
        <v>238</v>
      </c>
      <c r="M138" s="8"/>
      <c r="N138" s="58"/>
      <c r="O138" s="55"/>
      <c r="P138" s="55"/>
      <c r="Q138" s="228" t="s">
        <v>238</v>
      </c>
      <c r="R138" s="8">
        <v>0</v>
      </c>
      <c r="S138" s="58"/>
      <c r="T138" s="55"/>
      <c r="U138" s="55"/>
      <c r="V138" s="228" t="s">
        <v>238</v>
      </c>
      <c r="W138" s="8">
        <v>0</v>
      </c>
      <c r="X138" s="58"/>
      <c r="Y138" s="55"/>
      <c r="Z138" s="55"/>
      <c r="AA138" s="228" t="s">
        <v>238</v>
      </c>
      <c r="AB138" s="8"/>
      <c r="AC138" s="58"/>
      <c r="AD138" s="55"/>
      <c r="AE138" s="55"/>
      <c r="AF138" s="228" t="s">
        <v>238</v>
      </c>
      <c r="AG138" s="8"/>
      <c r="AH138" s="58"/>
      <c r="AI138" s="55"/>
      <c r="AJ138" s="55"/>
      <c r="AK138" s="55"/>
      <c r="AL138" s="8">
        <v>0</v>
      </c>
      <c r="AM138" s="58">
        <v>0</v>
      </c>
      <c r="AN138" s="55"/>
      <c r="AO138" s="228"/>
      <c r="AP138" s="55"/>
      <c r="AQ138" s="200">
        <v>0</v>
      </c>
      <c r="AR138" s="201">
        <v>0</v>
      </c>
      <c r="AS138" s="55"/>
      <c r="AT138" s="55"/>
      <c r="AU138" s="245">
        <v>0</v>
      </c>
      <c r="AV138" s="200">
        <v>0</v>
      </c>
      <c r="AW138" s="201">
        <v>0</v>
      </c>
      <c r="AX138" s="423"/>
      <c r="AY138" s="55"/>
      <c r="AZ138" s="423">
        <v>0</v>
      </c>
      <c r="BA138" s="200">
        <v>0</v>
      </c>
      <c r="BB138" s="201">
        <v>0</v>
      </c>
      <c r="BC138" s="425"/>
      <c r="BD138" s="136"/>
    </row>
    <row r="139" spans="1:56" ht="11.25" customHeight="1">
      <c r="A139" s="123">
        <v>29</v>
      </c>
      <c r="B139" s="55" t="s">
        <v>363</v>
      </c>
      <c r="C139" s="345">
        <v>2</v>
      </c>
      <c r="D139" s="57">
        <v>35203</v>
      </c>
      <c r="E139" s="94">
        <v>0</v>
      </c>
      <c r="F139" s="55" t="s">
        <v>55</v>
      </c>
      <c r="G139" s="55" t="s">
        <v>748</v>
      </c>
      <c r="H139" s="55" t="s">
        <v>358</v>
      </c>
      <c r="I139" s="55" t="s">
        <v>103</v>
      </c>
      <c r="J139" s="55"/>
      <c r="K139" s="55"/>
      <c r="L139" s="227" t="s">
        <v>238</v>
      </c>
      <c r="M139" s="200"/>
      <c r="N139" s="201"/>
      <c r="O139" s="56"/>
      <c r="P139" s="56"/>
      <c r="Q139" s="227" t="s">
        <v>238</v>
      </c>
      <c r="R139" s="200">
        <v>0</v>
      </c>
      <c r="S139" s="201"/>
      <c r="T139" s="56"/>
      <c r="U139" s="56"/>
      <c r="V139" s="227" t="s">
        <v>238</v>
      </c>
      <c r="W139" s="200">
        <v>0</v>
      </c>
      <c r="X139" s="201"/>
      <c r="Y139" s="56"/>
      <c r="Z139" s="56"/>
      <c r="AA139" s="227" t="s">
        <v>238</v>
      </c>
      <c r="AB139" s="8"/>
      <c r="AC139" s="201"/>
      <c r="AD139" s="56"/>
      <c r="AE139" s="56"/>
      <c r="AF139" s="227" t="s">
        <v>238</v>
      </c>
      <c r="AG139" s="8"/>
      <c r="AH139" s="201"/>
      <c r="AI139" s="56"/>
      <c r="AJ139" s="56"/>
      <c r="AK139" s="55"/>
      <c r="AL139" s="8">
        <v>0</v>
      </c>
      <c r="AM139" s="58">
        <v>0</v>
      </c>
      <c r="AN139" s="55"/>
      <c r="AO139" s="228"/>
      <c r="AP139" s="56"/>
      <c r="AQ139" s="200">
        <v>0</v>
      </c>
      <c r="AR139" s="201">
        <v>0</v>
      </c>
      <c r="AS139" s="56"/>
      <c r="AT139" s="56"/>
      <c r="AU139" s="245">
        <v>0</v>
      </c>
      <c r="AV139" s="200">
        <v>0</v>
      </c>
      <c r="AW139" s="201">
        <v>0</v>
      </c>
      <c r="AX139" s="423"/>
      <c r="AY139" s="56"/>
      <c r="AZ139" s="423">
        <v>0</v>
      </c>
      <c r="BA139" s="200">
        <v>0</v>
      </c>
      <c r="BB139" s="201">
        <v>0</v>
      </c>
      <c r="BC139" s="425"/>
      <c r="BD139" s="139"/>
    </row>
    <row r="140" spans="1:56" s="4" customFormat="1" ht="11.25" customHeight="1">
      <c r="A140" s="123">
        <v>29</v>
      </c>
      <c r="B140" s="55" t="s">
        <v>363</v>
      </c>
      <c r="C140" s="345">
        <v>3</v>
      </c>
      <c r="D140" s="57">
        <v>35302</v>
      </c>
      <c r="E140" s="94">
        <v>0</v>
      </c>
      <c r="F140" s="55" t="s">
        <v>55</v>
      </c>
      <c r="G140" s="55" t="s">
        <v>748</v>
      </c>
      <c r="H140" s="55" t="s">
        <v>358</v>
      </c>
      <c r="I140" s="55" t="s">
        <v>103</v>
      </c>
      <c r="J140" s="55"/>
      <c r="K140" s="55"/>
      <c r="L140" s="228" t="s">
        <v>238</v>
      </c>
      <c r="M140" s="8"/>
      <c r="N140" s="58"/>
      <c r="O140" s="55"/>
      <c r="P140" s="55"/>
      <c r="Q140" s="228" t="s">
        <v>238</v>
      </c>
      <c r="R140" s="8">
        <v>0</v>
      </c>
      <c r="S140" s="58"/>
      <c r="T140" s="55"/>
      <c r="U140" s="55"/>
      <c r="V140" s="228" t="s">
        <v>238</v>
      </c>
      <c r="W140" s="8">
        <v>0</v>
      </c>
      <c r="X140" s="58"/>
      <c r="Y140" s="55"/>
      <c r="Z140" s="55"/>
      <c r="AA140" s="228" t="s">
        <v>238</v>
      </c>
      <c r="AB140" s="8"/>
      <c r="AC140" s="58"/>
      <c r="AD140" s="55"/>
      <c r="AE140" s="55"/>
      <c r="AF140" s="228" t="s">
        <v>238</v>
      </c>
      <c r="AG140" s="8"/>
      <c r="AH140" s="58"/>
      <c r="AI140" s="55"/>
      <c r="AJ140" s="55"/>
      <c r="AK140" s="55"/>
      <c r="AL140" s="8">
        <v>0</v>
      </c>
      <c r="AM140" s="58">
        <v>0</v>
      </c>
      <c r="AN140" s="55"/>
      <c r="AO140" s="228"/>
      <c r="AP140" s="55"/>
      <c r="AQ140" s="200">
        <v>0</v>
      </c>
      <c r="AR140" s="201">
        <v>0</v>
      </c>
      <c r="AS140" s="55"/>
      <c r="AT140" s="55"/>
      <c r="AU140" s="245">
        <v>0</v>
      </c>
      <c r="AV140" s="200">
        <v>0</v>
      </c>
      <c r="AW140" s="201">
        <v>0</v>
      </c>
      <c r="AX140" s="423"/>
      <c r="AY140" s="55"/>
      <c r="AZ140" s="423">
        <v>0</v>
      </c>
      <c r="BA140" s="200">
        <v>0</v>
      </c>
      <c r="BB140" s="201">
        <v>0</v>
      </c>
      <c r="BC140" s="425"/>
      <c r="BD140" s="136"/>
    </row>
    <row r="141" spans="1:56" s="4" customFormat="1" ht="11.25" customHeight="1">
      <c r="A141" s="357">
        <v>30</v>
      </c>
      <c r="B141" s="263" t="s">
        <v>793</v>
      </c>
      <c r="C141" s="344">
        <v>0</v>
      </c>
      <c r="D141" s="264"/>
      <c r="E141" s="421">
        <v>315</v>
      </c>
      <c r="F141" s="263" t="s">
        <v>537</v>
      </c>
      <c r="G141" s="263" t="s">
        <v>748</v>
      </c>
      <c r="H141" s="263" t="s">
        <v>538</v>
      </c>
      <c r="I141" s="263" t="s">
        <v>103</v>
      </c>
      <c r="J141" s="263"/>
      <c r="K141" s="263"/>
      <c r="L141" s="267">
        <v>542.64314999999999</v>
      </c>
      <c r="M141" s="265">
        <v>0</v>
      </c>
      <c r="N141" s="268">
        <v>0</v>
      </c>
      <c r="O141" s="263"/>
      <c r="P141" s="263"/>
      <c r="Q141" s="267">
        <v>575.45825000000002</v>
      </c>
      <c r="R141" s="265">
        <v>0</v>
      </c>
      <c r="S141" s="268">
        <v>0</v>
      </c>
      <c r="T141" s="263"/>
      <c r="U141" s="263"/>
      <c r="V141" s="267">
        <v>1239.1033499999999</v>
      </c>
      <c r="W141" s="265">
        <v>0</v>
      </c>
      <c r="X141" s="268">
        <v>0</v>
      </c>
      <c r="Y141" s="263"/>
      <c r="Z141" s="263"/>
      <c r="AA141" s="265">
        <v>1174.1199000000001</v>
      </c>
      <c r="AB141" s="265">
        <v>0</v>
      </c>
      <c r="AC141" s="268">
        <v>0</v>
      </c>
      <c r="AD141" s="263"/>
      <c r="AE141" s="263"/>
      <c r="AF141" s="271">
        <v>1115.84275</v>
      </c>
      <c r="AG141" s="265">
        <v>0</v>
      </c>
      <c r="AH141" s="268">
        <v>0</v>
      </c>
      <c r="AI141" s="263"/>
      <c r="AJ141" s="263"/>
      <c r="AK141" s="263">
        <v>635.25774999999999</v>
      </c>
      <c r="AL141" s="265">
        <v>0</v>
      </c>
      <c r="AM141" s="268">
        <v>0</v>
      </c>
      <c r="AN141" s="263"/>
      <c r="AO141" s="313"/>
      <c r="AP141" s="263">
        <v>794.81595000000004</v>
      </c>
      <c r="AQ141" s="265">
        <v>0</v>
      </c>
      <c r="AR141" s="268">
        <v>0</v>
      </c>
      <c r="AS141" s="263"/>
      <c r="AT141" s="263"/>
      <c r="AU141" s="422">
        <v>920.09640000000013</v>
      </c>
      <c r="AV141" s="265">
        <v>0</v>
      </c>
      <c r="AW141" s="268">
        <v>0</v>
      </c>
      <c r="AX141" s="422"/>
      <c r="AY141" s="263"/>
      <c r="AZ141" s="422">
        <v>773.93089999999984</v>
      </c>
      <c r="BA141" s="265">
        <v>0</v>
      </c>
      <c r="BB141" s="268">
        <v>0</v>
      </c>
      <c r="BC141" s="422"/>
      <c r="BD141" s="263"/>
    </row>
    <row r="142" spans="1:56" ht="11.25" customHeight="1">
      <c r="A142" s="123">
        <v>30</v>
      </c>
      <c r="B142" s="55" t="s">
        <v>793</v>
      </c>
      <c r="C142" s="345">
        <v>1</v>
      </c>
      <c r="D142" s="57">
        <v>33477</v>
      </c>
      <c r="E142" s="8">
        <v>105</v>
      </c>
      <c r="F142" s="55" t="s">
        <v>537</v>
      </c>
      <c r="G142" s="55" t="s">
        <v>748</v>
      </c>
      <c r="H142" s="55" t="s">
        <v>538</v>
      </c>
      <c r="I142" s="55" t="s">
        <v>103</v>
      </c>
      <c r="J142" s="55"/>
      <c r="K142" s="55"/>
      <c r="L142" s="55"/>
      <c r="M142" s="8"/>
      <c r="N142" s="58"/>
      <c r="O142" s="55"/>
      <c r="P142" s="55"/>
      <c r="Q142" s="55"/>
      <c r="R142" s="8">
        <v>0</v>
      </c>
      <c r="S142" s="58"/>
      <c r="T142" s="55"/>
      <c r="U142" s="55"/>
      <c r="V142" s="55"/>
      <c r="W142" s="8">
        <v>0</v>
      </c>
      <c r="X142" s="58"/>
      <c r="Y142" s="55"/>
      <c r="Z142" s="55"/>
      <c r="AA142" s="55"/>
      <c r="AB142" s="8"/>
      <c r="AC142" s="58"/>
      <c r="AD142" s="55"/>
      <c r="AE142" s="55"/>
      <c r="AF142" s="55"/>
      <c r="AG142" s="8"/>
      <c r="AH142" s="58"/>
      <c r="AI142" s="55"/>
      <c r="AJ142" s="55"/>
      <c r="AK142" s="55">
        <v>140.52384999999998</v>
      </c>
      <c r="AL142" s="8">
        <v>0</v>
      </c>
      <c r="AM142" s="58">
        <v>0</v>
      </c>
      <c r="AN142" s="55"/>
      <c r="AO142" s="228"/>
      <c r="AP142" s="55">
        <v>374.27</v>
      </c>
      <c r="AQ142" s="200">
        <v>0</v>
      </c>
      <c r="AR142" s="201">
        <v>0</v>
      </c>
      <c r="AS142" s="55"/>
      <c r="AT142" s="55"/>
      <c r="AU142" s="423">
        <v>484.67445000000009</v>
      </c>
      <c r="AV142" s="200">
        <v>0</v>
      </c>
      <c r="AW142" s="201">
        <v>0</v>
      </c>
      <c r="AX142" s="423"/>
      <c r="AY142" s="55"/>
      <c r="AZ142" s="423">
        <v>600.41284999999982</v>
      </c>
      <c r="BA142" s="200">
        <v>0</v>
      </c>
      <c r="BB142" s="201">
        <v>0</v>
      </c>
      <c r="BC142" s="425"/>
      <c r="BD142" s="136"/>
    </row>
    <row r="143" spans="1:56" s="4" customFormat="1" ht="11.25" customHeight="1">
      <c r="A143" s="123">
        <v>30</v>
      </c>
      <c r="B143" s="55" t="s">
        <v>793</v>
      </c>
      <c r="C143" s="345">
        <v>2</v>
      </c>
      <c r="D143" s="57">
        <v>33824</v>
      </c>
      <c r="E143" s="8">
        <v>105</v>
      </c>
      <c r="F143" s="55" t="s">
        <v>537</v>
      </c>
      <c r="G143" s="55" t="s">
        <v>748</v>
      </c>
      <c r="H143" s="55" t="s">
        <v>538</v>
      </c>
      <c r="I143" s="55" t="s">
        <v>103</v>
      </c>
      <c r="J143" s="55"/>
      <c r="K143" s="55"/>
      <c r="L143" s="55"/>
      <c r="M143" s="8"/>
      <c r="N143" s="58"/>
      <c r="O143" s="55"/>
      <c r="P143" s="55"/>
      <c r="Q143" s="55"/>
      <c r="R143" s="8">
        <v>0</v>
      </c>
      <c r="S143" s="58"/>
      <c r="T143" s="55"/>
      <c r="U143" s="55"/>
      <c r="V143" s="55"/>
      <c r="W143" s="8">
        <v>0</v>
      </c>
      <c r="X143" s="58"/>
      <c r="Y143" s="55"/>
      <c r="Z143" s="55"/>
      <c r="AA143" s="55"/>
      <c r="AB143" s="8"/>
      <c r="AC143" s="58"/>
      <c r="AD143" s="55"/>
      <c r="AE143" s="55"/>
      <c r="AF143" s="55"/>
      <c r="AG143" s="8"/>
      <c r="AH143" s="58"/>
      <c r="AI143" s="55"/>
      <c r="AJ143" s="55"/>
      <c r="AK143" s="55">
        <v>436.13835</v>
      </c>
      <c r="AL143" s="8">
        <v>0</v>
      </c>
      <c r="AM143" s="58">
        <v>0</v>
      </c>
      <c r="AN143" s="55"/>
      <c r="AO143" s="228"/>
      <c r="AP143" s="55">
        <v>301.42</v>
      </c>
      <c r="AQ143" s="200">
        <v>0</v>
      </c>
      <c r="AR143" s="201">
        <v>0</v>
      </c>
      <c r="AS143" s="55"/>
      <c r="AT143" s="55"/>
      <c r="AU143" s="423">
        <v>384.23914999999994</v>
      </c>
      <c r="AV143" s="200">
        <v>0</v>
      </c>
      <c r="AW143" s="201">
        <v>0</v>
      </c>
      <c r="AX143" s="423"/>
      <c r="AY143" s="55"/>
      <c r="AZ143" s="423">
        <v>106.00729999999999</v>
      </c>
      <c r="BA143" s="200">
        <v>0</v>
      </c>
      <c r="BB143" s="201">
        <v>0</v>
      </c>
      <c r="BC143" s="425"/>
      <c r="BD143" s="136"/>
    </row>
    <row r="144" spans="1:56" ht="11.25" customHeight="1">
      <c r="A144" s="123">
        <v>30</v>
      </c>
      <c r="B144" s="55" t="s">
        <v>793</v>
      </c>
      <c r="C144" s="345">
        <v>3</v>
      </c>
      <c r="D144" s="57">
        <v>33846</v>
      </c>
      <c r="E144" s="8">
        <v>105</v>
      </c>
      <c r="F144" s="55" t="s">
        <v>537</v>
      </c>
      <c r="G144" s="55" t="s">
        <v>748</v>
      </c>
      <c r="H144" s="55" t="s">
        <v>538</v>
      </c>
      <c r="I144" s="55" t="s">
        <v>103</v>
      </c>
      <c r="J144" s="55"/>
      <c r="K144" s="55"/>
      <c r="L144" s="55"/>
      <c r="M144" s="8"/>
      <c r="N144" s="58"/>
      <c r="O144" s="55"/>
      <c r="P144" s="55"/>
      <c r="Q144" s="55"/>
      <c r="R144" s="8">
        <v>0</v>
      </c>
      <c r="S144" s="58"/>
      <c r="T144" s="55"/>
      <c r="U144" s="55"/>
      <c r="V144" s="55"/>
      <c r="W144" s="8">
        <v>0</v>
      </c>
      <c r="X144" s="58"/>
      <c r="Y144" s="55"/>
      <c r="Z144" s="55"/>
      <c r="AA144" s="55"/>
      <c r="AB144" s="8"/>
      <c r="AC144" s="58"/>
      <c r="AD144" s="55"/>
      <c r="AE144" s="55"/>
      <c r="AF144" s="55"/>
      <c r="AG144" s="8"/>
      <c r="AH144" s="58"/>
      <c r="AI144" s="55"/>
      <c r="AJ144" s="55"/>
      <c r="AK144" s="55">
        <v>58.595550000000003</v>
      </c>
      <c r="AL144" s="8">
        <v>0</v>
      </c>
      <c r="AM144" s="58">
        <v>0</v>
      </c>
      <c r="AN144" s="55"/>
      <c r="AO144" s="228"/>
      <c r="AP144" s="55">
        <v>119.13</v>
      </c>
      <c r="AQ144" s="200">
        <v>0</v>
      </c>
      <c r="AR144" s="201">
        <v>0</v>
      </c>
      <c r="AS144" s="55"/>
      <c r="AT144" s="55"/>
      <c r="AU144" s="423">
        <v>51.1828</v>
      </c>
      <c r="AV144" s="200">
        <v>0</v>
      </c>
      <c r="AW144" s="201">
        <v>0</v>
      </c>
      <c r="AX144" s="423"/>
      <c r="AY144" s="55"/>
      <c r="AZ144" s="423">
        <v>67.510749999999987</v>
      </c>
      <c r="BA144" s="200">
        <v>0</v>
      </c>
      <c r="BB144" s="201">
        <v>0</v>
      </c>
      <c r="BC144" s="425"/>
      <c r="BD144" s="136"/>
    </row>
    <row r="145" spans="1:56" s="4" customFormat="1" ht="11.25" customHeight="1">
      <c r="A145" s="357">
        <v>31</v>
      </c>
      <c r="B145" s="263" t="s">
        <v>414</v>
      </c>
      <c r="C145" s="344">
        <v>0</v>
      </c>
      <c r="D145" s="264"/>
      <c r="E145" s="421">
        <v>30</v>
      </c>
      <c r="F145" s="263" t="s">
        <v>537</v>
      </c>
      <c r="G145" s="263" t="s">
        <v>748</v>
      </c>
      <c r="H145" s="263" t="s">
        <v>538</v>
      </c>
      <c r="I145" s="263" t="s">
        <v>103</v>
      </c>
      <c r="J145" s="263"/>
      <c r="K145" s="263"/>
      <c r="L145" s="267">
        <v>55.839399999999998</v>
      </c>
      <c r="M145" s="265">
        <v>0</v>
      </c>
      <c r="N145" s="268">
        <v>0</v>
      </c>
      <c r="O145" s="263"/>
      <c r="P145" s="263"/>
      <c r="Q145" s="267">
        <v>36.90455</v>
      </c>
      <c r="R145" s="265">
        <v>0</v>
      </c>
      <c r="S145" s="268">
        <v>0</v>
      </c>
      <c r="T145" s="263"/>
      <c r="U145" s="263"/>
      <c r="V145" s="267">
        <v>93.291200000000003</v>
      </c>
      <c r="W145" s="265">
        <v>0</v>
      </c>
      <c r="X145" s="268">
        <v>0</v>
      </c>
      <c r="Y145" s="263"/>
      <c r="Z145" s="263"/>
      <c r="AA145" s="265">
        <v>111.19125</v>
      </c>
      <c r="AB145" s="265">
        <v>0</v>
      </c>
      <c r="AC145" s="268">
        <v>0</v>
      </c>
      <c r="AD145" s="263"/>
      <c r="AE145" s="263"/>
      <c r="AF145" s="271">
        <v>85.002849999999995</v>
      </c>
      <c r="AG145" s="265">
        <v>0</v>
      </c>
      <c r="AH145" s="268">
        <v>0</v>
      </c>
      <c r="AI145" s="263"/>
      <c r="AJ145" s="263"/>
      <c r="AK145" s="263">
        <v>75.003099999999989</v>
      </c>
      <c r="AL145" s="265">
        <v>0</v>
      </c>
      <c r="AM145" s="268">
        <v>0</v>
      </c>
      <c r="AN145" s="263"/>
      <c r="AO145" s="313"/>
      <c r="AP145" s="263">
        <v>105.03219999999999</v>
      </c>
      <c r="AQ145" s="265">
        <v>0</v>
      </c>
      <c r="AR145" s="268">
        <v>0</v>
      </c>
      <c r="AS145" s="263"/>
      <c r="AT145" s="263"/>
      <c r="AU145" s="422">
        <v>105.072</v>
      </c>
      <c r="AV145" s="265">
        <v>0</v>
      </c>
      <c r="AW145" s="268">
        <v>0</v>
      </c>
      <c r="AX145" s="422"/>
      <c r="AY145" s="263"/>
      <c r="AZ145" s="422">
        <v>93.510099999999994</v>
      </c>
      <c r="BA145" s="265">
        <v>0</v>
      </c>
      <c r="BB145" s="268">
        <v>0</v>
      </c>
      <c r="BC145" s="422"/>
      <c r="BD145" s="263"/>
    </row>
    <row r="146" spans="1:56" ht="11.25" customHeight="1">
      <c r="A146" s="123">
        <v>31</v>
      </c>
      <c r="B146" s="55" t="s">
        <v>414</v>
      </c>
      <c r="C146" s="345">
        <v>1</v>
      </c>
      <c r="D146" s="57">
        <v>37305</v>
      </c>
      <c r="E146" s="8">
        <v>15</v>
      </c>
      <c r="F146" s="55" t="s">
        <v>537</v>
      </c>
      <c r="G146" s="55" t="s">
        <v>748</v>
      </c>
      <c r="H146" s="55" t="s">
        <v>538</v>
      </c>
      <c r="I146" s="55" t="s">
        <v>103</v>
      </c>
      <c r="J146" s="55"/>
      <c r="K146" s="55"/>
      <c r="L146" s="56"/>
      <c r="M146" s="200"/>
      <c r="N146" s="201"/>
      <c r="O146" s="56"/>
      <c r="P146" s="56"/>
      <c r="Q146" s="56"/>
      <c r="R146" s="200">
        <v>0</v>
      </c>
      <c r="S146" s="201"/>
      <c r="T146" s="56"/>
      <c r="U146" s="56"/>
      <c r="V146" s="56"/>
      <c r="W146" s="200">
        <v>0</v>
      </c>
      <c r="X146" s="201"/>
      <c r="Y146" s="56"/>
      <c r="Z146" s="56"/>
      <c r="AA146" s="56"/>
      <c r="AB146" s="8"/>
      <c r="AC146" s="201"/>
      <c r="AD146" s="56"/>
      <c r="AE146" s="56"/>
      <c r="AF146" s="56"/>
      <c r="AG146" s="8"/>
      <c r="AH146" s="201"/>
      <c r="AI146" s="56"/>
      <c r="AJ146" s="56"/>
      <c r="AK146" s="55">
        <v>57.690099999999994</v>
      </c>
      <c r="AL146" s="8">
        <v>0</v>
      </c>
      <c r="AM146" s="58">
        <v>0</v>
      </c>
      <c r="AN146" s="55"/>
      <c r="AO146" s="228"/>
      <c r="AP146" s="56">
        <v>49.69</v>
      </c>
      <c r="AQ146" s="200">
        <v>0</v>
      </c>
      <c r="AR146" s="201">
        <v>0</v>
      </c>
      <c r="AS146" s="56"/>
      <c r="AT146" s="56"/>
      <c r="AU146" s="423">
        <v>57.859250000000003</v>
      </c>
      <c r="AV146" s="200">
        <v>0</v>
      </c>
      <c r="AW146" s="201">
        <v>0</v>
      </c>
      <c r="AX146" s="423"/>
      <c r="AY146" s="56"/>
      <c r="AZ146" s="423">
        <v>55.421500000000002</v>
      </c>
      <c r="BA146" s="200">
        <v>0</v>
      </c>
      <c r="BB146" s="201">
        <v>0</v>
      </c>
      <c r="BC146" s="425"/>
      <c r="BD146" s="139"/>
    </row>
    <row r="147" spans="1:56" ht="11.25" customHeight="1">
      <c r="A147" s="123">
        <v>31</v>
      </c>
      <c r="B147" s="55" t="s">
        <v>414</v>
      </c>
      <c r="C147" s="345">
        <v>2</v>
      </c>
      <c r="D147" s="57">
        <v>37500</v>
      </c>
      <c r="E147" s="8">
        <v>15</v>
      </c>
      <c r="F147" s="55" t="s">
        <v>537</v>
      </c>
      <c r="G147" s="55" t="s">
        <v>748</v>
      </c>
      <c r="H147" s="55" t="s">
        <v>538</v>
      </c>
      <c r="I147" s="55" t="s">
        <v>103</v>
      </c>
      <c r="J147" s="55"/>
      <c r="K147" s="55"/>
      <c r="L147" s="55"/>
      <c r="M147" s="8"/>
      <c r="N147" s="58"/>
      <c r="O147" s="55"/>
      <c r="P147" s="55"/>
      <c r="Q147" s="55"/>
      <c r="R147" s="8">
        <v>0</v>
      </c>
      <c r="S147" s="58"/>
      <c r="T147" s="55"/>
      <c r="U147" s="55"/>
      <c r="V147" s="55"/>
      <c r="W147" s="8">
        <v>0</v>
      </c>
      <c r="X147" s="58"/>
      <c r="Y147" s="55"/>
      <c r="Z147" s="55"/>
      <c r="AA147" s="55"/>
      <c r="AB147" s="8"/>
      <c r="AC147" s="58"/>
      <c r="AD147" s="55"/>
      <c r="AE147" s="55"/>
      <c r="AF147" s="55"/>
      <c r="AG147" s="8"/>
      <c r="AH147" s="58"/>
      <c r="AI147" s="55"/>
      <c r="AJ147" s="55"/>
      <c r="AK147" s="55">
        <v>17.312999999999999</v>
      </c>
      <c r="AL147" s="8">
        <v>0</v>
      </c>
      <c r="AM147" s="58">
        <v>0</v>
      </c>
      <c r="AN147" s="55"/>
      <c r="AO147" s="228"/>
      <c r="AP147" s="55">
        <v>55.34</v>
      </c>
      <c r="AQ147" s="200">
        <v>0</v>
      </c>
      <c r="AR147" s="201">
        <v>0</v>
      </c>
      <c r="AS147" s="55"/>
      <c r="AT147" s="55"/>
      <c r="AU147" s="423">
        <v>47.21275</v>
      </c>
      <c r="AV147" s="200">
        <v>0</v>
      </c>
      <c r="AW147" s="201">
        <v>0</v>
      </c>
      <c r="AX147" s="423"/>
      <c r="AY147" s="55"/>
      <c r="AZ147" s="423">
        <v>38.0886</v>
      </c>
      <c r="BA147" s="200">
        <v>0</v>
      </c>
      <c r="BB147" s="201">
        <v>0</v>
      </c>
      <c r="BC147" s="425"/>
      <c r="BD147" s="136"/>
    </row>
    <row r="148" spans="1:56" ht="11.25" customHeight="1">
      <c r="A148" s="357">
        <v>32</v>
      </c>
      <c r="B148" s="263" t="s">
        <v>871</v>
      </c>
      <c r="C148" s="344">
        <v>0</v>
      </c>
      <c r="D148" s="264"/>
      <c r="E148" s="421">
        <v>60</v>
      </c>
      <c r="F148" s="263" t="s">
        <v>537</v>
      </c>
      <c r="G148" s="263" t="s">
        <v>748</v>
      </c>
      <c r="H148" s="263" t="s">
        <v>538</v>
      </c>
      <c r="I148" s="263" t="s">
        <v>103</v>
      </c>
      <c r="J148" s="263"/>
      <c r="K148" s="263"/>
      <c r="L148" s="267">
        <v>68.455999999999989</v>
      </c>
      <c r="M148" s="265">
        <v>0</v>
      </c>
      <c r="N148" s="268">
        <v>0</v>
      </c>
      <c r="O148" s="263"/>
      <c r="P148" s="263"/>
      <c r="Q148" s="267">
        <v>84.8934</v>
      </c>
      <c r="R148" s="265">
        <v>0</v>
      </c>
      <c r="S148" s="268">
        <v>0</v>
      </c>
      <c r="T148" s="263"/>
      <c r="U148" s="263"/>
      <c r="V148" s="267">
        <v>138.2055</v>
      </c>
      <c r="W148" s="265">
        <v>0</v>
      </c>
      <c r="X148" s="268">
        <v>0</v>
      </c>
      <c r="Y148" s="263"/>
      <c r="Z148" s="263"/>
      <c r="AA148" s="265">
        <v>135.04139999999998</v>
      </c>
      <c r="AB148" s="265">
        <v>0</v>
      </c>
      <c r="AC148" s="268">
        <v>0</v>
      </c>
      <c r="AD148" s="263"/>
      <c r="AE148" s="263"/>
      <c r="AF148" s="271">
        <v>49.610699999999994</v>
      </c>
      <c r="AG148" s="265">
        <v>0</v>
      </c>
      <c r="AH148" s="268">
        <v>0</v>
      </c>
      <c r="AI148" s="263"/>
      <c r="AJ148" s="263"/>
      <c r="AK148" s="263">
        <v>136.91200000000001</v>
      </c>
      <c r="AL148" s="265">
        <v>0</v>
      </c>
      <c r="AM148" s="268">
        <v>0</v>
      </c>
      <c r="AN148" s="263"/>
      <c r="AO148" s="313"/>
      <c r="AP148" s="263">
        <v>164.52325000000002</v>
      </c>
      <c r="AQ148" s="265">
        <v>0</v>
      </c>
      <c r="AR148" s="268">
        <v>0</v>
      </c>
      <c r="AS148" s="263"/>
      <c r="AT148" s="263"/>
      <c r="AU148" s="422">
        <v>111.40020000000001</v>
      </c>
      <c r="AV148" s="265">
        <v>0</v>
      </c>
      <c r="AW148" s="268">
        <v>0</v>
      </c>
      <c r="AX148" s="422"/>
      <c r="AY148" s="263"/>
      <c r="AZ148" s="422">
        <v>194.94039999999998</v>
      </c>
      <c r="BA148" s="265">
        <v>0</v>
      </c>
      <c r="BB148" s="268">
        <v>0</v>
      </c>
      <c r="BC148" s="422"/>
      <c r="BD148" s="263"/>
    </row>
    <row r="149" spans="1:56" s="4" customFormat="1" ht="11.25" customHeight="1">
      <c r="A149" s="123">
        <v>32</v>
      </c>
      <c r="B149" s="55" t="s">
        <v>871</v>
      </c>
      <c r="C149" s="345">
        <v>1</v>
      </c>
      <c r="D149" s="57">
        <v>36856</v>
      </c>
      <c r="E149" s="8">
        <v>20</v>
      </c>
      <c r="F149" s="55" t="s">
        <v>537</v>
      </c>
      <c r="G149" s="55" t="s">
        <v>748</v>
      </c>
      <c r="H149" s="55" t="s">
        <v>538</v>
      </c>
      <c r="I149" s="55" t="s">
        <v>103</v>
      </c>
      <c r="J149" s="55"/>
      <c r="K149" s="55"/>
      <c r="L149" s="55"/>
      <c r="M149" s="8"/>
      <c r="N149" s="58"/>
      <c r="O149" s="55"/>
      <c r="P149" s="55"/>
      <c r="Q149" s="55"/>
      <c r="R149" s="8">
        <v>0</v>
      </c>
      <c r="S149" s="58"/>
      <c r="T149" s="55"/>
      <c r="U149" s="55"/>
      <c r="V149" s="55"/>
      <c r="W149" s="8">
        <v>0</v>
      </c>
      <c r="X149" s="58"/>
      <c r="Y149" s="55"/>
      <c r="Z149" s="55"/>
      <c r="AA149" s="55"/>
      <c r="AB149" s="8"/>
      <c r="AC149" s="58"/>
      <c r="AD149" s="55"/>
      <c r="AE149" s="55"/>
      <c r="AF149" s="55"/>
      <c r="AG149" s="8"/>
      <c r="AH149" s="58"/>
      <c r="AI149" s="55"/>
      <c r="AJ149" s="55"/>
      <c r="AK149" s="55">
        <v>70.465899999999991</v>
      </c>
      <c r="AL149" s="8">
        <v>0</v>
      </c>
      <c r="AM149" s="58">
        <v>0</v>
      </c>
      <c r="AN149" s="55"/>
      <c r="AO149" s="228"/>
      <c r="AP149" s="55">
        <v>51.95</v>
      </c>
      <c r="AQ149" s="200">
        <v>0</v>
      </c>
      <c r="AR149" s="201">
        <v>0</v>
      </c>
      <c r="AS149" s="55"/>
      <c r="AT149" s="55"/>
      <c r="AU149" s="423">
        <v>32.068850000000005</v>
      </c>
      <c r="AV149" s="200">
        <v>0</v>
      </c>
      <c r="AW149" s="201">
        <v>0</v>
      </c>
      <c r="AX149" s="423"/>
      <c r="AY149" s="55"/>
      <c r="AZ149" s="423">
        <v>148.38434999999998</v>
      </c>
      <c r="BA149" s="200">
        <v>0</v>
      </c>
      <c r="BB149" s="201">
        <v>0</v>
      </c>
      <c r="BC149" s="425"/>
      <c r="BD149" s="136"/>
    </row>
    <row r="150" spans="1:56" s="4" customFormat="1" ht="11.25" customHeight="1">
      <c r="A150" s="123">
        <v>32</v>
      </c>
      <c r="B150" s="55" t="s">
        <v>871</v>
      </c>
      <c r="C150" s="345">
        <v>2</v>
      </c>
      <c r="D150" s="57">
        <v>37128</v>
      </c>
      <c r="E150" s="8">
        <v>20</v>
      </c>
      <c r="F150" s="55" t="s">
        <v>537</v>
      </c>
      <c r="G150" s="55" t="s">
        <v>748</v>
      </c>
      <c r="H150" s="55" t="s">
        <v>538</v>
      </c>
      <c r="I150" s="55" t="s">
        <v>103</v>
      </c>
      <c r="J150" s="55"/>
      <c r="K150" s="55"/>
      <c r="L150" s="55"/>
      <c r="M150" s="8"/>
      <c r="N150" s="58"/>
      <c r="O150" s="55"/>
      <c r="P150" s="55"/>
      <c r="Q150" s="55"/>
      <c r="R150" s="8">
        <v>0</v>
      </c>
      <c r="S150" s="58"/>
      <c r="T150" s="55"/>
      <c r="U150" s="55"/>
      <c r="V150" s="55"/>
      <c r="W150" s="8">
        <v>0</v>
      </c>
      <c r="X150" s="58"/>
      <c r="Y150" s="55"/>
      <c r="Z150" s="55"/>
      <c r="AA150" s="55"/>
      <c r="AB150" s="8"/>
      <c r="AC150" s="58"/>
      <c r="AD150" s="55"/>
      <c r="AE150" s="55"/>
      <c r="AF150" s="55"/>
      <c r="AG150" s="8"/>
      <c r="AH150" s="58"/>
      <c r="AI150" s="55"/>
      <c r="AJ150" s="55"/>
      <c r="AK150" s="55">
        <v>31.899700000000003</v>
      </c>
      <c r="AL150" s="8">
        <v>0</v>
      </c>
      <c r="AM150" s="58">
        <v>0</v>
      </c>
      <c r="AN150" s="55"/>
      <c r="AO150" s="228"/>
      <c r="AP150" s="55">
        <v>56.41</v>
      </c>
      <c r="AQ150" s="200">
        <v>0</v>
      </c>
      <c r="AR150" s="201">
        <v>0</v>
      </c>
      <c r="AS150" s="55"/>
      <c r="AT150" s="55"/>
      <c r="AU150" s="423">
        <v>36.20805</v>
      </c>
      <c r="AV150" s="200">
        <v>0</v>
      </c>
      <c r="AW150" s="201">
        <v>0</v>
      </c>
      <c r="AX150" s="423"/>
      <c r="AY150" s="55"/>
      <c r="AZ150" s="423">
        <v>23.0641</v>
      </c>
      <c r="BA150" s="200">
        <v>0</v>
      </c>
      <c r="BB150" s="201">
        <v>0</v>
      </c>
      <c r="BC150" s="425"/>
      <c r="BD150" s="136"/>
    </row>
    <row r="151" spans="1:56" ht="11.25" customHeight="1">
      <c r="A151" s="123">
        <v>32</v>
      </c>
      <c r="B151" s="55" t="s">
        <v>871</v>
      </c>
      <c r="C151" s="345">
        <v>3</v>
      </c>
      <c r="D151" s="57">
        <v>37501</v>
      </c>
      <c r="E151" s="8">
        <v>20</v>
      </c>
      <c r="F151" s="55" t="s">
        <v>537</v>
      </c>
      <c r="G151" s="55" t="s">
        <v>748</v>
      </c>
      <c r="H151" s="55" t="s">
        <v>538</v>
      </c>
      <c r="I151" s="55" t="s">
        <v>103</v>
      </c>
      <c r="J151" s="55"/>
      <c r="K151" s="55"/>
      <c r="L151" s="55"/>
      <c r="M151" s="8"/>
      <c r="N151" s="58"/>
      <c r="O151" s="55"/>
      <c r="P151" s="55"/>
      <c r="Q151" s="55"/>
      <c r="R151" s="8">
        <v>0</v>
      </c>
      <c r="S151" s="58"/>
      <c r="T151" s="55"/>
      <c r="U151" s="55"/>
      <c r="V151" s="55"/>
      <c r="W151" s="8">
        <v>0</v>
      </c>
      <c r="X151" s="58"/>
      <c r="Y151" s="55"/>
      <c r="Z151" s="55"/>
      <c r="AA151" s="55"/>
      <c r="AB151" s="8"/>
      <c r="AC151" s="58"/>
      <c r="AD151" s="55"/>
      <c r="AE151" s="55"/>
      <c r="AF151" s="55"/>
      <c r="AG151" s="8"/>
      <c r="AH151" s="58"/>
      <c r="AI151" s="55"/>
      <c r="AJ151" s="55"/>
      <c r="AK151" s="55">
        <v>34.546399999999998</v>
      </c>
      <c r="AL151" s="8">
        <v>0</v>
      </c>
      <c r="AM151" s="58">
        <v>0</v>
      </c>
      <c r="AN151" s="55"/>
      <c r="AO151" s="228"/>
      <c r="AP151" s="55">
        <v>56.17</v>
      </c>
      <c r="AQ151" s="200">
        <v>0</v>
      </c>
      <c r="AR151" s="201">
        <v>0</v>
      </c>
      <c r="AS151" s="55"/>
      <c r="AT151" s="55"/>
      <c r="AU151" s="423">
        <v>43.1233</v>
      </c>
      <c r="AV151" s="200">
        <v>0</v>
      </c>
      <c r="AW151" s="201">
        <v>0</v>
      </c>
      <c r="AX151" s="423"/>
      <c r="AY151" s="55"/>
      <c r="AZ151" s="423">
        <v>23.491949999999999</v>
      </c>
      <c r="BA151" s="200">
        <v>0</v>
      </c>
      <c r="BB151" s="201">
        <v>0</v>
      </c>
      <c r="BC151" s="425"/>
      <c r="BD151" s="136"/>
    </row>
    <row r="152" spans="1:56" s="4" customFormat="1" ht="11.25" customHeight="1">
      <c r="A152" s="357">
        <v>33</v>
      </c>
      <c r="B152" s="263" t="s">
        <v>865</v>
      </c>
      <c r="C152" s="344">
        <v>0</v>
      </c>
      <c r="D152" s="264"/>
      <c r="E152" s="421">
        <v>0</v>
      </c>
      <c r="F152" s="263" t="s">
        <v>537</v>
      </c>
      <c r="G152" s="263" t="s">
        <v>748</v>
      </c>
      <c r="H152" s="263" t="s">
        <v>538</v>
      </c>
      <c r="I152" s="263" t="s">
        <v>103</v>
      </c>
      <c r="J152" s="263"/>
      <c r="K152" s="263"/>
      <c r="L152" s="277" t="s">
        <v>238</v>
      </c>
      <c r="M152" s="265">
        <v>0</v>
      </c>
      <c r="N152" s="268">
        <v>0</v>
      </c>
      <c r="O152" s="263"/>
      <c r="P152" s="263"/>
      <c r="Q152" s="277" t="s">
        <v>238</v>
      </c>
      <c r="R152" s="265">
        <v>0</v>
      </c>
      <c r="S152" s="268">
        <v>0</v>
      </c>
      <c r="T152" s="263"/>
      <c r="U152" s="263"/>
      <c r="V152" s="277" t="s">
        <v>238</v>
      </c>
      <c r="W152" s="265">
        <v>0</v>
      </c>
      <c r="X152" s="268">
        <v>0</v>
      </c>
      <c r="Y152" s="263"/>
      <c r="Z152" s="263"/>
      <c r="AA152" s="276" t="s">
        <v>238</v>
      </c>
      <c r="AB152" s="265">
        <v>0</v>
      </c>
      <c r="AC152" s="268">
        <v>0</v>
      </c>
      <c r="AD152" s="263"/>
      <c r="AE152" s="263"/>
      <c r="AF152" s="276" t="s">
        <v>238</v>
      </c>
      <c r="AG152" s="265">
        <v>0</v>
      </c>
      <c r="AH152" s="268">
        <v>0</v>
      </c>
      <c r="AI152" s="263"/>
      <c r="AJ152" s="263"/>
      <c r="AK152" s="263"/>
      <c r="AL152" s="265">
        <v>0</v>
      </c>
      <c r="AM152" s="268">
        <v>0</v>
      </c>
      <c r="AN152" s="263"/>
      <c r="AO152" s="313"/>
      <c r="AP152" s="263"/>
      <c r="AQ152" s="265">
        <v>0</v>
      </c>
      <c r="AR152" s="268">
        <v>0</v>
      </c>
      <c r="AS152" s="263"/>
      <c r="AT152" s="263"/>
      <c r="AU152" s="422">
        <v>0</v>
      </c>
      <c r="AV152" s="265">
        <v>0</v>
      </c>
      <c r="AW152" s="268">
        <v>0</v>
      </c>
      <c r="AX152" s="422"/>
      <c r="AY152" s="263"/>
      <c r="AZ152" s="422">
        <v>0</v>
      </c>
      <c r="BA152" s="265">
        <v>0</v>
      </c>
      <c r="BB152" s="268">
        <v>0</v>
      </c>
      <c r="BC152" s="422"/>
      <c r="BD152" s="263"/>
    </row>
    <row r="153" spans="1:56" ht="11.25" customHeight="1">
      <c r="A153" s="123">
        <v>33</v>
      </c>
      <c r="B153" s="55" t="s">
        <v>865</v>
      </c>
      <c r="C153" s="345">
        <v>1</v>
      </c>
      <c r="D153" s="57">
        <v>38949</v>
      </c>
      <c r="E153" s="94">
        <v>0</v>
      </c>
      <c r="F153" s="55" t="s">
        <v>537</v>
      </c>
      <c r="G153" s="55" t="s">
        <v>748</v>
      </c>
      <c r="H153" s="55" t="s">
        <v>538</v>
      </c>
      <c r="I153" s="55" t="s">
        <v>103</v>
      </c>
      <c r="J153" s="55"/>
      <c r="K153" s="55"/>
      <c r="L153" s="228" t="s">
        <v>238</v>
      </c>
      <c r="M153" s="8"/>
      <c r="N153" s="58"/>
      <c r="O153" s="55"/>
      <c r="P153" s="55"/>
      <c r="Q153" s="228" t="s">
        <v>238</v>
      </c>
      <c r="R153" s="8">
        <v>0</v>
      </c>
      <c r="S153" s="58"/>
      <c r="T153" s="55"/>
      <c r="U153" s="55"/>
      <c r="V153" s="228" t="s">
        <v>238</v>
      </c>
      <c r="W153" s="8">
        <v>0</v>
      </c>
      <c r="X153" s="58"/>
      <c r="Y153" s="55"/>
      <c r="Z153" s="55"/>
      <c r="AA153" s="228" t="s">
        <v>238</v>
      </c>
      <c r="AB153" s="8"/>
      <c r="AC153" s="58"/>
      <c r="AD153" s="55"/>
      <c r="AE153" s="55"/>
      <c r="AF153" s="228" t="s">
        <v>238</v>
      </c>
      <c r="AG153" s="8"/>
      <c r="AH153" s="58"/>
      <c r="AI153" s="55"/>
      <c r="AJ153" s="55"/>
      <c r="AK153" s="55"/>
      <c r="AL153" s="8">
        <v>0</v>
      </c>
      <c r="AM153" s="58">
        <v>0</v>
      </c>
      <c r="AN153" s="55"/>
      <c r="AO153" s="228"/>
      <c r="AP153" s="55"/>
      <c r="AQ153" s="200">
        <v>0</v>
      </c>
      <c r="AR153" s="201">
        <v>0</v>
      </c>
      <c r="AS153" s="55"/>
      <c r="AT153" s="55"/>
      <c r="AU153" s="245">
        <v>0</v>
      </c>
      <c r="AV153" s="200">
        <v>0</v>
      </c>
      <c r="AW153" s="201">
        <v>0</v>
      </c>
      <c r="AX153" s="423"/>
      <c r="AY153" s="55"/>
      <c r="AZ153" s="423">
        <v>0</v>
      </c>
      <c r="BA153" s="200">
        <v>0</v>
      </c>
      <c r="BB153" s="201">
        <v>0</v>
      </c>
      <c r="BC153" s="425"/>
      <c r="BD153" s="136"/>
    </row>
    <row r="154" spans="1:56" ht="11.25" customHeight="1">
      <c r="A154" s="123">
        <v>33</v>
      </c>
      <c r="B154" s="55" t="s">
        <v>865</v>
      </c>
      <c r="C154" s="345">
        <v>2</v>
      </c>
      <c r="D154" s="57">
        <v>38959</v>
      </c>
      <c r="E154" s="94">
        <v>0</v>
      </c>
      <c r="F154" s="55" t="s">
        <v>537</v>
      </c>
      <c r="G154" s="55" t="s">
        <v>748</v>
      </c>
      <c r="H154" s="55" t="s">
        <v>538</v>
      </c>
      <c r="I154" s="55" t="s">
        <v>103</v>
      </c>
      <c r="J154" s="55"/>
      <c r="K154" s="55"/>
      <c r="L154" s="228" t="s">
        <v>238</v>
      </c>
      <c r="M154" s="8"/>
      <c r="N154" s="58"/>
      <c r="O154" s="55"/>
      <c r="P154" s="55"/>
      <c r="Q154" s="228" t="s">
        <v>238</v>
      </c>
      <c r="R154" s="8">
        <v>0</v>
      </c>
      <c r="S154" s="58"/>
      <c r="T154" s="55"/>
      <c r="U154" s="55"/>
      <c r="V154" s="228" t="s">
        <v>238</v>
      </c>
      <c r="W154" s="8">
        <v>0</v>
      </c>
      <c r="X154" s="58"/>
      <c r="Y154" s="55"/>
      <c r="Z154" s="55"/>
      <c r="AA154" s="228" t="s">
        <v>238</v>
      </c>
      <c r="AB154" s="8"/>
      <c r="AC154" s="58"/>
      <c r="AD154" s="55"/>
      <c r="AE154" s="55"/>
      <c r="AF154" s="228" t="s">
        <v>238</v>
      </c>
      <c r="AG154" s="8"/>
      <c r="AH154" s="58"/>
      <c r="AI154" s="55"/>
      <c r="AJ154" s="55"/>
      <c r="AK154" s="55"/>
      <c r="AL154" s="8">
        <v>0</v>
      </c>
      <c r="AM154" s="58">
        <v>0</v>
      </c>
      <c r="AN154" s="55"/>
      <c r="AO154" s="228"/>
      <c r="AP154" s="55"/>
      <c r="AQ154" s="200">
        <v>0</v>
      </c>
      <c r="AR154" s="201">
        <v>0</v>
      </c>
      <c r="AS154" s="55"/>
      <c r="AT154" s="55"/>
      <c r="AU154" s="245">
        <v>0</v>
      </c>
      <c r="AV154" s="200">
        <v>0</v>
      </c>
      <c r="AW154" s="201">
        <v>0</v>
      </c>
      <c r="AX154" s="423"/>
      <c r="AY154" s="55"/>
      <c r="AZ154" s="423">
        <v>0</v>
      </c>
      <c r="BA154" s="200">
        <v>0</v>
      </c>
      <c r="BB154" s="201">
        <v>0</v>
      </c>
      <c r="BC154" s="425"/>
      <c r="BD154" s="136"/>
    </row>
    <row r="155" spans="1:56" ht="11.25" customHeight="1">
      <c r="A155" s="357">
        <v>34</v>
      </c>
      <c r="B155" s="263" t="s">
        <v>1026</v>
      </c>
      <c r="C155" s="344">
        <v>0</v>
      </c>
      <c r="D155" s="264"/>
      <c r="E155" s="421">
        <v>1200</v>
      </c>
      <c r="F155" s="263" t="s">
        <v>540</v>
      </c>
      <c r="G155" s="263" t="s">
        <v>338</v>
      </c>
      <c r="H155" s="263" t="s">
        <v>1027</v>
      </c>
      <c r="I155" s="263" t="s">
        <v>849</v>
      </c>
      <c r="J155" s="263" t="s">
        <v>591</v>
      </c>
      <c r="K155" s="263" t="s">
        <v>848</v>
      </c>
      <c r="L155" s="267">
        <v>6153.76</v>
      </c>
      <c r="M155" s="265">
        <v>5966616.5377744865</v>
      </c>
      <c r="N155" s="268">
        <v>0.96958876163101682</v>
      </c>
      <c r="O155" s="263">
        <v>1</v>
      </c>
      <c r="P155" s="263"/>
      <c r="Q155" s="267">
        <v>6344.82</v>
      </c>
      <c r="R155" s="265">
        <v>5976675.3799403077</v>
      </c>
      <c r="S155" s="268">
        <v>0.94197713724586485</v>
      </c>
      <c r="T155" s="263">
        <v>1</v>
      </c>
      <c r="U155" s="263"/>
      <c r="V155" s="285">
        <v>6070.0410000000002</v>
      </c>
      <c r="W155" s="265">
        <v>5735148.5034977319</v>
      </c>
      <c r="X155" s="268">
        <v>0.94482862693970804</v>
      </c>
      <c r="Y155" s="263">
        <v>1</v>
      </c>
      <c r="Z155" s="263"/>
      <c r="AA155" s="277">
        <v>7645.3850000000002</v>
      </c>
      <c r="AB155" s="265">
        <v>6985114.1176650729</v>
      </c>
      <c r="AC155" s="268">
        <v>0.91363798130049334</v>
      </c>
      <c r="AD155" s="263">
        <v>1</v>
      </c>
      <c r="AE155" s="263"/>
      <c r="AF155" s="277">
        <v>8173.5213999999996</v>
      </c>
      <c r="AG155" s="265">
        <v>7613456.8633021079</v>
      </c>
      <c r="AH155" s="268">
        <v>0.93147818311237407</v>
      </c>
      <c r="AI155" s="263">
        <v>1</v>
      </c>
      <c r="AJ155" s="263"/>
      <c r="AK155" s="263">
        <v>7209</v>
      </c>
      <c r="AL155" s="265">
        <v>6856938.6441992661</v>
      </c>
      <c r="AM155" s="268">
        <v>0.95116363492845968</v>
      </c>
      <c r="AN155" s="263"/>
      <c r="AO155" s="313"/>
      <c r="AP155" s="263">
        <v>8532.3700000000008</v>
      </c>
      <c r="AQ155" s="265">
        <v>7887292.1215116289</v>
      </c>
      <c r="AR155" s="268">
        <v>0.92439640117712052</v>
      </c>
      <c r="AS155" s="263"/>
      <c r="AT155" s="263"/>
      <c r="AU155" s="422">
        <v>8442.0439999999999</v>
      </c>
      <c r="AV155" s="265">
        <v>7705902.0490893098</v>
      </c>
      <c r="AW155" s="268">
        <v>0.91280050768383936</v>
      </c>
      <c r="AX155" s="422"/>
      <c r="AY155" s="263"/>
      <c r="AZ155" s="422">
        <v>8458.8539999999994</v>
      </c>
      <c r="BA155" s="265">
        <v>7840730.519529622</v>
      </c>
      <c r="BB155" s="268">
        <v>0.92692586011410316</v>
      </c>
      <c r="BC155" s="422"/>
      <c r="BD155" s="263"/>
    </row>
    <row r="156" spans="1:56" s="4" customFormat="1" ht="11.25" customHeight="1">
      <c r="A156" s="123">
        <v>34</v>
      </c>
      <c r="B156" s="55" t="s">
        <v>1026</v>
      </c>
      <c r="C156" s="345">
        <v>1</v>
      </c>
      <c r="D156" s="57">
        <v>41693</v>
      </c>
      <c r="E156" s="94">
        <v>600</v>
      </c>
      <c r="F156" s="55" t="s">
        <v>540</v>
      </c>
      <c r="G156" s="55" t="s">
        <v>338</v>
      </c>
      <c r="H156" s="55" t="s">
        <v>1027</v>
      </c>
      <c r="I156" s="55" t="s">
        <v>849</v>
      </c>
      <c r="J156" s="55" t="s">
        <v>591</v>
      </c>
      <c r="K156" s="55" t="s">
        <v>848</v>
      </c>
      <c r="L156" s="197">
        <v>3031.63</v>
      </c>
      <c r="M156" s="8">
        <v>2929783.7970511857</v>
      </c>
      <c r="N156" s="58">
        <v>0.96640546407417316</v>
      </c>
      <c r="O156" s="55"/>
      <c r="P156" s="55"/>
      <c r="Q156" s="197">
        <v>3302.6260000000002</v>
      </c>
      <c r="R156" s="8">
        <v>3120472.4266420556</v>
      </c>
      <c r="S156" s="58">
        <v>0.94484583681048218</v>
      </c>
      <c r="T156" s="55"/>
      <c r="U156" s="55"/>
      <c r="V156" s="197"/>
      <c r="W156" s="8">
        <v>0</v>
      </c>
      <c r="X156" s="58">
        <v>0</v>
      </c>
      <c r="Y156" s="55"/>
      <c r="Z156" s="55"/>
      <c r="AA156" s="197"/>
      <c r="AB156" s="8">
        <v>0</v>
      </c>
      <c r="AC156" s="58">
        <v>0</v>
      </c>
      <c r="AD156" s="55"/>
      <c r="AE156" s="55"/>
      <c r="AF156" s="197"/>
      <c r="AG156" s="8"/>
      <c r="AH156" s="58"/>
      <c r="AI156" s="55"/>
      <c r="AJ156" s="55"/>
      <c r="AK156" s="55">
        <v>3818</v>
      </c>
      <c r="AL156" s="8">
        <v>3646283.472714439</v>
      </c>
      <c r="AM156" s="58">
        <v>0.95502448211483482</v>
      </c>
      <c r="AN156" s="237">
        <v>1</v>
      </c>
      <c r="AO156" s="228"/>
      <c r="AP156" s="55">
        <v>4224.527</v>
      </c>
      <c r="AQ156" s="200">
        <v>3896124.0465015895</v>
      </c>
      <c r="AR156" s="201">
        <v>0.92226278740829193</v>
      </c>
      <c r="AS156" s="55">
        <v>1</v>
      </c>
      <c r="AT156" s="55"/>
      <c r="AU156" s="423">
        <v>4142.1930000000002</v>
      </c>
      <c r="AV156" s="200">
        <v>3760091.5899444753</v>
      </c>
      <c r="AW156" s="201">
        <v>0.90775383714483493</v>
      </c>
      <c r="AX156" s="423">
        <v>1</v>
      </c>
      <c r="AY156" s="55"/>
      <c r="AZ156" s="424">
        <v>4511.1419999999998</v>
      </c>
      <c r="BA156" s="200">
        <v>4173950.3885435313</v>
      </c>
      <c r="BB156" s="201">
        <v>0.92525360286675329</v>
      </c>
      <c r="BC156" s="425">
        <v>1</v>
      </c>
      <c r="BD156" s="136"/>
    </row>
    <row r="157" spans="1:56" ht="11.25" customHeight="1">
      <c r="A157" s="123">
        <v>34</v>
      </c>
      <c r="B157" s="55" t="s">
        <v>1026</v>
      </c>
      <c r="C157" s="345">
        <v>2</v>
      </c>
      <c r="D157" s="57">
        <v>42087</v>
      </c>
      <c r="E157" s="94">
        <v>600</v>
      </c>
      <c r="F157" s="122" t="s">
        <v>540</v>
      </c>
      <c r="G157" s="122" t="s">
        <v>338</v>
      </c>
      <c r="H157" s="122" t="s">
        <v>1027</v>
      </c>
      <c r="I157" s="55" t="s">
        <v>849</v>
      </c>
      <c r="J157" s="55" t="s">
        <v>591</v>
      </c>
      <c r="K157" s="55" t="s">
        <v>848</v>
      </c>
      <c r="L157" s="197">
        <v>3122.11</v>
      </c>
      <c r="M157" s="8">
        <v>3036832.739899369</v>
      </c>
      <c r="N157" s="58">
        <v>0.97268601679613109</v>
      </c>
      <c r="O157" s="55"/>
      <c r="P157" s="55">
        <v>1</v>
      </c>
      <c r="Q157" s="197">
        <v>3042.194</v>
      </c>
      <c r="R157" s="8">
        <v>2856202.9526404096</v>
      </c>
      <c r="S157" s="58">
        <v>0.93886285774030509</v>
      </c>
      <c r="T157" s="55"/>
      <c r="U157" s="55">
        <v>1</v>
      </c>
      <c r="V157" s="197">
        <v>3086.9870000000001</v>
      </c>
      <c r="W157" s="8">
        <v>2916104.6752813207</v>
      </c>
      <c r="X157" s="58">
        <v>0.9446443005044467</v>
      </c>
      <c r="Y157" s="55"/>
      <c r="Z157" s="55">
        <v>1</v>
      </c>
      <c r="AA157" s="197">
        <v>3833.6660000000002</v>
      </c>
      <c r="AB157" s="8">
        <v>3501601.3051298535</v>
      </c>
      <c r="AC157" s="58">
        <v>0.91338194436600728</v>
      </c>
      <c r="AD157" s="55"/>
      <c r="AE157" s="55"/>
      <c r="AF157" s="197"/>
      <c r="AG157" s="8"/>
      <c r="AH157" s="58"/>
      <c r="AI157" s="55"/>
      <c r="AJ157" s="55"/>
      <c r="AK157" s="55">
        <v>3391</v>
      </c>
      <c r="AL157" s="8">
        <v>3210655.1714848261</v>
      </c>
      <c r="AM157" s="58">
        <v>0.94681662385279441</v>
      </c>
      <c r="AN157" s="237">
        <v>1</v>
      </c>
      <c r="AO157" s="228"/>
      <c r="AP157" s="55">
        <v>4307.8429999999998</v>
      </c>
      <c r="AQ157" s="200">
        <v>3991171.0137854167</v>
      </c>
      <c r="AR157" s="201">
        <v>0.92648943190023791</v>
      </c>
      <c r="AS157" s="55">
        <v>1</v>
      </c>
      <c r="AT157" s="55"/>
      <c r="AU157" s="423">
        <v>4299.8509999999997</v>
      </c>
      <c r="AV157" s="200">
        <v>3945810.4591448358</v>
      </c>
      <c r="AW157" s="201">
        <v>0.91766213739611813</v>
      </c>
      <c r="AX157" s="423">
        <v>1</v>
      </c>
      <c r="AY157" s="55"/>
      <c r="AZ157" s="424">
        <v>3947.7119999999995</v>
      </c>
      <c r="BA157" s="200">
        <v>3666780.1309860912</v>
      </c>
      <c r="BB157" s="201">
        <v>0.92883678722918284</v>
      </c>
      <c r="BC157" s="425">
        <v>1</v>
      </c>
      <c r="BD157" s="136"/>
    </row>
    <row r="158" spans="1:56" ht="11.25" customHeight="1">
      <c r="A158" s="357">
        <v>35</v>
      </c>
      <c r="B158" s="263" t="s">
        <v>222</v>
      </c>
      <c r="C158" s="344">
        <v>0</v>
      </c>
      <c r="D158" s="264"/>
      <c r="E158" s="421">
        <v>42</v>
      </c>
      <c r="F158" s="263" t="s">
        <v>45</v>
      </c>
      <c r="G158" s="263" t="s">
        <v>748</v>
      </c>
      <c r="H158" s="263" t="s">
        <v>621</v>
      </c>
      <c r="I158" s="263" t="s">
        <v>849</v>
      </c>
      <c r="J158" s="263" t="s">
        <v>596</v>
      </c>
      <c r="K158" s="263" t="s">
        <v>688</v>
      </c>
      <c r="L158" s="267">
        <v>178.10668999999999</v>
      </c>
      <c r="M158" s="265">
        <v>142202.45442259088</v>
      </c>
      <c r="N158" s="268">
        <v>0.79841163980191243</v>
      </c>
      <c r="O158" s="263">
        <v>1</v>
      </c>
      <c r="P158" s="263"/>
      <c r="Q158" s="267">
        <v>173.72</v>
      </c>
      <c r="R158" s="265">
        <v>141887.51983300253</v>
      </c>
      <c r="S158" s="268">
        <v>0.81675984246490052</v>
      </c>
      <c r="T158" s="263">
        <v>1</v>
      </c>
      <c r="U158" s="263"/>
      <c r="V158" s="268">
        <v>239.64783696900119</v>
      </c>
      <c r="W158" s="265">
        <v>0</v>
      </c>
      <c r="X158" s="268">
        <v>0</v>
      </c>
      <c r="Y158" s="263">
        <v>1</v>
      </c>
      <c r="Z158" s="263"/>
      <c r="AA158" s="268">
        <v>191.749404</v>
      </c>
      <c r="AB158" s="265">
        <v>154045.37277688514</v>
      </c>
      <c r="AC158" s="268">
        <v>0.80336819600693599</v>
      </c>
      <c r="AD158" s="263">
        <v>1</v>
      </c>
      <c r="AE158" s="263"/>
      <c r="AF158" s="268">
        <v>234.55</v>
      </c>
      <c r="AG158" s="265">
        <v>191003.07923672121</v>
      </c>
      <c r="AH158" s="268">
        <v>0.81433843204741507</v>
      </c>
      <c r="AI158" s="263">
        <v>1</v>
      </c>
      <c r="AJ158" s="263"/>
      <c r="AK158" s="263">
        <v>300.33</v>
      </c>
      <c r="AL158" s="265">
        <v>238749.10510973024</v>
      </c>
      <c r="AM158" s="268">
        <v>0.7949558988770028</v>
      </c>
      <c r="AN158" s="263"/>
      <c r="AO158" s="313"/>
      <c r="AP158" s="263">
        <v>157.025578</v>
      </c>
      <c r="AQ158" s="265">
        <v>128809.54025078833</v>
      </c>
      <c r="AR158" s="268">
        <v>0.82030928904326872</v>
      </c>
      <c r="AS158" s="263"/>
      <c r="AT158" s="263"/>
      <c r="AU158" s="422">
        <v>3.4358</v>
      </c>
      <c r="AV158" s="265">
        <v>3096.4795850549663</v>
      </c>
      <c r="AW158" s="268">
        <v>0.90123976513620296</v>
      </c>
      <c r="AX158" s="422"/>
      <c r="AY158" s="263"/>
      <c r="AZ158" s="422">
        <v>0</v>
      </c>
      <c r="BA158" s="265">
        <v>0</v>
      </c>
      <c r="BB158" s="268">
        <v>0</v>
      </c>
      <c r="BC158" s="422"/>
      <c r="BD158" s="263"/>
    </row>
    <row r="159" spans="1:56" s="4" customFormat="1" ht="11.25" customHeight="1">
      <c r="A159" s="123">
        <v>35</v>
      </c>
      <c r="B159" s="55" t="s">
        <v>222</v>
      </c>
      <c r="C159" s="345">
        <v>1</v>
      </c>
      <c r="D159" s="57">
        <v>37587</v>
      </c>
      <c r="E159" s="94">
        <v>21</v>
      </c>
      <c r="F159" s="55" t="s">
        <v>45</v>
      </c>
      <c r="G159" s="55" t="s">
        <v>748</v>
      </c>
      <c r="H159" s="55" t="s">
        <v>621</v>
      </c>
      <c r="I159" s="55" t="s">
        <v>849</v>
      </c>
      <c r="J159" s="55" t="s">
        <v>596</v>
      </c>
      <c r="K159" s="55" t="s">
        <v>688</v>
      </c>
      <c r="L159" s="55"/>
      <c r="M159" s="8"/>
      <c r="N159" s="58"/>
      <c r="O159" s="55"/>
      <c r="P159" s="55"/>
      <c r="Q159" s="55"/>
      <c r="R159" s="8">
        <v>0</v>
      </c>
      <c r="S159" s="58"/>
      <c r="T159" s="55"/>
      <c r="U159" s="55"/>
      <c r="V159" s="136"/>
      <c r="W159" s="8">
        <v>0</v>
      </c>
      <c r="X159" s="58"/>
      <c r="Y159" s="55"/>
      <c r="Z159" s="55"/>
      <c r="AA159" s="136"/>
      <c r="AB159" s="8"/>
      <c r="AC159" s="58"/>
      <c r="AD159" s="55"/>
      <c r="AE159" s="55"/>
      <c r="AF159" s="136"/>
      <c r="AG159" s="8"/>
      <c r="AH159" s="58"/>
      <c r="AI159" s="55"/>
      <c r="AJ159" s="55"/>
      <c r="AK159" s="55">
        <v>132.47</v>
      </c>
      <c r="AL159" s="8">
        <v>105231.66465357644</v>
      </c>
      <c r="AM159" s="58">
        <v>0.79438110254077476</v>
      </c>
      <c r="AN159" s="237">
        <v>1</v>
      </c>
      <c r="AO159" s="228"/>
      <c r="AP159" s="55">
        <v>0</v>
      </c>
      <c r="AQ159" s="200">
        <v>0</v>
      </c>
      <c r="AR159" s="201">
        <v>0</v>
      </c>
      <c r="AS159" s="55">
        <v>1</v>
      </c>
      <c r="AT159" s="55"/>
      <c r="AU159" s="423">
        <v>3.4358</v>
      </c>
      <c r="AV159" s="200">
        <v>3096.4795850549663</v>
      </c>
      <c r="AW159" s="201">
        <v>0.90123976513620296</v>
      </c>
      <c r="AX159" s="423">
        <v>1</v>
      </c>
      <c r="AY159" s="55"/>
      <c r="AZ159" s="423">
        <v>0</v>
      </c>
      <c r="BA159" s="200">
        <v>0</v>
      </c>
      <c r="BB159" s="201">
        <v>0</v>
      </c>
      <c r="BC159" s="425">
        <v>1</v>
      </c>
      <c r="BD159" s="136"/>
    </row>
    <row r="160" spans="1:56" ht="11.25" customHeight="1">
      <c r="A160" s="123">
        <v>35</v>
      </c>
      <c r="B160" s="55" t="s">
        <v>222</v>
      </c>
      <c r="C160" s="345">
        <v>2</v>
      </c>
      <c r="D160" s="57">
        <v>40393</v>
      </c>
      <c r="E160" s="94">
        <v>21</v>
      </c>
      <c r="F160" s="55" t="s">
        <v>45</v>
      </c>
      <c r="G160" s="55" t="s">
        <v>748</v>
      </c>
      <c r="H160" s="55" t="s">
        <v>621</v>
      </c>
      <c r="I160" s="55" t="s">
        <v>849</v>
      </c>
      <c r="J160" s="55" t="s">
        <v>596</v>
      </c>
      <c r="K160" s="55" t="s">
        <v>688</v>
      </c>
      <c r="L160" s="55"/>
      <c r="M160" s="8"/>
      <c r="N160" s="58"/>
      <c r="O160" s="55"/>
      <c r="P160" s="55"/>
      <c r="Q160" s="55"/>
      <c r="R160" s="8">
        <v>0</v>
      </c>
      <c r="S160" s="58"/>
      <c r="T160" s="55"/>
      <c r="U160" s="55"/>
      <c r="V160" s="55"/>
      <c r="W160" s="8">
        <v>0</v>
      </c>
      <c r="X160" s="58"/>
      <c r="Y160" s="55"/>
      <c r="Z160" s="55"/>
      <c r="AA160" s="55"/>
      <c r="AB160" s="8"/>
      <c r="AC160" s="58"/>
      <c r="AD160" s="55"/>
      <c r="AE160" s="55"/>
      <c r="AF160" s="55"/>
      <c r="AG160" s="8"/>
      <c r="AH160" s="58"/>
      <c r="AI160" s="55"/>
      <c r="AJ160" s="55"/>
      <c r="AK160" s="55">
        <v>167.86</v>
      </c>
      <c r="AL160" s="8">
        <v>133517.44045615377</v>
      </c>
      <c r="AM160" s="58">
        <v>0.79540951064073484</v>
      </c>
      <c r="AN160" s="237">
        <v>1</v>
      </c>
      <c r="AO160" s="228"/>
      <c r="AP160" s="55">
        <v>157.025578</v>
      </c>
      <c r="AQ160" s="200">
        <v>128809.54025078833</v>
      </c>
      <c r="AR160" s="201">
        <v>0.82030928904326872</v>
      </c>
      <c r="AS160" s="55">
        <v>1</v>
      </c>
      <c r="AT160" s="55"/>
      <c r="AU160" s="423">
        <v>0</v>
      </c>
      <c r="AV160" s="200">
        <v>0</v>
      </c>
      <c r="AW160" s="201">
        <v>0</v>
      </c>
      <c r="AX160" s="423">
        <v>1</v>
      </c>
      <c r="AY160" s="55"/>
      <c r="AZ160" s="423">
        <v>0</v>
      </c>
      <c r="BA160" s="200">
        <v>0</v>
      </c>
      <c r="BB160" s="201">
        <v>0</v>
      </c>
      <c r="BC160" s="425">
        <v>1</v>
      </c>
      <c r="BD160" s="136"/>
    </row>
    <row r="161" spans="1:56" s="4" customFormat="1" ht="11.25" customHeight="1">
      <c r="A161" s="357">
        <v>36</v>
      </c>
      <c r="B161" s="263" t="s">
        <v>834</v>
      </c>
      <c r="C161" s="344">
        <v>0</v>
      </c>
      <c r="D161" s="264"/>
      <c r="E161" s="421">
        <v>500</v>
      </c>
      <c r="F161" s="263" t="s">
        <v>835</v>
      </c>
      <c r="G161" s="263" t="s">
        <v>748</v>
      </c>
      <c r="H161" s="263" t="s">
        <v>836</v>
      </c>
      <c r="I161" s="263" t="s">
        <v>849</v>
      </c>
      <c r="J161" s="263" t="s">
        <v>591</v>
      </c>
      <c r="K161" s="263" t="s">
        <v>848</v>
      </c>
      <c r="L161" s="263">
        <v>34.709800000000001</v>
      </c>
      <c r="M161" s="265">
        <v>68988.718868402531</v>
      </c>
      <c r="N161" s="268">
        <v>1.987586182242552</v>
      </c>
      <c r="O161" s="263">
        <v>1</v>
      </c>
      <c r="P161" s="263"/>
      <c r="Q161" s="267">
        <v>39.468000000000004</v>
      </c>
      <c r="R161" s="265">
        <v>41046.720000000008</v>
      </c>
      <c r="S161" s="268">
        <v>1.04</v>
      </c>
      <c r="T161" s="263">
        <v>1</v>
      </c>
      <c r="U161" s="263"/>
      <c r="V161" s="268">
        <v>204.72786004774113</v>
      </c>
      <c r="W161" s="265">
        <v>212916.97444965079</v>
      </c>
      <c r="X161" s="268">
        <v>1.04</v>
      </c>
      <c r="Y161" s="263">
        <v>1</v>
      </c>
      <c r="Z161" s="263"/>
      <c r="AA161" s="268">
        <v>1198.07</v>
      </c>
      <c r="AB161" s="265">
        <v>1194380.4794520768</v>
      </c>
      <c r="AC161" s="268">
        <v>0.99692044659500434</v>
      </c>
      <c r="AD161" s="263">
        <v>1</v>
      </c>
      <c r="AE161" s="263"/>
      <c r="AF161" s="268">
        <v>2109.23</v>
      </c>
      <c r="AG161" s="265">
        <v>2129281.3525594501</v>
      </c>
      <c r="AH161" s="268">
        <v>1.0095064798810229</v>
      </c>
      <c r="AI161" s="263">
        <v>1</v>
      </c>
      <c r="AJ161" s="263"/>
      <c r="AK161" s="263">
        <v>3277.46</v>
      </c>
      <c r="AL161" s="265">
        <v>3225573.900003111</v>
      </c>
      <c r="AM161" s="268">
        <v>0.98416880755313896</v>
      </c>
      <c r="AN161" s="263"/>
      <c r="AO161" s="313"/>
      <c r="AP161" s="422">
        <v>2821.92</v>
      </c>
      <c r="AQ161" s="265">
        <v>2873397.2185521498</v>
      </c>
      <c r="AR161" s="268">
        <v>1.0182419127941791</v>
      </c>
      <c r="AS161" s="263"/>
      <c r="AT161" s="263"/>
      <c r="AU161" s="422">
        <v>3285.9928340000001</v>
      </c>
      <c r="AV161" s="265">
        <v>3576934.0274478849</v>
      </c>
      <c r="AW161" s="268">
        <v>1.0885398137322551</v>
      </c>
      <c r="AX161" s="422"/>
      <c r="AY161" s="263"/>
      <c r="AZ161" s="422">
        <v>3061.351874</v>
      </c>
      <c r="BA161" s="265">
        <v>3291761.6963839857</v>
      </c>
      <c r="BB161" s="268">
        <v>1.0752640767436281</v>
      </c>
      <c r="BC161" s="422"/>
      <c r="BD161" s="263"/>
    </row>
    <row r="162" spans="1:56" s="4" customFormat="1" ht="11.25" customHeight="1">
      <c r="A162" s="123">
        <v>36</v>
      </c>
      <c r="B162" s="55" t="s">
        <v>834</v>
      </c>
      <c r="C162" s="345">
        <v>1</v>
      </c>
      <c r="D162" s="57">
        <v>25507</v>
      </c>
      <c r="E162" s="94">
        <v>0</v>
      </c>
      <c r="F162" s="55" t="s">
        <v>835</v>
      </c>
      <c r="G162" s="55" t="s">
        <v>748</v>
      </c>
      <c r="H162" s="55" t="s">
        <v>836</v>
      </c>
      <c r="I162" s="55" t="s">
        <v>849</v>
      </c>
      <c r="J162" s="55" t="s">
        <v>591</v>
      </c>
      <c r="K162" s="55" t="s">
        <v>848</v>
      </c>
      <c r="L162" s="55"/>
      <c r="M162" s="8"/>
      <c r="N162" s="58"/>
      <c r="O162" s="55"/>
      <c r="P162" s="55"/>
      <c r="Q162" s="55"/>
      <c r="R162" s="8">
        <v>0</v>
      </c>
      <c r="S162" s="58"/>
      <c r="T162" s="55"/>
      <c r="U162" s="55"/>
      <c r="V162" s="55"/>
      <c r="W162" s="8"/>
      <c r="X162" s="58"/>
      <c r="Y162" s="55"/>
      <c r="Z162" s="55"/>
      <c r="AA162" s="55"/>
      <c r="AB162" s="8"/>
      <c r="AC162" s="58"/>
      <c r="AD162" s="55"/>
      <c r="AE162" s="55"/>
      <c r="AF162" s="55"/>
      <c r="AG162" s="8"/>
      <c r="AH162" s="58"/>
      <c r="AI162" s="55"/>
      <c r="AJ162" s="55"/>
      <c r="AK162" s="55"/>
      <c r="AL162" s="8">
        <v>0</v>
      </c>
      <c r="AM162" s="58">
        <v>0</v>
      </c>
      <c r="AN162" s="237">
        <v>1</v>
      </c>
      <c r="AO162" s="228"/>
      <c r="AP162" s="55"/>
      <c r="AQ162" s="200">
        <v>0</v>
      </c>
      <c r="AR162" s="201">
        <v>0</v>
      </c>
      <c r="AS162" s="55">
        <v>1</v>
      </c>
      <c r="AT162" s="55"/>
      <c r="AU162" s="245">
        <v>0</v>
      </c>
      <c r="AV162" s="200">
        <v>0</v>
      </c>
      <c r="AW162" s="201">
        <v>0</v>
      </c>
      <c r="AX162" s="423">
        <v>1</v>
      </c>
      <c r="AY162" s="55"/>
      <c r="AZ162" s="245">
        <v>0</v>
      </c>
      <c r="BA162" s="200">
        <v>0</v>
      </c>
      <c r="BB162" s="201">
        <v>0</v>
      </c>
      <c r="BC162" s="425">
        <v>1</v>
      </c>
      <c r="BD162" s="136"/>
    </row>
    <row r="163" spans="1:56" ht="11.25" customHeight="1">
      <c r="A163" s="123">
        <v>36</v>
      </c>
      <c r="B163" s="55" t="s">
        <v>834</v>
      </c>
      <c r="C163" s="345">
        <v>2</v>
      </c>
      <c r="D163" s="57">
        <v>26267</v>
      </c>
      <c r="E163" s="94">
        <v>0</v>
      </c>
      <c r="F163" s="55" t="s">
        <v>835</v>
      </c>
      <c r="G163" s="55" t="s">
        <v>748</v>
      </c>
      <c r="H163" s="55" t="s">
        <v>836</v>
      </c>
      <c r="I163" s="55" t="s">
        <v>849</v>
      </c>
      <c r="J163" s="55" t="s">
        <v>591</v>
      </c>
      <c r="K163" s="55" t="s">
        <v>848</v>
      </c>
      <c r="L163" s="55"/>
      <c r="M163" s="8"/>
      <c r="N163" s="58"/>
      <c r="O163" s="55"/>
      <c r="P163" s="55"/>
      <c r="Q163" s="55"/>
      <c r="R163" s="8">
        <v>0</v>
      </c>
      <c r="S163" s="58"/>
      <c r="T163" s="55"/>
      <c r="U163" s="55"/>
      <c r="V163" s="55"/>
      <c r="W163" s="8"/>
      <c r="X163" s="58"/>
      <c r="Y163" s="55"/>
      <c r="Z163" s="55"/>
      <c r="AA163" s="55"/>
      <c r="AB163" s="8"/>
      <c r="AC163" s="58"/>
      <c r="AD163" s="55"/>
      <c r="AE163" s="55"/>
      <c r="AF163" s="55"/>
      <c r="AG163" s="8"/>
      <c r="AH163" s="58"/>
      <c r="AI163" s="55"/>
      <c r="AJ163" s="55"/>
      <c r="AK163" s="55"/>
      <c r="AL163" s="8">
        <v>0</v>
      </c>
      <c r="AM163" s="58">
        <v>0</v>
      </c>
      <c r="AN163" s="237">
        <v>1</v>
      </c>
      <c r="AO163" s="228"/>
      <c r="AP163" s="55"/>
      <c r="AQ163" s="200">
        <v>0</v>
      </c>
      <c r="AR163" s="201">
        <v>0</v>
      </c>
      <c r="AS163" s="55">
        <v>1</v>
      </c>
      <c r="AT163" s="55"/>
      <c r="AU163" s="245">
        <v>0</v>
      </c>
      <c r="AV163" s="200">
        <v>0</v>
      </c>
      <c r="AW163" s="201">
        <v>0</v>
      </c>
      <c r="AX163" s="423">
        <v>1</v>
      </c>
      <c r="AY163" s="55"/>
      <c r="AZ163" s="245">
        <v>0</v>
      </c>
      <c r="BA163" s="200">
        <v>0</v>
      </c>
      <c r="BB163" s="201">
        <v>0</v>
      </c>
      <c r="BC163" s="425">
        <v>1</v>
      </c>
      <c r="BD163" s="136"/>
    </row>
    <row r="164" spans="1:56" ht="11.25" customHeight="1">
      <c r="A164" s="123">
        <v>36</v>
      </c>
      <c r="B164" s="55" t="s">
        <v>834</v>
      </c>
      <c r="C164" s="345">
        <v>3</v>
      </c>
      <c r="D164" s="57">
        <v>30437</v>
      </c>
      <c r="E164" s="94">
        <v>0</v>
      </c>
      <c r="F164" s="55" t="s">
        <v>835</v>
      </c>
      <c r="G164" s="55" t="s">
        <v>748</v>
      </c>
      <c r="H164" s="55" t="s">
        <v>836</v>
      </c>
      <c r="I164" s="55" t="s">
        <v>849</v>
      </c>
      <c r="J164" s="55" t="s">
        <v>591</v>
      </c>
      <c r="K164" s="55" t="s">
        <v>848</v>
      </c>
      <c r="L164" s="55"/>
      <c r="M164" s="8"/>
      <c r="N164" s="58"/>
      <c r="O164" s="55"/>
      <c r="P164" s="55"/>
      <c r="Q164" s="55"/>
      <c r="R164" s="8">
        <v>0</v>
      </c>
      <c r="S164" s="58"/>
      <c r="T164" s="55"/>
      <c r="U164" s="55"/>
      <c r="V164" s="55"/>
      <c r="W164" s="8"/>
      <c r="X164" s="58"/>
      <c r="Y164" s="55"/>
      <c r="Z164" s="55"/>
      <c r="AA164" s="55"/>
      <c r="AB164" s="8"/>
      <c r="AC164" s="58"/>
      <c r="AD164" s="55"/>
      <c r="AE164" s="55"/>
      <c r="AF164" s="58">
        <v>322.24347222222224</v>
      </c>
      <c r="AG164" s="8">
        <v>325306.87330769375</v>
      </c>
      <c r="AH164" s="58">
        <v>1.0095064798810229</v>
      </c>
      <c r="AI164" s="55"/>
      <c r="AJ164" s="55"/>
      <c r="AK164" s="55">
        <v>39.694941374181461</v>
      </c>
      <c r="AL164" s="8">
        <v>39066.52311811992</v>
      </c>
      <c r="AM164" s="58">
        <v>0.98416880755313874</v>
      </c>
      <c r="AN164" s="237">
        <v>1</v>
      </c>
      <c r="AO164" s="228"/>
      <c r="AP164" s="55">
        <v>35.92</v>
      </c>
      <c r="AQ164" s="200">
        <v>61215.858246445619</v>
      </c>
      <c r="AR164" s="201">
        <v>1.7042276794667488</v>
      </c>
      <c r="AS164" s="55">
        <v>1</v>
      </c>
      <c r="AT164" s="55"/>
      <c r="AU164" s="423">
        <v>0</v>
      </c>
      <c r="AV164" s="200">
        <v>0</v>
      </c>
      <c r="AW164" s="201">
        <v>0</v>
      </c>
      <c r="AX164" s="423">
        <v>1</v>
      </c>
      <c r="AY164" s="55"/>
      <c r="AZ164" s="245">
        <v>0</v>
      </c>
      <c r="BA164" s="200">
        <v>0</v>
      </c>
      <c r="BB164" s="201">
        <v>0</v>
      </c>
      <c r="BC164" s="425">
        <v>1</v>
      </c>
      <c r="BD164" s="136"/>
    </row>
    <row r="165" spans="1:56" ht="11.25" customHeight="1">
      <c r="A165" s="123">
        <v>36</v>
      </c>
      <c r="B165" s="55" t="s">
        <v>834</v>
      </c>
      <c r="C165" s="345">
        <v>4</v>
      </c>
      <c r="D165" s="57">
        <v>31137</v>
      </c>
      <c r="E165" s="94">
        <v>0</v>
      </c>
      <c r="F165" s="55" t="s">
        <v>835</v>
      </c>
      <c r="G165" s="55" t="s">
        <v>748</v>
      </c>
      <c r="H165" s="55" t="s">
        <v>836</v>
      </c>
      <c r="I165" s="55" t="s">
        <v>849</v>
      </c>
      <c r="J165" s="55" t="s">
        <v>591</v>
      </c>
      <c r="K165" s="55" t="s">
        <v>848</v>
      </c>
      <c r="L165" s="55"/>
      <c r="M165" s="8"/>
      <c r="N165" s="58"/>
      <c r="O165" s="55"/>
      <c r="P165" s="55"/>
      <c r="Q165" s="55"/>
      <c r="R165" s="8">
        <v>0</v>
      </c>
      <c r="S165" s="58"/>
      <c r="T165" s="55"/>
      <c r="U165" s="55"/>
      <c r="V165" s="55"/>
      <c r="W165" s="8"/>
      <c r="X165" s="58"/>
      <c r="Y165" s="55"/>
      <c r="Z165" s="55"/>
      <c r="AA165" s="55"/>
      <c r="AB165" s="8"/>
      <c r="AC165" s="58"/>
      <c r="AD165" s="55"/>
      <c r="AE165" s="55"/>
      <c r="AF165" s="58">
        <v>322.24347222222224</v>
      </c>
      <c r="AG165" s="8">
        <v>325306.87330769375</v>
      </c>
      <c r="AH165" s="58">
        <v>1.0095064798810229</v>
      </c>
      <c r="AI165" s="55"/>
      <c r="AJ165" s="55"/>
      <c r="AK165" s="55">
        <v>0</v>
      </c>
      <c r="AL165" s="8">
        <v>0</v>
      </c>
      <c r="AM165" s="58">
        <v>0</v>
      </c>
      <c r="AN165" s="237">
        <v>1</v>
      </c>
      <c r="AO165" s="228"/>
      <c r="AP165" s="55">
        <v>34.11</v>
      </c>
      <c r="AQ165" s="200">
        <v>61575.456259395607</v>
      </c>
      <c r="AR165" s="201">
        <v>1.8052024702256115</v>
      </c>
      <c r="AS165" s="55">
        <v>1</v>
      </c>
      <c r="AT165" s="55"/>
      <c r="AU165" s="423">
        <v>0</v>
      </c>
      <c r="AV165" s="200">
        <v>0</v>
      </c>
      <c r="AW165" s="201">
        <v>0</v>
      </c>
      <c r="AX165" s="423">
        <v>1</v>
      </c>
      <c r="AY165" s="55"/>
      <c r="AZ165" s="245">
        <v>0</v>
      </c>
      <c r="BA165" s="200">
        <v>0</v>
      </c>
      <c r="BB165" s="201">
        <v>0</v>
      </c>
      <c r="BC165" s="425">
        <v>1</v>
      </c>
      <c r="BD165" s="136"/>
    </row>
    <row r="166" spans="1:56" ht="11.25" customHeight="1">
      <c r="A166" s="123">
        <v>36</v>
      </c>
      <c r="B166" s="55" t="s">
        <v>1294</v>
      </c>
      <c r="C166" s="345">
        <v>8</v>
      </c>
      <c r="D166" s="57">
        <v>43111</v>
      </c>
      <c r="E166" s="94">
        <v>250</v>
      </c>
      <c r="F166" s="122" t="s">
        <v>835</v>
      </c>
      <c r="G166" s="122" t="s">
        <v>748</v>
      </c>
      <c r="H166" s="122" t="s">
        <v>836</v>
      </c>
      <c r="I166" s="55" t="s">
        <v>849</v>
      </c>
      <c r="J166" s="55" t="s">
        <v>591</v>
      </c>
      <c r="K166" s="55" t="s">
        <v>848</v>
      </c>
      <c r="L166" s="55">
        <v>0</v>
      </c>
      <c r="M166" s="8">
        <v>0</v>
      </c>
      <c r="N166" s="58">
        <v>0</v>
      </c>
      <c r="O166" s="55"/>
      <c r="P166" s="55">
        <v>1</v>
      </c>
      <c r="Q166" s="55">
        <v>0</v>
      </c>
      <c r="R166" s="8">
        <v>0</v>
      </c>
      <c r="S166" s="58">
        <v>0</v>
      </c>
      <c r="T166" s="55"/>
      <c r="U166" s="55">
        <v>1</v>
      </c>
      <c r="V166" s="197">
        <v>71.086062516576774</v>
      </c>
      <c r="W166" s="8">
        <v>73929.505017239848</v>
      </c>
      <c r="X166" s="58">
        <v>1.04</v>
      </c>
      <c r="Y166" s="55"/>
      <c r="Z166" s="55">
        <v>1</v>
      </c>
      <c r="AA166" s="197">
        <v>599.03499999999997</v>
      </c>
      <c r="AB166" s="8">
        <v>597190.23972603842</v>
      </c>
      <c r="AC166" s="58">
        <v>0.99692044659500434</v>
      </c>
      <c r="AD166" s="55"/>
      <c r="AE166" s="55">
        <v>1</v>
      </c>
      <c r="AF166" s="58">
        <v>732.37152777777783</v>
      </c>
      <c r="AG166" s="8">
        <v>739333.80297203129</v>
      </c>
      <c r="AH166" s="58">
        <v>1.0095064798810229</v>
      </c>
      <c r="AI166" s="55"/>
      <c r="AJ166" s="55">
        <v>1</v>
      </c>
      <c r="AK166" s="55">
        <v>1581.050690678095</v>
      </c>
      <c r="AL166" s="8">
        <v>1557097.6293815479</v>
      </c>
      <c r="AM166" s="58">
        <v>0.9848499093433406</v>
      </c>
      <c r="AN166" s="237">
        <v>1</v>
      </c>
      <c r="AO166" s="228">
        <v>1</v>
      </c>
      <c r="AP166" s="55">
        <v>1326.21</v>
      </c>
      <c r="AQ166" s="200">
        <v>1333224.6202470588</v>
      </c>
      <c r="AR166" s="201">
        <v>1.0052892228584152</v>
      </c>
      <c r="AS166" s="55">
        <v>1</v>
      </c>
      <c r="AT166" s="55">
        <v>1</v>
      </c>
      <c r="AU166" s="423">
        <v>1782.463444</v>
      </c>
      <c r="AV166" s="200">
        <v>1938571.4533789961</v>
      </c>
      <c r="AW166" s="201">
        <v>1.0875799219919351</v>
      </c>
      <c r="AX166" s="423">
        <v>1</v>
      </c>
      <c r="AY166" s="55"/>
      <c r="AZ166" s="426">
        <v>1540.8253289999998</v>
      </c>
      <c r="BA166" s="200">
        <v>1672252.7930022853</v>
      </c>
      <c r="BB166" s="201">
        <v>1.0852967961576685</v>
      </c>
      <c r="BC166" s="425">
        <v>1</v>
      </c>
      <c r="BD166" s="136"/>
    </row>
    <row r="167" spans="1:56" ht="11.25" customHeight="1">
      <c r="A167" s="123">
        <v>36</v>
      </c>
      <c r="B167" s="55" t="s">
        <v>1294</v>
      </c>
      <c r="C167" s="345">
        <v>9</v>
      </c>
      <c r="D167" s="57">
        <v>43190</v>
      </c>
      <c r="E167" s="94">
        <v>250</v>
      </c>
      <c r="F167" s="122" t="s">
        <v>835</v>
      </c>
      <c r="G167" s="122" t="s">
        <v>748</v>
      </c>
      <c r="H167" s="122" t="s">
        <v>836</v>
      </c>
      <c r="I167" s="55" t="s">
        <v>849</v>
      </c>
      <c r="J167" s="55" t="s">
        <v>591</v>
      </c>
      <c r="K167" s="55" t="s">
        <v>848</v>
      </c>
      <c r="L167" s="55">
        <v>0</v>
      </c>
      <c r="M167" s="8">
        <v>0</v>
      </c>
      <c r="N167" s="58">
        <v>0</v>
      </c>
      <c r="O167" s="55"/>
      <c r="P167" s="55">
        <v>1</v>
      </c>
      <c r="Q167" s="55">
        <v>0</v>
      </c>
      <c r="R167" s="8">
        <v>0</v>
      </c>
      <c r="S167" s="58">
        <v>0</v>
      </c>
      <c r="T167" s="55"/>
      <c r="U167" s="55">
        <v>1</v>
      </c>
      <c r="V167" s="197">
        <v>71.086062516576774</v>
      </c>
      <c r="W167" s="8">
        <v>73929.505017239848</v>
      </c>
      <c r="X167" s="58">
        <v>1.04</v>
      </c>
      <c r="Y167" s="55"/>
      <c r="Z167" s="55">
        <v>1</v>
      </c>
      <c r="AA167" s="197">
        <v>599.03499999999997</v>
      </c>
      <c r="AB167" s="8">
        <v>597190.23972603842</v>
      </c>
      <c r="AC167" s="58">
        <v>0.99692044659500434</v>
      </c>
      <c r="AD167" s="55"/>
      <c r="AE167" s="55">
        <v>1</v>
      </c>
      <c r="AF167" s="58">
        <v>732.37152777777783</v>
      </c>
      <c r="AG167" s="8">
        <v>739333.80297203129</v>
      </c>
      <c r="AH167" s="58">
        <v>1.0095064798810229</v>
      </c>
      <c r="AI167" s="55"/>
      <c r="AJ167" s="55">
        <v>1</v>
      </c>
      <c r="AK167" s="55">
        <v>1655.7828165780402</v>
      </c>
      <c r="AL167" s="8">
        <v>1638644.2408516635</v>
      </c>
      <c r="AM167" s="58">
        <v>0.98964926102941664</v>
      </c>
      <c r="AN167" s="237">
        <v>1</v>
      </c>
      <c r="AO167" s="228">
        <v>1</v>
      </c>
      <c r="AP167" s="55">
        <v>1425.68</v>
      </c>
      <c r="AQ167" s="200">
        <v>1417381.2837992494</v>
      </c>
      <c r="AR167" s="201">
        <v>0.99417911719267249</v>
      </c>
      <c r="AS167" s="55">
        <v>1</v>
      </c>
      <c r="AT167" s="55">
        <v>1</v>
      </c>
      <c r="AU167" s="423">
        <v>1503.5293900000001</v>
      </c>
      <c r="AV167" s="200">
        <v>1638362.5740688893</v>
      </c>
      <c r="AW167" s="201">
        <v>1.0896777841295735</v>
      </c>
      <c r="AX167" s="423">
        <v>1</v>
      </c>
      <c r="AY167" s="55">
        <v>1</v>
      </c>
      <c r="AZ167" s="426">
        <v>1520.5265449999999</v>
      </c>
      <c r="BA167" s="200">
        <v>1619508.9033816995</v>
      </c>
      <c r="BB167" s="201">
        <v>1.0650974221444451</v>
      </c>
      <c r="BC167" s="425">
        <v>1</v>
      </c>
      <c r="BD167" s="136"/>
    </row>
    <row r="168" spans="1:56" s="4" customFormat="1" ht="11.25" customHeight="1">
      <c r="A168" s="357">
        <v>37</v>
      </c>
      <c r="B168" s="263" t="s">
        <v>788</v>
      </c>
      <c r="C168" s="344">
        <v>0</v>
      </c>
      <c r="D168" s="264"/>
      <c r="E168" s="421">
        <v>90</v>
      </c>
      <c r="F168" s="263" t="s">
        <v>537</v>
      </c>
      <c r="G168" s="263" t="s">
        <v>748</v>
      </c>
      <c r="H168" s="263" t="s">
        <v>538</v>
      </c>
      <c r="I168" s="263" t="s">
        <v>103</v>
      </c>
      <c r="J168" s="263"/>
      <c r="K168" s="263"/>
      <c r="L168" s="284">
        <v>158.25475</v>
      </c>
      <c r="M168" s="269">
        <v>0</v>
      </c>
      <c r="N168" s="282">
        <v>0</v>
      </c>
      <c r="O168" s="279"/>
      <c r="P168" s="279"/>
      <c r="Q168" s="284">
        <v>354.40904999999998</v>
      </c>
      <c r="R168" s="269">
        <v>0</v>
      </c>
      <c r="S168" s="282">
        <v>0</v>
      </c>
      <c r="T168" s="279"/>
      <c r="U168" s="279"/>
      <c r="V168" s="284">
        <v>375.80154999999996</v>
      </c>
      <c r="W168" s="269">
        <v>0</v>
      </c>
      <c r="X168" s="282">
        <v>0</v>
      </c>
      <c r="Y168" s="279"/>
      <c r="Z168" s="279"/>
      <c r="AA168" s="269">
        <v>431.58125000000001</v>
      </c>
      <c r="AB168" s="269">
        <v>0</v>
      </c>
      <c r="AC168" s="282">
        <v>0</v>
      </c>
      <c r="AD168" s="279"/>
      <c r="AE168" s="279"/>
      <c r="AF168" s="286">
        <v>380.43825000000004</v>
      </c>
      <c r="AG168" s="269">
        <v>0</v>
      </c>
      <c r="AH168" s="282">
        <v>0</v>
      </c>
      <c r="AI168" s="279"/>
      <c r="AJ168" s="279"/>
      <c r="AK168" s="279">
        <v>427.69080000000002</v>
      </c>
      <c r="AL168" s="265">
        <v>0</v>
      </c>
      <c r="AM168" s="268">
        <v>0</v>
      </c>
      <c r="AN168" s="263"/>
      <c r="AO168" s="316"/>
      <c r="AP168" s="279">
        <v>452.81455000000005</v>
      </c>
      <c r="AQ168" s="265">
        <v>0</v>
      </c>
      <c r="AR168" s="268">
        <v>0</v>
      </c>
      <c r="AS168" s="279"/>
      <c r="AT168" s="279"/>
      <c r="AU168" s="422">
        <v>506.45499999999993</v>
      </c>
      <c r="AV168" s="265">
        <v>0</v>
      </c>
      <c r="AW168" s="268">
        <v>0</v>
      </c>
      <c r="AX168" s="422"/>
      <c r="AY168" s="279"/>
      <c r="AZ168" s="422">
        <v>531.13099999999997</v>
      </c>
      <c r="BA168" s="265">
        <v>0</v>
      </c>
      <c r="BB168" s="268">
        <v>0</v>
      </c>
      <c r="BC168" s="422"/>
      <c r="BD168" s="279"/>
    </row>
    <row r="169" spans="1:56" ht="11.25" customHeight="1">
      <c r="A169" s="123">
        <v>37</v>
      </c>
      <c r="B169" s="55" t="s">
        <v>788</v>
      </c>
      <c r="C169" s="345">
        <v>1</v>
      </c>
      <c r="D169" s="57">
        <v>32297</v>
      </c>
      <c r="E169" s="8">
        <v>45</v>
      </c>
      <c r="F169" s="55" t="s">
        <v>537</v>
      </c>
      <c r="G169" s="55" t="s">
        <v>748</v>
      </c>
      <c r="H169" s="55" t="s">
        <v>538</v>
      </c>
      <c r="I169" s="55" t="s">
        <v>103</v>
      </c>
      <c r="J169" s="55"/>
      <c r="K169" s="55"/>
      <c r="L169" s="139"/>
      <c r="M169" s="233"/>
      <c r="N169" s="234"/>
      <c r="O169" s="139"/>
      <c r="P169" s="139"/>
      <c r="Q169" s="139"/>
      <c r="R169" s="233">
        <v>0</v>
      </c>
      <c r="S169" s="234"/>
      <c r="T169" s="139"/>
      <c r="U169" s="139"/>
      <c r="V169" s="139"/>
      <c r="W169" s="233">
        <v>0</v>
      </c>
      <c r="X169" s="234"/>
      <c r="Y169" s="139"/>
      <c r="Z169" s="139"/>
      <c r="AA169" s="139"/>
      <c r="AB169" s="126"/>
      <c r="AC169" s="234"/>
      <c r="AD169" s="139"/>
      <c r="AE169" s="139"/>
      <c r="AF169" s="139"/>
      <c r="AG169" s="126"/>
      <c r="AH169" s="234"/>
      <c r="AI169" s="139"/>
      <c r="AJ169" s="139"/>
      <c r="AK169" s="136">
        <v>229.20820000000001</v>
      </c>
      <c r="AL169" s="8">
        <v>0</v>
      </c>
      <c r="AM169" s="58">
        <v>0</v>
      </c>
      <c r="AN169" s="55"/>
      <c r="AO169" s="237"/>
      <c r="AP169" s="139">
        <v>248.24</v>
      </c>
      <c r="AQ169" s="200">
        <v>0</v>
      </c>
      <c r="AR169" s="201">
        <v>0</v>
      </c>
      <c r="AS169" s="139"/>
      <c r="AT169" s="139"/>
      <c r="AU169" s="423">
        <v>279.02784999999994</v>
      </c>
      <c r="AV169" s="200">
        <v>0</v>
      </c>
      <c r="AW169" s="201">
        <v>0</v>
      </c>
      <c r="AX169" s="423"/>
      <c r="AY169" s="139"/>
      <c r="AZ169" s="423">
        <v>365.88139999999999</v>
      </c>
      <c r="BA169" s="200">
        <v>0</v>
      </c>
      <c r="BB169" s="201">
        <v>0</v>
      </c>
      <c r="BC169" s="425"/>
      <c r="BD169" s="139"/>
    </row>
    <row r="170" spans="1:56" s="4" customFormat="1" ht="11.25" customHeight="1">
      <c r="A170" s="123">
        <v>37</v>
      </c>
      <c r="B170" s="55" t="s">
        <v>788</v>
      </c>
      <c r="C170" s="345">
        <v>2</v>
      </c>
      <c r="D170" s="57">
        <v>32476</v>
      </c>
      <c r="E170" s="8">
        <v>45</v>
      </c>
      <c r="F170" s="55" t="s">
        <v>537</v>
      </c>
      <c r="G170" s="55" t="s">
        <v>748</v>
      </c>
      <c r="H170" s="55" t="s">
        <v>538</v>
      </c>
      <c r="I170" s="55" t="s">
        <v>103</v>
      </c>
      <c r="J170" s="55"/>
      <c r="K170" s="55"/>
      <c r="L170" s="55"/>
      <c r="M170" s="8"/>
      <c r="N170" s="58"/>
      <c r="O170" s="55"/>
      <c r="P170" s="55"/>
      <c r="Q170" s="55"/>
      <c r="R170" s="8">
        <v>0</v>
      </c>
      <c r="S170" s="58"/>
      <c r="T170" s="55"/>
      <c r="U170" s="55"/>
      <c r="V170" s="55"/>
      <c r="W170" s="8">
        <v>0</v>
      </c>
      <c r="X170" s="58"/>
      <c r="Y170" s="55"/>
      <c r="Z170" s="55"/>
      <c r="AA170" s="55"/>
      <c r="AB170" s="8"/>
      <c r="AC170" s="58"/>
      <c r="AD170" s="55"/>
      <c r="AE170" s="55"/>
      <c r="AF170" s="55"/>
      <c r="AG170" s="8"/>
      <c r="AH170" s="58"/>
      <c r="AI170" s="55"/>
      <c r="AJ170" s="55"/>
      <c r="AK170" s="55">
        <v>198.48259999999999</v>
      </c>
      <c r="AL170" s="8">
        <v>0</v>
      </c>
      <c r="AM170" s="58">
        <v>0</v>
      </c>
      <c r="AN170" s="55"/>
      <c r="AO170" s="237"/>
      <c r="AP170" s="55">
        <v>204.57</v>
      </c>
      <c r="AQ170" s="200">
        <v>0</v>
      </c>
      <c r="AR170" s="201">
        <v>0</v>
      </c>
      <c r="AS170" s="55"/>
      <c r="AT170" s="55"/>
      <c r="AU170" s="423">
        <v>227.42714999999998</v>
      </c>
      <c r="AV170" s="200">
        <v>0</v>
      </c>
      <c r="AW170" s="201">
        <v>0</v>
      </c>
      <c r="AX170" s="423"/>
      <c r="AY170" s="55"/>
      <c r="AZ170" s="423">
        <v>165.24959999999999</v>
      </c>
      <c r="BA170" s="200">
        <v>0</v>
      </c>
      <c r="BB170" s="201">
        <v>0</v>
      </c>
      <c r="BC170" s="425"/>
      <c r="BD170" s="136"/>
    </row>
    <row r="171" spans="1:56" ht="11.25" customHeight="1">
      <c r="A171" s="357">
        <v>38</v>
      </c>
      <c r="B171" s="270" t="s">
        <v>1413</v>
      </c>
      <c r="C171" s="337">
        <v>0</v>
      </c>
      <c r="D171" s="264"/>
      <c r="E171" s="421">
        <v>1980</v>
      </c>
      <c r="F171" s="270" t="s">
        <v>835</v>
      </c>
      <c r="G171" s="270" t="s">
        <v>589</v>
      </c>
      <c r="H171" s="263" t="s">
        <v>1414</v>
      </c>
      <c r="I171" s="270" t="s">
        <v>849</v>
      </c>
      <c r="J171" s="270" t="s">
        <v>591</v>
      </c>
      <c r="K171" s="270" t="s">
        <v>848</v>
      </c>
      <c r="L171" s="263"/>
      <c r="M171" s="265"/>
      <c r="N171" s="268"/>
      <c r="O171" s="263"/>
      <c r="P171" s="263"/>
      <c r="Q171" s="263"/>
      <c r="R171" s="265"/>
      <c r="S171" s="268"/>
      <c r="T171" s="263"/>
      <c r="U171" s="263"/>
      <c r="V171" s="263"/>
      <c r="W171" s="265"/>
      <c r="X171" s="268"/>
      <c r="Y171" s="263"/>
      <c r="Z171" s="263"/>
      <c r="AA171" s="263"/>
      <c r="AB171" s="265"/>
      <c r="AC171" s="263"/>
      <c r="AD171" s="263"/>
      <c r="AE171" s="263"/>
      <c r="AF171" s="263">
        <v>1259.23</v>
      </c>
      <c r="AG171" s="267">
        <v>1214979.2916550632</v>
      </c>
      <c r="AH171" s="268">
        <v>0.96485891509498911</v>
      </c>
      <c r="AI171" s="263">
        <v>1</v>
      </c>
      <c r="AJ171" s="263"/>
      <c r="AK171" s="263">
        <v>12372.74</v>
      </c>
      <c r="AL171" s="265">
        <v>11550954.839253748</v>
      </c>
      <c r="AM171" s="268">
        <v>0.93358098846769166</v>
      </c>
      <c r="AN171" s="263"/>
      <c r="AO171" s="316"/>
      <c r="AP171" s="263">
        <v>5685.04</v>
      </c>
      <c r="AQ171" s="265">
        <v>5183315.5808351515</v>
      </c>
      <c r="AR171" s="268">
        <v>0.91174654546584577</v>
      </c>
      <c r="AS171" s="263"/>
      <c r="AT171" s="263"/>
      <c r="AU171" s="422">
        <v>6821.195565</v>
      </c>
      <c r="AV171" s="265">
        <v>6932242.3903949531</v>
      </c>
      <c r="AW171" s="268">
        <v>1.0162796718459066</v>
      </c>
      <c r="AX171" s="422"/>
      <c r="AY171" s="263"/>
      <c r="AZ171" s="422">
        <v>8923.6933093675034</v>
      </c>
      <c r="BA171" s="265">
        <v>9197469.4162001591</v>
      </c>
      <c r="BB171" s="268">
        <v>1.0306796857916736</v>
      </c>
      <c r="BC171" s="422"/>
      <c r="BD171" s="263"/>
    </row>
    <row r="172" spans="1:56" s="4" customFormat="1" ht="11.25" customHeight="1">
      <c r="A172" s="123">
        <v>38</v>
      </c>
      <c r="B172" s="55" t="s">
        <v>1413</v>
      </c>
      <c r="C172" s="345">
        <v>1</v>
      </c>
      <c r="D172" s="57">
        <v>44499</v>
      </c>
      <c r="E172" s="94">
        <v>660</v>
      </c>
      <c r="F172" s="55" t="s">
        <v>835</v>
      </c>
      <c r="G172" s="55" t="s">
        <v>589</v>
      </c>
      <c r="H172" s="55" t="s">
        <v>1414</v>
      </c>
      <c r="I172" s="55" t="s">
        <v>849</v>
      </c>
      <c r="J172" s="55" t="s">
        <v>591</v>
      </c>
      <c r="K172" s="55" t="s">
        <v>848</v>
      </c>
      <c r="L172" s="55"/>
      <c r="M172" s="8"/>
      <c r="N172" s="58"/>
      <c r="O172" s="55"/>
      <c r="P172" s="55"/>
      <c r="Q172" s="55"/>
      <c r="R172" s="8"/>
      <c r="S172" s="58"/>
      <c r="T172" s="55"/>
      <c r="U172" s="55"/>
      <c r="V172" s="55"/>
      <c r="W172" s="8"/>
      <c r="X172" s="58"/>
      <c r="Y172" s="55"/>
      <c r="Z172" s="55"/>
      <c r="AA172" s="55"/>
      <c r="AB172" s="8"/>
      <c r="AC172" s="58"/>
      <c r="AD172" s="55"/>
      <c r="AE172" s="55"/>
      <c r="AF172" s="55">
        <v>1259.23</v>
      </c>
      <c r="AG172" s="8">
        <v>1214979.2916550632</v>
      </c>
      <c r="AH172" s="58">
        <v>0.96485891509498911</v>
      </c>
      <c r="AI172" s="55"/>
      <c r="AJ172" s="55">
        <v>1</v>
      </c>
      <c r="AK172" s="55">
        <v>3793.67</v>
      </c>
      <c r="AL172" s="8">
        <v>3659868.4689843622</v>
      </c>
      <c r="AM172" s="58">
        <v>0.96473031892187833</v>
      </c>
      <c r="AN172" s="237">
        <v>1</v>
      </c>
      <c r="AO172" s="228">
        <v>1</v>
      </c>
      <c r="AP172" s="55">
        <v>2702.05</v>
      </c>
      <c r="AQ172" s="200">
        <v>2647293.5892537911</v>
      </c>
      <c r="AR172" s="201">
        <v>0.97973523408293361</v>
      </c>
      <c r="AS172" s="55">
        <v>1</v>
      </c>
      <c r="AT172" s="55">
        <v>1</v>
      </c>
      <c r="AU172" s="423">
        <v>3079.684632</v>
      </c>
      <c r="AV172" s="200">
        <v>3151764.554838975</v>
      </c>
      <c r="AW172" s="201">
        <v>1.023404968836749</v>
      </c>
      <c r="AX172" s="423">
        <v>1</v>
      </c>
      <c r="AY172" s="55">
        <v>1</v>
      </c>
      <c r="AZ172" s="426">
        <v>2885.4297409999999</v>
      </c>
      <c r="BA172" s="200">
        <v>2987164.3310535294</v>
      </c>
      <c r="BB172" s="201">
        <v>1.0352580375144644</v>
      </c>
      <c r="BC172" s="425">
        <v>1</v>
      </c>
      <c r="BD172" s="136">
        <v>1</v>
      </c>
    </row>
    <row r="173" spans="1:56" ht="11.25" customHeight="1">
      <c r="A173" s="123">
        <v>38</v>
      </c>
      <c r="B173" s="55" t="s">
        <v>1413</v>
      </c>
      <c r="C173" s="345">
        <v>2</v>
      </c>
      <c r="D173" s="57">
        <v>45139</v>
      </c>
      <c r="E173" s="94">
        <v>660</v>
      </c>
      <c r="F173" s="55" t="s">
        <v>835</v>
      </c>
      <c r="G173" s="55" t="s">
        <v>589</v>
      </c>
      <c r="H173" s="55" t="s">
        <v>1414</v>
      </c>
      <c r="I173" s="55" t="s">
        <v>849</v>
      </c>
      <c r="J173" s="55" t="s">
        <v>591</v>
      </c>
      <c r="K173" s="55" t="s">
        <v>848</v>
      </c>
      <c r="L173" s="55"/>
      <c r="M173" s="8"/>
      <c r="N173" s="58"/>
      <c r="O173" s="55"/>
      <c r="P173" s="55"/>
      <c r="Q173" s="55"/>
      <c r="R173" s="8"/>
      <c r="S173" s="58"/>
      <c r="T173" s="55"/>
      <c r="U173" s="55"/>
      <c r="V173" s="55"/>
      <c r="W173" s="8"/>
      <c r="X173" s="58"/>
      <c r="Y173" s="55"/>
      <c r="Z173" s="55"/>
      <c r="AA173" s="55"/>
      <c r="AB173" s="8"/>
      <c r="AC173" s="58"/>
      <c r="AD173" s="55"/>
      <c r="AE173" s="55"/>
      <c r="AF173" s="55"/>
      <c r="AG173" s="8"/>
      <c r="AH173" s="58"/>
      <c r="AI173" s="55"/>
      <c r="AJ173" s="55"/>
      <c r="AK173" s="55"/>
      <c r="AL173" s="8">
        <v>0</v>
      </c>
      <c r="AM173" s="58">
        <v>0</v>
      </c>
      <c r="AN173" s="237">
        <v>1</v>
      </c>
      <c r="AO173" s="228"/>
      <c r="AP173" s="55">
        <v>2982.99</v>
      </c>
      <c r="AQ173" s="200">
        <v>2536016.9747964605</v>
      </c>
      <c r="AR173" s="201">
        <v>0.85015939537057139</v>
      </c>
      <c r="AS173" s="55">
        <v>1</v>
      </c>
      <c r="AT173" s="55">
        <v>1</v>
      </c>
      <c r="AU173" s="423">
        <v>3741.510933</v>
      </c>
      <c r="AV173" s="200">
        <v>3780477.8355559795</v>
      </c>
      <c r="AW173" s="201">
        <v>1.010414750418686</v>
      </c>
      <c r="AX173" s="423">
        <v>1</v>
      </c>
      <c r="AY173" s="55">
        <v>1</v>
      </c>
      <c r="AZ173" s="426">
        <v>3351.5710210000002</v>
      </c>
      <c r="BA173" s="200">
        <v>3582177.6107632509</v>
      </c>
      <c r="BB173" s="201">
        <v>1.0688055208492779</v>
      </c>
      <c r="BC173" s="425">
        <v>1</v>
      </c>
      <c r="BD173" s="136">
        <v>1</v>
      </c>
    </row>
    <row r="174" spans="1:56" s="105" customFormat="1" ht="11.25" customHeight="1">
      <c r="A174" s="383">
        <v>38</v>
      </c>
      <c r="B174" s="122" t="s">
        <v>1413</v>
      </c>
      <c r="C174" s="384">
        <v>3</v>
      </c>
      <c r="D174" s="385">
        <v>45839</v>
      </c>
      <c r="E174" s="430">
        <v>660</v>
      </c>
      <c r="F174" s="122" t="s">
        <v>835</v>
      </c>
      <c r="G174" s="122" t="s">
        <v>589</v>
      </c>
      <c r="H174" s="122" t="s">
        <v>1414</v>
      </c>
      <c r="I174" s="122" t="s">
        <v>849</v>
      </c>
      <c r="J174" s="122" t="s">
        <v>591</v>
      </c>
      <c r="K174" s="122" t="s">
        <v>848</v>
      </c>
      <c r="L174" s="137"/>
      <c r="M174" s="138"/>
      <c r="N174" s="386"/>
      <c r="O174" s="137"/>
      <c r="P174" s="137"/>
      <c r="Q174" s="137"/>
      <c r="R174" s="138"/>
      <c r="S174" s="386"/>
      <c r="T174" s="137"/>
      <c r="U174" s="137"/>
      <c r="V174" s="137"/>
      <c r="W174" s="138"/>
      <c r="X174" s="386"/>
      <c r="Y174" s="137"/>
      <c r="Z174" s="137"/>
      <c r="AA174" s="137"/>
      <c r="AB174" s="138"/>
      <c r="AC174" s="386"/>
      <c r="AD174" s="137"/>
      <c r="AE174" s="137"/>
      <c r="AF174" s="137"/>
      <c r="AG174" s="138"/>
      <c r="AH174" s="386"/>
      <c r="AI174" s="137"/>
      <c r="AJ174" s="137"/>
      <c r="AK174" s="137"/>
      <c r="AL174" s="138"/>
      <c r="AM174" s="386"/>
      <c r="AN174" s="335"/>
      <c r="AO174" s="335"/>
      <c r="AP174" s="137"/>
      <c r="AQ174" s="387"/>
      <c r="AR174" s="388"/>
      <c r="AS174" s="137"/>
      <c r="AT174" s="137"/>
      <c r="AU174" s="431"/>
      <c r="AV174" s="387"/>
      <c r="AW174" s="388"/>
      <c r="AX174" s="431"/>
      <c r="AY174" s="137"/>
      <c r="AZ174" s="432">
        <v>2686.6925473675042</v>
      </c>
      <c r="BA174" s="372">
        <v>2628127.4743833779</v>
      </c>
      <c r="BB174" s="373">
        <v>0.97820179572035149</v>
      </c>
      <c r="BC174" s="433">
        <v>1</v>
      </c>
      <c r="BD174" s="136">
        <v>1</v>
      </c>
    </row>
    <row r="175" spans="1:56" s="4" customFormat="1" ht="11.25" customHeight="1">
      <c r="A175" s="357">
        <v>39</v>
      </c>
      <c r="B175" s="270" t="s">
        <v>1020</v>
      </c>
      <c r="C175" s="337">
        <v>0</v>
      </c>
      <c r="D175" s="262"/>
      <c r="E175" s="421">
        <v>1320</v>
      </c>
      <c r="F175" s="270" t="s">
        <v>835</v>
      </c>
      <c r="G175" s="270" t="s">
        <v>589</v>
      </c>
      <c r="H175" s="270" t="s">
        <v>590</v>
      </c>
      <c r="I175" s="270" t="s">
        <v>849</v>
      </c>
      <c r="J175" s="270" t="s">
        <v>591</v>
      </c>
      <c r="K175" s="270" t="s">
        <v>848</v>
      </c>
      <c r="L175" s="263">
        <v>8778</v>
      </c>
      <c r="M175" s="265">
        <v>8196187.8425232405</v>
      </c>
      <c r="N175" s="268">
        <v>0.93371928030567786</v>
      </c>
      <c r="O175" s="263">
        <v>1</v>
      </c>
      <c r="P175" s="263"/>
      <c r="Q175" s="263">
        <v>9334</v>
      </c>
      <c r="R175" s="265">
        <v>8418406.0068981238</v>
      </c>
      <c r="S175" s="268">
        <v>0.9019076501926423</v>
      </c>
      <c r="T175" s="263">
        <v>1</v>
      </c>
      <c r="U175" s="263"/>
      <c r="V175" s="277">
        <v>7773.47</v>
      </c>
      <c r="W175" s="265">
        <v>7074700.105406533</v>
      </c>
      <c r="X175" s="268">
        <v>0.91010836928765826</v>
      </c>
      <c r="Y175" s="263">
        <v>1</v>
      </c>
      <c r="Z175" s="263"/>
      <c r="AA175" s="277">
        <v>7344.08</v>
      </c>
      <c r="AB175" s="265">
        <v>6786715.6690589031</v>
      </c>
      <c r="AC175" s="268">
        <v>0.92410699080877434</v>
      </c>
      <c r="AD175" s="263">
        <v>1</v>
      </c>
      <c r="AE175" s="263"/>
      <c r="AF175" s="277">
        <v>7001.92</v>
      </c>
      <c r="AG175" s="265">
        <v>6422882.0052016471</v>
      </c>
      <c r="AH175" s="268">
        <v>0.9173029690715756</v>
      </c>
      <c r="AI175" s="263">
        <v>1</v>
      </c>
      <c r="AJ175" s="263"/>
      <c r="AK175" s="263"/>
      <c r="AL175" s="265">
        <v>0</v>
      </c>
      <c r="AM175" s="268">
        <v>0</v>
      </c>
      <c r="AN175" s="263"/>
      <c r="AO175" s="313"/>
      <c r="AP175" s="263">
        <v>7986.92</v>
      </c>
      <c r="AQ175" s="265">
        <v>7306830.3846459575</v>
      </c>
      <c r="AR175" s="268">
        <v>0.91484957713936754</v>
      </c>
      <c r="AS175" s="263"/>
      <c r="AT175" s="263"/>
      <c r="AU175" s="422">
        <v>8789.1900480000004</v>
      </c>
      <c r="AV175" s="265">
        <v>8376416.8985957466</v>
      </c>
      <c r="AW175" s="268">
        <v>0.95303626987811219</v>
      </c>
      <c r="AX175" s="422"/>
      <c r="AY175" s="263"/>
      <c r="AZ175" s="422">
        <v>7596.5514400000011</v>
      </c>
      <c r="BA175" s="265">
        <v>7139813.7640248779</v>
      </c>
      <c r="BB175" s="268">
        <v>0.93987565547570062</v>
      </c>
      <c r="BC175" s="422"/>
      <c r="BD175" s="263"/>
    </row>
    <row r="176" spans="1:56" ht="11.25" customHeight="1">
      <c r="A176" s="123">
        <v>39</v>
      </c>
      <c r="B176" s="55" t="s">
        <v>1020</v>
      </c>
      <c r="C176" s="345">
        <v>1</v>
      </c>
      <c r="D176" s="57">
        <v>41608</v>
      </c>
      <c r="E176" s="94">
        <v>660</v>
      </c>
      <c r="F176" s="55" t="s">
        <v>835</v>
      </c>
      <c r="G176" s="55" t="s">
        <v>589</v>
      </c>
      <c r="H176" s="55" t="s">
        <v>590</v>
      </c>
      <c r="I176" s="55" t="s">
        <v>849</v>
      </c>
      <c r="J176" s="55" t="s">
        <v>591</v>
      </c>
      <c r="K176" s="55" t="s">
        <v>848</v>
      </c>
      <c r="L176" s="55">
        <v>4389</v>
      </c>
      <c r="M176" s="8">
        <v>4098093.9212616202</v>
      </c>
      <c r="N176" s="58">
        <v>0.93371928030567786</v>
      </c>
      <c r="O176" s="55"/>
      <c r="P176" s="55"/>
      <c r="Q176" s="55">
        <v>4667</v>
      </c>
      <c r="R176" s="8">
        <v>4209203.0034490619</v>
      </c>
      <c r="S176" s="58">
        <v>0.9019076501926423</v>
      </c>
      <c r="T176" s="55"/>
      <c r="U176" s="55"/>
      <c r="V176" s="55"/>
      <c r="W176" s="8">
        <v>0</v>
      </c>
      <c r="X176" s="58">
        <v>0</v>
      </c>
      <c r="Y176" s="55"/>
      <c r="Z176" s="55"/>
      <c r="AA176" s="197">
        <v>3672.04</v>
      </c>
      <c r="AB176" s="8">
        <v>3393357.834529452</v>
      </c>
      <c r="AC176" s="58">
        <v>0.92410699080877434</v>
      </c>
      <c r="AD176" s="55"/>
      <c r="AE176" s="55"/>
      <c r="AF176" s="197"/>
      <c r="AG176" s="8"/>
      <c r="AH176" s="58"/>
      <c r="AI176" s="55"/>
      <c r="AJ176" s="55"/>
      <c r="AK176" s="55">
        <v>4520.95</v>
      </c>
      <c r="AL176" s="8">
        <v>4202374.7375298906</v>
      </c>
      <c r="AM176" s="58">
        <v>0.92953355766595314</v>
      </c>
      <c r="AN176" s="237">
        <v>1</v>
      </c>
      <c r="AO176" s="228"/>
      <c r="AP176" s="55">
        <v>3775.2</v>
      </c>
      <c r="AQ176" s="200">
        <v>3414592.986715572</v>
      </c>
      <c r="AR176" s="201">
        <v>0.90448002402934202</v>
      </c>
      <c r="AS176" s="55">
        <v>1</v>
      </c>
      <c r="AT176" s="55"/>
      <c r="AU176" s="423">
        <v>4439.8433760000007</v>
      </c>
      <c r="AV176" s="200">
        <v>4114340.4236439848</v>
      </c>
      <c r="AW176" s="201">
        <v>0.92668593804106847</v>
      </c>
      <c r="AX176" s="423">
        <v>1</v>
      </c>
      <c r="AY176" s="55"/>
      <c r="AZ176" s="426">
        <v>4258.7469200000005</v>
      </c>
      <c r="BA176" s="200">
        <v>4010545.5559909358</v>
      </c>
      <c r="BB176" s="201">
        <v>0.9417196258262126</v>
      </c>
      <c r="BC176" s="425">
        <v>1</v>
      </c>
      <c r="BD176" s="136"/>
    </row>
    <row r="177" spans="1:56" ht="11.25" customHeight="1">
      <c r="A177" s="123">
        <v>39</v>
      </c>
      <c r="B177" s="55" t="s">
        <v>1020</v>
      </c>
      <c r="C177" s="345">
        <v>2</v>
      </c>
      <c r="D177" s="140">
        <v>42067</v>
      </c>
      <c r="E177" s="127">
        <v>660</v>
      </c>
      <c r="F177" s="122" t="s">
        <v>835</v>
      </c>
      <c r="G177" s="122" t="s">
        <v>589</v>
      </c>
      <c r="H177" s="137" t="s">
        <v>590</v>
      </c>
      <c r="I177" s="55" t="s">
        <v>849</v>
      </c>
      <c r="J177" s="55" t="s">
        <v>591</v>
      </c>
      <c r="K177" s="55" t="s">
        <v>848</v>
      </c>
      <c r="L177" s="136">
        <v>4389</v>
      </c>
      <c r="M177" s="126">
        <v>4098093.9212616202</v>
      </c>
      <c r="N177" s="221">
        <v>0.93371928030567786</v>
      </c>
      <c r="O177" s="139"/>
      <c r="P177" s="139">
        <v>1</v>
      </c>
      <c r="Q177" s="136">
        <v>4667</v>
      </c>
      <c r="R177" s="126">
        <v>4209203.0034490619</v>
      </c>
      <c r="S177" s="221">
        <v>0.9019076501926423</v>
      </c>
      <c r="T177" s="139"/>
      <c r="U177" s="136">
        <v>1</v>
      </c>
      <c r="V177" s="222">
        <v>3886.7350000000001</v>
      </c>
      <c r="W177" s="126">
        <v>3537350.0527032665</v>
      </c>
      <c r="X177" s="221">
        <v>0.91010836928765826</v>
      </c>
      <c r="Y177" s="139"/>
      <c r="Z177" s="136">
        <v>1</v>
      </c>
      <c r="AA177" s="222">
        <v>3672.04</v>
      </c>
      <c r="AB177" s="126">
        <v>3393357.834529452</v>
      </c>
      <c r="AC177" s="58">
        <v>0.92410699080877434</v>
      </c>
      <c r="AD177" s="56"/>
      <c r="AE177" s="55"/>
      <c r="AF177" s="197"/>
      <c r="AG177" s="8"/>
      <c r="AH177" s="58"/>
      <c r="AI177" s="56"/>
      <c r="AJ177" s="55"/>
      <c r="AK177" s="136">
        <v>4057.04</v>
      </c>
      <c r="AL177" s="8">
        <v>3688639.9834568738</v>
      </c>
      <c r="AM177" s="58">
        <v>0.90919487691934853</v>
      </c>
      <c r="AN177" s="237">
        <v>1</v>
      </c>
      <c r="AO177" s="237"/>
      <c r="AP177" s="139">
        <v>4211.72</v>
      </c>
      <c r="AQ177" s="200">
        <v>3892230.1267766296</v>
      </c>
      <c r="AR177" s="201">
        <v>0.92414266066515083</v>
      </c>
      <c r="AS177" s="139">
        <v>1</v>
      </c>
      <c r="AT177" s="139"/>
      <c r="AU177" s="423">
        <v>4349.3466719999997</v>
      </c>
      <c r="AV177" s="200">
        <v>4262076.4749517636</v>
      </c>
      <c r="AW177" s="201">
        <v>0.97993487214756658</v>
      </c>
      <c r="AX177" s="423">
        <v>1</v>
      </c>
      <c r="AY177" s="139"/>
      <c r="AZ177" s="426">
        <v>3337.8045200000001</v>
      </c>
      <c r="BA177" s="200">
        <v>3129268.2080339426</v>
      </c>
      <c r="BB177" s="201">
        <v>0.93752291042914115</v>
      </c>
      <c r="BC177" s="425">
        <v>1</v>
      </c>
      <c r="BD177" s="139"/>
    </row>
    <row r="178" spans="1:56" s="4" customFormat="1" ht="11.25" customHeight="1">
      <c r="A178" s="357">
        <v>40</v>
      </c>
      <c r="B178" s="263" t="s">
        <v>706</v>
      </c>
      <c r="C178" s="344">
        <v>0</v>
      </c>
      <c r="D178" s="280"/>
      <c r="E178" s="421">
        <v>90</v>
      </c>
      <c r="F178" s="263" t="s">
        <v>312</v>
      </c>
      <c r="G178" s="263" t="s">
        <v>338</v>
      </c>
      <c r="H178" s="279" t="s">
        <v>704</v>
      </c>
      <c r="I178" s="263" t="s">
        <v>849</v>
      </c>
      <c r="J178" s="263" t="s">
        <v>591</v>
      </c>
      <c r="K178" s="263" t="s">
        <v>848</v>
      </c>
      <c r="L178" s="284">
        <v>171.35499999999999</v>
      </c>
      <c r="M178" s="269">
        <v>218555.03589585476</v>
      </c>
      <c r="N178" s="282">
        <v>1.2754517574383868</v>
      </c>
      <c r="O178" s="279">
        <v>1</v>
      </c>
      <c r="P178" s="279"/>
      <c r="Q178" s="284">
        <v>133.9128</v>
      </c>
      <c r="R178" s="269">
        <v>163662.02923286878</v>
      </c>
      <c r="S178" s="282">
        <v>1.2221537390964028</v>
      </c>
      <c r="T178" s="279">
        <v>1</v>
      </c>
      <c r="U178" s="279"/>
      <c r="V178" s="289">
        <v>80.98</v>
      </c>
      <c r="W178" s="269">
        <v>102093.65318396194</v>
      </c>
      <c r="X178" s="282">
        <v>1.2607267619654474</v>
      </c>
      <c r="Y178" s="279">
        <v>1</v>
      </c>
      <c r="Z178" s="279"/>
      <c r="AA178" s="290">
        <v>165.71</v>
      </c>
      <c r="AB178" s="269">
        <v>201545.19640576618</v>
      </c>
      <c r="AC178" s="282">
        <v>1.2162524675986131</v>
      </c>
      <c r="AD178" s="279">
        <v>1</v>
      </c>
      <c r="AE178" s="279"/>
      <c r="AF178" s="290">
        <v>180.726</v>
      </c>
      <c r="AG178" s="269">
        <v>221204.62670957926</v>
      </c>
      <c r="AH178" s="282">
        <v>1.2239778820401008</v>
      </c>
      <c r="AI178" s="279">
        <v>1</v>
      </c>
      <c r="AJ178" s="279"/>
      <c r="AK178" s="279">
        <v>263</v>
      </c>
      <c r="AL178" s="265">
        <v>319904.52056693996</v>
      </c>
      <c r="AM178" s="268">
        <v>1.2163669983533838</v>
      </c>
      <c r="AN178" s="263"/>
      <c r="AO178" s="316"/>
      <c r="AP178" s="279">
        <v>314.8</v>
      </c>
      <c r="AQ178" s="265">
        <v>379997.44614558143</v>
      </c>
      <c r="AR178" s="268">
        <v>1.2071075163455574</v>
      </c>
      <c r="AS178" s="279"/>
      <c r="AT178" s="279"/>
      <c r="AU178" s="422">
        <v>352.56644999999992</v>
      </c>
      <c r="AV178" s="265">
        <v>421216.84155633883</v>
      </c>
      <c r="AW178" s="268">
        <v>1.1947161777768103</v>
      </c>
      <c r="AX178" s="422"/>
      <c r="AY178" s="279"/>
      <c r="AZ178" s="422">
        <v>292.96003208399998</v>
      </c>
      <c r="BA178" s="265">
        <v>348646.38792590267</v>
      </c>
      <c r="BB178" s="268">
        <v>1.1900817508988251</v>
      </c>
      <c r="BC178" s="422"/>
      <c r="BD178" s="279"/>
    </row>
    <row r="179" spans="1:56" ht="11.25" customHeight="1">
      <c r="A179" s="123">
        <v>40</v>
      </c>
      <c r="B179" s="136" t="s">
        <v>706</v>
      </c>
      <c r="C179" s="346">
        <v>1</v>
      </c>
      <c r="D179" s="140">
        <v>40853</v>
      </c>
      <c r="E179" s="127">
        <v>45</v>
      </c>
      <c r="F179" s="136" t="s">
        <v>312</v>
      </c>
      <c r="G179" s="136" t="s">
        <v>338</v>
      </c>
      <c r="H179" s="136" t="s">
        <v>704</v>
      </c>
      <c r="I179" s="55" t="s">
        <v>849</v>
      </c>
      <c r="J179" s="55" t="s">
        <v>591</v>
      </c>
      <c r="K179" s="55" t="s">
        <v>848</v>
      </c>
      <c r="L179" s="136"/>
      <c r="M179" s="126">
        <v>0</v>
      </c>
      <c r="N179" s="221"/>
      <c r="O179" s="136"/>
      <c r="P179" s="136"/>
      <c r="Q179" s="136"/>
      <c r="R179" s="126"/>
      <c r="S179" s="221"/>
      <c r="T179" s="136"/>
      <c r="U179" s="136"/>
      <c r="V179" s="136"/>
      <c r="W179" s="126"/>
      <c r="X179" s="221"/>
      <c r="Y179" s="136"/>
      <c r="Z179" s="136"/>
      <c r="AA179" s="136"/>
      <c r="AB179" s="126"/>
      <c r="AC179" s="221"/>
      <c r="AD179" s="136"/>
      <c r="AE179" s="136"/>
      <c r="AF179" s="136"/>
      <c r="AG179" s="126"/>
      <c r="AH179" s="221"/>
      <c r="AI179" s="136"/>
      <c r="AJ179" s="136"/>
      <c r="AK179" s="136">
        <v>133.33699999999999</v>
      </c>
      <c r="AL179" s="8">
        <v>162356.06261443999</v>
      </c>
      <c r="AM179" s="58">
        <v>1.2176369845912238</v>
      </c>
      <c r="AN179" s="237">
        <v>1</v>
      </c>
      <c r="AO179" s="237"/>
      <c r="AP179" s="136">
        <v>160.67699999999999</v>
      </c>
      <c r="AQ179" s="200">
        <v>193926.01065547389</v>
      </c>
      <c r="AR179" s="201">
        <v>1.2069307408992818</v>
      </c>
      <c r="AS179" s="136">
        <v>1</v>
      </c>
      <c r="AT179" s="136"/>
      <c r="AU179" s="423">
        <v>186.08542954808146</v>
      </c>
      <c r="AV179" s="200">
        <v>222520.31502636126</v>
      </c>
      <c r="AW179" s="201">
        <v>1.1957965519748854</v>
      </c>
      <c r="AX179" s="423">
        <v>1</v>
      </c>
      <c r="AY179" s="136"/>
      <c r="AZ179" s="424">
        <v>148.23698603143424</v>
      </c>
      <c r="BA179" s="200">
        <v>176711.82430203463</v>
      </c>
      <c r="BB179" s="201">
        <v>1.1920899704785024</v>
      </c>
      <c r="BC179" s="425">
        <v>1</v>
      </c>
      <c r="BD179" s="136"/>
    </row>
    <row r="180" spans="1:56" s="4" customFormat="1" ht="11.25" customHeight="1">
      <c r="A180" s="123">
        <v>40</v>
      </c>
      <c r="B180" s="55" t="s">
        <v>706</v>
      </c>
      <c r="C180" s="345">
        <v>2</v>
      </c>
      <c r="D180" s="57">
        <v>40936</v>
      </c>
      <c r="E180" s="94">
        <v>45</v>
      </c>
      <c r="F180" s="55" t="s">
        <v>312</v>
      </c>
      <c r="G180" s="55" t="s">
        <v>338</v>
      </c>
      <c r="H180" s="55" t="s">
        <v>704</v>
      </c>
      <c r="I180" s="55" t="s">
        <v>849</v>
      </c>
      <c r="J180" s="55" t="s">
        <v>591</v>
      </c>
      <c r="K180" s="55" t="s">
        <v>848</v>
      </c>
      <c r="L180" s="55"/>
      <c r="M180" s="8">
        <v>0</v>
      </c>
      <c r="N180" s="58"/>
      <c r="O180" s="55"/>
      <c r="P180" s="55"/>
      <c r="Q180" s="55"/>
      <c r="R180" s="8"/>
      <c r="S180" s="58"/>
      <c r="T180" s="55"/>
      <c r="U180" s="55"/>
      <c r="V180" s="136"/>
      <c r="W180" s="8"/>
      <c r="X180" s="58"/>
      <c r="Y180" s="55"/>
      <c r="Z180" s="55"/>
      <c r="AA180" s="136"/>
      <c r="AB180" s="8"/>
      <c r="AC180" s="58"/>
      <c r="AD180" s="55"/>
      <c r="AE180" s="55"/>
      <c r="AF180" s="136"/>
      <c r="AG180" s="8"/>
      <c r="AH180" s="58"/>
      <c r="AI180" s="55"/>
      <c r="AJ180" s="55"/>
      <c r="AK180" s="55">
        <v>129.512</v>
      </c>
      <c r="AL180" s="8">
        <v>157718.58700398949</v>
      </c>
      <c r="AM180" s="58">
        <v>1.2177913012229715</v>
      </c>
      <c r="AN180" s="237">
        <v>1</v>
      </c>
      <c r="AO180" s="228"/>
      <c r="AP180" s="55">
        <v>154.12</v>
      </c>
      <c r="AQ180" s="200">
        <v>186070.44204034202</v>
      </c>
      <c r="AR180" s="201">
        <v>1.2073088634852196</v>
      </c>
      <c r="AS180" s="55">
        <v>1</v>
      </c>
      <c r="AT180" s="55"/>
      <c r="AU180" s="423">
        <v>166.48102045191848</v>
      </c>
      <c r="AV180" s="200">
        <v>198696.52652997756</v>
      </c>
      <c r="AW180" s="201">
        <v>1.1935085812821724</v>
      </c>
      <c r="AX180" s="423">
        <v>1</v>
      </c>
      <c r="AY180" s="55"/>
      <c r="AZ180" s="424">
        <v>144.72304605256573</v>
      </c>
      <c r="BA180" s="200">
        <v>171934.56362386796</v>
      </c>
      <c r="BB180" s="201">
        <v>1.1880247708538318</v>
      </c>
      <c r="BC180" s="425">
        <v>1</v>
      </c>
      <c r="BD180" s="136"/>
    </row>
    <row r="181" spans="1:56" s="4" customFormat="1" ht="11.25" customHeight="1">
      <c r="A181" s="357">
        <v>41</v>
      </c>
      <c r="B181" s="263" t="s">
        <v>953</v>
      </c>
      <c r="C181" s="344">
        <v>0</v>
      </c>
      <c r="D181" s="264"/>
      <c r="E181" s="421">
        <v>250</v>
      </c>
      <c r="F181" s="263" t="s">
        <v>305</v>
      </c>
      <c r="G181" s="263" t="s">
        <v>589</v>
      </c>
      <c r="H181" s="263" t="s">
        <v>823</v>
      </c>
      <c r="I181" s="263" t="s">
        <v>849</v>
      </c>
      <c r="J181" s="263" t="s">
        <v>336</v>
      </c>
      <c r="K181" s="263" t="s">
        <v>848</v>
      </c>
      <c r="L181" s="267">
        <v>1436.0719999999999</v>
      </c>
      <c r="M181" s="265">
        <v>1766406.031204917</v>
      </c>
      <c r="N181" s="268">
        <v>1.2300260928455657</v>
      </c>
      <c r="O181" s="263">
        <v>1</v>
      </c>
      <c r="P181" s="263"/>
      <c r="Q181" s="267">
        <v>1179.0070000000001</v>
      </c>
      <c r="R181" s="265">
        <v>1453111.3470264196</v>
      </c>
      <c r="S181" s="268">
        <v>1.2324874636252536</v>
      </c>
      <c r="T181" s="263">
        <v>1</v>
      </c>
      <c r="U181" s="263"/>
      <c r="V181" s="285">
        <v>1333.172</v>
      </c>
      <c r="W181" s="265">
        <v>1637420.2079708979</v>
      </c>
      <c r="X181" s="268">
        <v>1.2282137698443245</v>
      </c>
      <c r="Y181" s="263">
        <v>1</v>
      </c>
      <c r="Z181" s="263"/>
      <c r="AA181" s="285">
        <v>1261.316</v>
      </c>
      <c r="AB181" s="265">
        <v>1534387.2072602985</v>
      </c>
      <c r="AC181" s="268">
        <v>1.2164970612124943</v>
      </c>
      <c r="AD181" s="263">
        <v>1</v>
      </c>
      <c r="AE181" s="263"/>
      <c r="AF181" s="285">
        <v>1426.1489999999999</v>
      </c>
      <c r="AG181" s="265">
        <v>1730084.2195888448</v>
      </c>
      <c r="AH181" s="268">
        <v>1.2131160345720153</v>
      </c>
      <c r="AI181" s="263">
        <v>1</v>
      </c>
      <c r="AJ181" s="263"/>
      <c r="AK181" s="263">
        <v>1500</v>
      </c>
      <c r="AL181" s="265">
        <v>1833028.8443223527</v>
      </c>
      <c r="AM181" s="268">
        <v>1.2220192295482353</v>
      </c>
      <c r="AN181" s="263"/>
      <c r="AO181" s="313"/>
      <c r="AP181" s="263">
        <v>1478.61</v>
      </c>
      <c r="AQ181" s="265">
        <v>1795077.7978464954</v>
      </c>
      <c r="AR181" s="268">
        <v>1.2140306083730636</v>
      </c>
      <c r="AS181" s="263"/>
      <c r="AT181" s="263"/>
      <c r="AU181" s="422">
        <v>1543.261</v>
      </c>
      <c r="AV181" s="265">
        <v>1876286.5309558129</v>
      </c>
      <c r="AW181" s="268">
        <v>1.2157933952557687</v>
      </c>
      <c r="AX181" s="422"/>
      <c r="AY181" s="263"/>
      <c r="AZ181" s="422">
        <v>1409.6770000000001</v>
      </c>
      <c r="BA181" s="265">
        <v>1718992.3153950695</v>
      </c>
      <c r="BB181" s="268">
        <v>1.2194228290559253</v>
      </c>
      <c r="BC181" s="422"/>
      <c r="BD181" s="263"/>
    </row>
    <row r="182" spans="1:56" s="4" customFormat="1" ht="11.25" customHeight="1">
      <c r="A182" s="123">
        <v>41</v>
      </c>
      <c r="B182" s="55" t="s">
        <v>953</v>
      </c>
      <c r="C182" s="345">
        <v>1</v>
      </c>
      <c r="D182" s="57">
        <v>40357</v>
      </c>
      <c r="E182" s="94">
        <v>125</v>
      </c>
      <c r="F182" s="55" t="s">
        <v>305</v>
      </c>
      <c r="G182" s="55" t="s">
        <v>589</v>
      </c>
      <c r="H182" s="55" t="s">
        <v>823</v>
      </c>
      <c r="I182" s="55" t="s">
        <v>849</v>
      </c>
      <c r="J182" s="55" t="s">
        <v>336</v>
      </c>
      <c r="K182" s="55" t="s">
        <v>848</v>
      </c>
      <c r="L182" s="55"/>
      <c r="M182" s="8"/>
      <c r="N182" s="58"/>
      <c r="O182" s="55"/>
      <c r="P182" s="55"/>
      <c r="Q182" s="55"/>
      <c r="R182" s="8">
        <v>0</v>
      </c>
      <c r="S182" s="58"/>
      <c r="T182" s="55"/>
      <c r="U182" s="55"/>
      <c r="V182" s="55"/>
      <c r="W182" s="8">
        <v>0</v>
      </c>
      <c r="X182" s="58"/>
      <c r="Y182" s="55"/>
      <c r="Z182" s="55"/>
      <c r="AA182" s="55"/>
      <c r="AB182" s="8"/>
      <c r="AC182" s="58"/>
      <c r="AD182" s="55"/>
      <c r="AE182" s="55"/>
      <c r="AF182" s="55"/>
      <c r="AG182" s="8"/>
      <c r="AH182" s="58"/>
      <c r="AI182" s="55"/>
      <c r="AJ182" s="55"/>
      <c r="AK182" s="55">
        <v>692</v>
      </c>
      <c r="AL182" s="8">
        <v>844476.92269631522</v>
      </c>
      <c r="AM182" s="58">
        <v>1.2203423738386059</v>
      </c>
      <c r="AN182" s="237">
        <v>1</v>
      </c>
      <c r="AO182" s="228"/>
      <c r="AP182" s="55">
        <v>768.32500000000005</v>
      </c>
      <c r="AQ182" s="200">
        <v>935511.11432777892</v>
      </c>
      <c r="AR182" s="201">
        <v>1.217598170471843</v>
      </c>
      <c r="AS182" s="55">
        <v>1</v>
      </c>
      <c r="AT182" s="55"/>
      <c r="AU182" s="423">
        <v>787.04300000000001</v>
      </c>
      <c r="AV182" s="200">
        <v>954758.13203644357</v>
      </c>
      <c r="AW182" s="201">
        <v>1.2130952591363413</v>
      </c>
      <c r="AX182" s="423">
        <v>1</v>
      </c>
      <c r="AY182" s="55"/>
      <c r="AZ182" s="424">
        <v>791.00300000000004</v>
      </c>
      <c r="BA182" s="200">
        <v>974104.75339299452</v>
      </c>
      <c r="BB182" s="201">
        <v>1.2314804790790863</v>
      </c>
      <c r="BC182" s="425">
        <v>1</v>
      </c>
      <c r="BD182" s="136"/>
    </row>
    <row r="183" spans="1:56" s="4" customFormat="1" ht="11.25" customHeight="1">
      <c r="A183" s="123">
        <v>41</v>
      </c>
      <c r="B183" s="55" t="s">
        <v>953</v>
      </c>
      <c r="C183" s="345">
        <v>2</v>
      </c>
      <c r="D183" s="57">
        <v>40568</v>
      </c>
      <c r="E183" s="94">
        <v>125</v>
      </c>
      <c r="F183" s="55" t="s">
        <v>305</v>
      </c>
      <c r="G183" s="55" t="s">
        <v>589</v>
      </c>
      <c r="H183" s="55" t="s">
        <v>823</v>
      </c>
      <c r="I183" s="55" t="s">
        <v>849</v>
      </c>
      <c r="J183" s="55" t="s">
        <v>336</v>
      </c>
      <c r="K183" s="55" t="s">
        <v>848</v>
      </c>
      <c r="L183" s="55"/>
      <c r="M183" s="8"/>
      <c r="N183" s="58"/>
      <c r="O183" s="55"/>
      <c r="P183" s="55"/>
      <c r="Q183" s="55"/>
      <c r="R183" s="8">
        <v>0</v>
      </c>
      <c r="S183" s="58"/>
      <c r="T183" s="55"/>
      <c r="U183" s="55"/>
      <c r="V183" s="136"/>
      <c r="W183" s="8">
        <v>0</v>
      </c>
      <c r="X183" s="58"/>
      <c r="Y183" s="55"/>
      <c r="Z183" s="55"/>
      <c r="AA183" s="136"/>
      <c r="AB183" s="8"/>
      <c r="AC183" s="58"/>
      <c r="AD183" s="55"/>
      <c r="AE183" s="55"/>
      <c r="AF183" s="136"/>
      <c r="AG183" s="8"/>
      <c r="AH183" s="58"/>
      <c r="AI183" s="55"/>
      <c r="AJ183" s="55"/>
      <c r="AK183" s="55">
        <v>808</v>
      </c>
      <c r="AL183" s="8">
        <v>989777.21376683738</v>
      </c>
      <c r="AM183" s="58">
        <v>1.2249717992163829</v>
      </c>
      <c r="AN183" s="237">
        <v>1</v>
      </c>
      <c r="AO183" s="228"/>
      <c r="AP183" s="55">
        <v>710.27700000000004</v>
      </c>
      <c r="AQ183" s="200">
        <v>859566.68351871672</v>
      </c>
      <c r="AR183" s="201">
        <v>1.2101851580703256</v>
      </c>
      <c r="AS183" s="55">
        <v>1</v>
      </c>
      <c r="AT183" s="55"/>
      <c r="AU183" s="423">
        <v>756.21799999999996</v>
      </c>
      <c r="AV183" s="200">
        <v>921528.39891936921</v>
      </c>
      <c r="AW183" s="201">
        <v>1.2186015129491354</v>
      </c>
      <c r="AX183" s="423">
        <v>1</v>
      </c>
      <c r="AY183" s="55"/>
      <c r="AZ183" s="424">
        <v>618.67399999999998</v>
      </c>
      <c r="BA183" s="200">
        <v>744887.56200207502</v>
      </c>
      <c r="BB183" s="201">
        <v>1.2040065721237276</v>
      </c>
      <c r="BC183" s="425">
        <v>1</v>
      </c>
      <c r="BD183" s="136"/>
    </row>
    <row r="184" spans="1:56" s="4" customFormat="1" ht="11.25" customHeight="1">
      <c r="A184" s="357">
        <v>42</v>
      </c>
      <c r="B184" s="263" t="s">
        <v>78</v>
      </c>
      <c r="C184" s="344">
        <v>0</v>
      </c>
      <c r="D184" s="264"/>
      <c r="E184" s="421">
        <v>120</v>
      </c>
      <c r="F184" s="263" t="s">
        <v>151</v>
      </c>
      <c r="G184" s="263" t="s">
        <v>748</v>
      </c>
      <c r="H184" s="263" t="s">
        <v>152</v>
      </c>
      <c r="I184" s="263" t="s">
        <v>849</v>
      </c>
      <c r="J184" s="263" t="s">
        <v>596</v>
      </c>
      <c r="K184" s="263" t="s">
        <v>129</v>
      </c>
      <c r="L184" s="268">
        <v>5.85771</v>
      </c>
      <c r="M184" s="265">
        <v>4699.7244462482058</v>
      </c>
      <c r="N184" s="268">
        <v>0.80231429112199237</v>
      </c>
      <c r="O184" s="263">
        <v>1</v>
      </c>
      <c r="P184" s="263"/>
      <c r="Q184" s="268">
        <v>5.6000000000000001E-2</v>
      </c>
      <c r="R184" s="265">
        <v>55.040009057482891</v>
      </c>
      <c r="S184" s="268">
        <v>0.98285730459790877</v>
      </c>
      <c r="T184" s="263">
        <v>1</v>
      </c>
      <c r="U184" s="263"/>
      <c r="V184" s="285">
        <v>0.80430000000000001</v>
      </c>
      <c r="W184" s="265">
        <v>644.31095465311023</v>
      </c>
      <c r="X184" s="268">
        <v>0.80108287287468638</v>
      </c>
      <c r="Y184" s="263">
        <v>1</v>
      </c>
      <c r="Z184" s="263"/>
      <c r="AA184" s="276">
        <v>0</v>
      </c>
      <c r="AB184" s="265">
        <v>0</v>
      </c>
      <c r="AC184" s="268">
        <v>0</v>
      </c>
      <c r="AD184" s="263">
        <v>1</v>
      </c>
      <c r="AE184" s="263"/>
      <c r="AF184" s="276">
        <v>0</v>
      </c>
      <c r="AG184" s="265">
        <v>0</v>
      </c>
      <c r="AH184" s="268">
        <v>0</v>
      </c>
      <c r="AI184" s="263">
        <v>1</v>
      </c>
      <c r="AJ184" s="263"/>
      <c r="AK184" s="263">
        <v>0</v>
      </c>
      <c r="AL184" s="265">
        <v>0</v>
      </c>
      <c r="AM184" s="268">
        <v>0</v>
      </c>
      <c r="AN184" s="263"/>
      <c r="AO184" s="313"/>
      <c r="AP184" s="263">
        <v>0</v>
      </c>
      <c r="AQ184" s="265">
        <v>0</v>
      </c>
      <c r="AR184" s="268">
        <v>0</v>
      </c>
      <c r="AS184" s="263"/>
      <c r="AT184" s="263"/>
      <c r="AU184" s="422">
        <v>0</v>
      </c>
      <c r="AV184" s="265">
        <v>0</v>
      </c>
      <c r="AW184" s="268">
        <v>0</v>
      </c>
      <c r="AX184" s="422"/>
      <c r="AY184" s="263"/>
      <c r="AZ184" s="422">
        <v>0</v>
      </c>
      <c r="BA184" s="265">
        <v>0</v>
      </c>
      <c r="BB184" s="268">
        <v>0</v>
      </c>
      <c r="BC184" s="422"/>
      <c r="BD184" s="263"/>
    </row>
    <row r="185" spans="1:56" ht="11.25" customHeight="1">
      <c r="A185" s="123">
        <v>42</v>
      </c>
      <c r="B185" s="55" t="s">
        <v>78</v>
      </c>
      <c r="C185" s="345">
        <v>1</v>
      </c>
      <c r="D185" s="57">
        <v>35107</v>
      </c>
      <c r="E185" s="94">
        <v>30</v>
      </c>
      <c r="F185" s="55" t="s">
        <v>151</v>
      </c>
      <c r="G185" s="55" t="s">
        <v>748</v>
      </c>
      <c r="H185" s="55" t="s">
        <v>152</v>
      </c>
      <c r="I185" s="55" t="s">
        <v>849</v>
      </c>
      <c r="J185" s="55" t="s">
        <v>596</v>
      </c>
      <c r="K185" s="55" t="s">
        <v>129</v>
      </c>
      <c r="L185" s="55"/>
      <c r="M185" s="8"/>
      <c r="N185" s="58"/>
      <c r="O185" s="55"/>
      <c r="P185" s="55"/>
      <c r="Q185" s="55"/>
      <c r="R185" s="8">
        <v>0</v>
      </c>
      <c r="S185" s="58"/>
      <c r="T185" s="55"/>
      <c r="U185" s="55"/>
      <c r="V185" s="55"/>
      <c r="W185" s="8">
        <v>0</v>
      </c>
      <c r="X185" s="58"/>
      <c r="Y185" s="55"/>
      <c r="Z185" s="55"/>
      <c r="AA185" s="55"/>
      <c r="AB185" s="8"/>
      <c r="AC185" s="58"/>
      <c r="AD185" s="55"/>
      <c r="AE185" s="55"/>
      <c r="AF185" s="55"/>
      <c r="AG185" s="8"/>
      <c r="AH185" s="58"/>
      <c r="AI185" s="55"/>
      <c r="AJ185" s="55"/>
      <c r="AK185" s="55">
        <v>0</v>
      </c>
      <c r="AL185" s="8">
        <v>0</v>
      </c>
      <c r="AM185" s="58">
        <v>0</v>
      </c>
      <c r="AN185" s="237">
        <v>1</v>
      </c>
      <c r="AO185" s="228"/>
      <c r="AP185" s="55">
        <v>0</v>
      </c>
      <c r="AQ185" s="200">
        <v>0</v>
      </c>
      <c r="AR185" s="201">
        <v>0</v>
      </c>
      <c r="AS185" s="55">
        <v>1</v>
      </c>
      <c r="AT185" s="55"/>
      <c r="AU185" s="423">
        <v>0</v>
      </c>
      <c r="AV185" s="200">
        <v>0</v>
      </c>
      <c r="AW185" s="201">
        <v>0</v>
      </c>
      <c r="AX185" s="423">
        <v>1</v>
      </c>
      <c r="AY185" s="55"/>
      <c r="AZ185" s="423">
        <v>0</v>
      </c>
      <c r="BA185" s="200">
        <v>0</v>
      </c>
      <c r="BB185" s="201">
        <v>0</v>
      </c>
      <c r="BC185" s="425">
        <v>1</v>
      </c>
      <c r="BD185" s="136"/>
    </row>
    <row r="186" spans="1:56" s="4" customFormat="1" ht="11.25" customHeight="1">
      <c r="A186" s="123">
        <v>42</v>
      </c>
      <c r="B186" s="55" t="s">
        <v>78</v>
      </c>
      <c r="C186" s="345">
        <v>2</v>
      </c>
      <c r="D186" s="57">
        <v>35120</v>
      </c>
      <c r="E186" s="94">
        <v>30</v>
      </c>
      <c r="F186" s="55" t="s">
        <v>151</v>
      </c>
      <c r="G186" s="55" t="s">
        <v>748</v>
      </c>
      <c r="H186" s="55" t="s">
        <v>152</v>
      </c>
      <c r="I186" s="55" t="s">
        <v>849</v>
      </c>
      <c r="J186" s="55" t="s">
        <v>596</v>
      </c>
      <c r="K186" s="55" t="s">
        <v>129</v>
      </c>
      <c r="L186" s="56"/>
      <c r="M186" s="200"/>
      <c r="N186" s="201"/>
      <c r="O186" s="56"/>
      <c r="P186" s="56"/>
      <c r="Q186" s="56"/>
      <c r="R186" s="200">
        <v>0</v>
      </c>
      <c r="S186" s="201"/>
      <c r="T186" s="56"/>
      <c r="U186" s="56"/>
      <c r="V186" s="139"/>
      <c r="W186" s="200">
        <v>0</v>
      </c>
      <c r="X186" s="201"/>
      <c r="Y186" s="56"/>
      <c r="Z186" s="56"/>
      <c r="AA186" s="139"/>
      <c r="AB186" s="8"/>
      <c r="AC186" s="201"/>
      <c r="AD186" s="56"/>
      <c r="AE186" s="56"/>
      <c r="AF186" s="139"/>
      <c r="AG186" s="8"/>
      <c r="AH186" s="201"/>
      <c r="AI186" s="56"/>
      <c r="AJ186" s="56"/>
      <c r="AK186" s="55">
        <v>0</v>
      </c>
      <c r="AL186" s="8">
        <v>0</v>
      </c>
      <c r="AM186" s="58">
        <v>0</v>
      </c>
      <c r="AN186" s="237">
        <v>1</v>
      </c>
      <c r="AO186" s="228"/>
      <c r="AP186" s="56">
        <v>0</v>
      </c>
      <c r="AQ186" s="200">
        <v>0</v>
      </c>
      <c r="AR186" s="201">
        <v>0</v>
      </c>
      <c r="AS186" s="56">
        <v>1</v>
      </c>
      <c r="AT186" s="56"/>
      <c r="AU186" s="423">
        <v>0</v>
      </c>
      <c r="AV186" s="200">
        <v>0</v>
      </c>
      <c r="AW186" s="201">
        <v>0</v>
      </c>
      <c r="AX186" s="423">
        <v>1</v>
      </c>
      <c r="AY186" s="56"/>
      <c r="AZ186" s="423">
        <v>0</v>
      </c>
      <c r="BA186" s="200">
        <v>0</v>
      </c>
      <c r="BB186" s="201">
        <v>0</v>
      </c>
      <c r="BC186" s="425">
        <v>1</v>
      </c>
      <c r="BD186" s="139"/>
    </row>
    <row r="187" spans="1:56" ht="11.25" customHeight="1">
      <c r="A187" s="123">
        <v>42</v>
      </c>
      <c r="B187" s="55" t="s">
        <v>78</v>
      </c>
      <c r="C187" s="345">
        <v>3</v>
      </c>
      <c r="D187" s="57">
        <v>35150</v>
      </c>
      <c r="E187" s="94">
        <v>30</v>
      </c>
      <c r="F187" s="55" t="s">
        <v>151</v>
      </c>
      <c r="G187" s="55" t="s">
        <v>748</v>
      </c>
      <c r="H187" s="55" t="s">
        <v>152</v>
      </c>
      <c r="I187" s="55" t="s">
        <v>849</v>
      </c>
      <c r="J187" s="55" t="s">
        <v>596</v>
      </c>
      <c r="K187" s="55" t="s">
        <v>129</v>
      </c>
      <c r="L187" s="55"/>
      <c r="M187" s="8"/>
      <c r="N187" s="58"/>
      <c r="O187" s="55"/>
      <c r="P187" s="55"/>
      <c r="Q187" s="55"/>
      <c r="R187" s="8">
        <v>0</v>
      </c>
      <c r="S187" s="58"/>
      <c r="T187" s="55"/>
      <c r="U187" s="55"/>
      <c r="V187" s="55"/>
      <c r="W187" s="8">
        <v>0</v>
      </c>
      <c r="X187" s="58"/>
      <c r="Y187" s="55"/>
      <c r="Z187" s="55"/>
      <c r="AA187" s="55"/>
      <c r="AB187" s="8"/>
      <c r="AC187" s="58"/>
      <c r="AD187" s="55"/>
      <c r="AE187" s="55"/>
      <c r="AF187" s="55"/>
      <c r="AG187" s="8"/>
      <c r="AH187" s="58"/>
      <c r="AI187" s="55"/>
      <c r="AJ187" s="55"/>
      <c r="AK187" s="55">
        <v>0</v>
      </c>
      <c r="AL187" s="8">
        <v>0</v>
      </c>
      <c r="AM187" s="58">
        <v>0</v>
      </c>
      <c r="AN187" s="237">
        <v>1</v>
      </c>
      <c r="AO187" s="228"/>
      <c r="AP187" s="55">
        <v>0</v>
      </c>
      <c r="AQ187" s="200">
        <v>0</v>
      </c>
      <c r="AR187" s="201">
        <v>0</v>
      </c>
      <c r="AS187" s="55">
        <v>1</v>
      </c>
      <c r="AT187" s="55"/>
      <c r="AU187" s="423">
        <v>0</v>
      </c>
      <c r="AV187" s="200">
        <v>0</v>
      </c>
      <c r="AW187" s="201">
        <v>0</v>
      </c>
      <c r="AX187" s="423">
        <v>1</v>
      </c>
      <c r="AY187" s="55"/>
      <c r="AZ187" s="423">
        <v>0</v>
      </c>
      <c r="BA187" s="200">
        <v>0</v>
      </c>
      <c r="BB187" s="201">
        <v>0</v>
      </c>
      <c r="BC187" s="425">
        <v>1</v>
      </c>
      <c r="BD187" s="136"/>
    </row>
    <row r="188" spans="1:56" ht="11.25" customHeight="1">
      <c r="A188" s="123">
        <v>42</v>
      </c>
      <c r="B188" s="55" t="s">
        <v>78</v>
      </c>
      <c r="C188" s="345">
        <v>4</v>
      </c>
      <c r="D188" s="57">
        <v>35155</v>
      </c>
      <c r="E188" s="94">
        <v>30</v>
      </c>
      <c r="F188" s="55" t="s">
        <v>151</v>
      </c>
      <c r="G188" s="55" t="s">
        <v>748</v>
      </c>
      <c r="H188" s="55" t="s">
        <v>152</v>
      </c>
      <c r="I188" s="55" t="s">
        <v>849</v>
      </c>
      <c r="J188" s="55" t="s">
        <v>596</v>
      </c>
      <c r="K188" s="55" t="s">
        <v>129</v>
      </c>
      <c r="L188" s="55"/>
      <c r="M188" s="8"/>
      <c r="N188" s="58"/>
      <c r="O188" s="55"/>
      <c r="P188" s="55"/>
      <c r="Q188" s="55"/>
      <c r="R188" s="8">
        <v>0</v>
      </c>
      <c r="S188" s="58"/>
      <c r="T188" s="55"/>
      <c r="U188" s="55"/>
      <c r="V188" s="55"/>
      <c r="W188" s="8">
        <v>0</v>
      </c>
      <c r="X188" s="58"/>
      <c r="Y188" s="55"/>
      <c r="Z188" s="55"/>
      <c r="AA188" s="55"/>
      <c r="AB188" s="8"/>
      <c r="AC188" s="58"/>
      <c r="AD188" s="55"/>
      <c r="AE188" s="55"/>
      <c r="AF188" s="55"/>
      <c r="AG188" s="8"/>
      <c r="AH188" s="58"/>
      <c r="AI188" s="55"/>
      <c r="AJ188" s="55"/>
      <c r="AK188" s="55">
        <v>0</v>
      </c>
      <c r="AL188" s="8">
        <v>0</v>
      </c>
      <c r="AM188" s="58">
        <v>0</v>
      </c>
      <c r="AN188" s="237">
        <v>1</v>
      </c>
      <c r="AO188" s="228"/>
      <c r="AP188" s="55">
        <v>0</v>
      </c>
      <c r="AQ188" s="200">
        <v>0</v>
      </c>
      <c r="AR188" s="201">
        <v>0</v>
      </c>
      <c r="AS188" s="55">
        <v>1</v>
      </c>
      <c r="AT188" s="55"/>
      <c r="AU188" s="423">
        <v>0</v>
      </c>
      <c r="AV188" s="200">
        <v>0</v>
      </c>
      <c r="AW188" s="201">
        <v>0</v>
      </c>
      <c r="AX188" s="423">
        <v>1</v>
      </c>
      <c r="AY188" s="55"/>
      <c r="AZ188" s="423">
        <v>0</v>
      </c>
      <c r="BA188" s="200">
        <v>0</v>
      </c>
      <c r="BB188" s="201">
        <v>0</v>
      </c>
      <c r="BC188" s="425">
        <v>1</v>
      </c>
      <c r="BD188" s="136"/>
    </row>
    <row r="189" spans="1:56" s="4" customFormat="1" ht="11.25" customHeight="1">
      <c r="A189" s="357">
        <v>43</v>
      </c>
      <c r="B189" s="263" t="s">
        <v>368</v>
      </c>
      <c r="C189" s="344">
        <v>0</v>
      </c>
      <c r="D189" s="264"/>
      <c r="E189" s="421">
        <v>300</v>
      </c>
      <c r="F189" s="263" t="s">
        <v>55</v>
      </c>
      <c r="G189" s="263" t="s">
        <v>338</v>
      </c>
      <c r="H189" s="263" t="s">
        <v>585</v>
      </c>
      <c r="I189" s="263" t="s">
        <v>103</v>
      </c>
      <c r="J189" s="263"/>
      <c r="K189" s="263"/>
      <c r="L189" s="267">
        <v>1329.9667500000003</v>
      </c>
      <c r="M189" s="265">
        <v>0</v>
      </c>
      <c r="N189" s="268">
        <v>0</v>
      </c>
      <c r="O189" s="263"/>
      <c r="P189" s="263"/>
      <c r="Q189" s="267">
        <v>1269.2021</v>
      </c>
      <c r="R189" s="265">
        <v>0</v>
      </c>
      <c r="S189" s="268">
        <v>0</v>
      </c>
      <c r="T189" s="263"/>
      <c r="U189" s="263"/>
      <c r="V189" s="284">
        <v>1346.5633499999999</v>
      </c>
      <c r="W189" s="265">
        <v>0</v>
      </c>
      <c r="X189" s="268">
        <v>0</v>
      </c>
      <c r="Y189" s="263"/>
      <c r="Z189" s="263"/>
      <c r="AA189" s="269">
        <v>1304.6539500000001</v>
      </c>
      <c r="AB189" s="265">
        <v>0</v>
      </c>
      <c r="AC189" s="268">
        <v>0</v>
      </c>
      <c r="AD189" s="263"/>
      <c r="AE189" s="263"/>
      <c r="AF189" s="286">
        <v>1313.7482499999999</v>
      </c>
      <c r="AG189" s="265">
        <v>0</v>
      </c>
      <c r="AH189" s="268">
        <v>0</v>
      </c>
      <c r="AI189" s="263"/>
      <c r="AJ189" s="263"/>
      <c r="AK189" s="263">
        <v>1345.1703500000001</v>
      </c>
      <c r="AL189" s="265">
        <v>0</v>
      </c>
      <c r="AM189" s="268">
        <v>0</v>
      </c>
      <c r="AN189" s="263"/>
      <c r="AO189" s="313"/>
      <c r="AP189" s="263">
        <v>1156.9661000000001</v>
      </c>
      <c r="AQ189" s="265">
        <v>0</v>
      </c>
      <c r="AR189" s="268">
        <v>0</v>
      </c>
      <c r="AS189" s="263"/>
      <c r="AT189" s="263"/>
      <c r="AU189" s="422">
        <v>1358.7819500000001</v>
      </c>
      <c r="AV189" s="265">
        <v>0</v>
      </c>
      <c r="AW189" s="268">
        <v>0</v>
      </c>
      <c r="AX189" s="422"/>
      <c r="AY189" s="263"/>
      <c r="AZ189" s="422">
        <v>1319.2008499999999</v>
      </c>
      <c r="BA189" s="265">
        <v>0</v>
      </c>
      <c r="BB189" s="268">
        <v>0</v>
      </c>
      <c r="BC189" s="422"/>
      <c r="BD189" s="263"/>
    </row>
    <row r="190" spans="1:56" ht="11.25" customHeight="1">
      <c r="A190" s="123">
        <v>43</v>
      </c>
      <c r="B190" s="55" t="s">
        <v>368</v>
      </c>
      <c r="C190" s="345">
        <v>1</v>
      </c>
      <c r="D190" s="57">
        <v>37645</v>
      </c>
      <c r="E190" s="8">
        <v>100</v>
      </c>
      <c r="F190" s="55" t="s">
        <v>55</v>
      </c>
      <c r="G190" s="55" t="s">
        <v>338</v>
      </c>
      <c r="H190" s="55" t="s">
        <v>585</v>
      </c>
      <c r="I190" s="55" t="s">
        <v>103</v>
      </c>
      <c r="J190" s="55"/>
      <c r="K190" s="55"/>
      <c r="L190" s="55"/>
      <c r="M190" s="8"/>
      <c r="N190" s="58"/>
      <c r="O190" s="55"/>
      <c r="P190" s="55"/>
      <c r="Q190" s="55"/>
      <c r="R190" s="8">
        <v>0</v>
      </c>
      <c r="S190" s="58"/>
      <c r="T190" s="55"/>
      <c r="U190" s="55"/>
      <c r="V190" s="55"/>
      <c r="W190" s="8">
        <v>0</v>
      </c>
      <c r="X190" s="58"/>
      <c r="Y190" s="55"/>
      <c r="Z190" s="55"/>
      <c r="AA190" s="55"/>
      <c r="AB190" s="8"/>
      <c r="AC190" s="58"/>
      <c r="AD190" s="55"/>
      <c r="AE190" s="55"/>
      <c r="AF190" s="55"/>
      <c r="AG190" s="8"/>
      <c r="AH190" s="58"/>
      <c r="AI190" s="55"/>
      <c r="AJ190" s="55"/>
      <c r="AK190" s="55">
        <v>456.98359999999997</v>
      </c>
      <c r="AL190" s="8">
        <v>0</v>
      </c>
      <c r="AM190" s="58">
        <v>0</v>
      </c>
      <c r="AN190" s="55"/>
      <c r="AO190" s="228"/>
      <c r="AP190" s="55">
        <v>349.24</v>
      </c>
      <c r="AQ190" s="200">
        <v>0</v>
      </c>
      <c r="AR190" s="201">
        <v>0</v>
      </c>
      <c r="AS190" s="55"/>
      <c r="AT190" s="55"/>
      <c r="AU190" s="423">
        <v>474.36624999999998</v>
      </c>
      <c r="AV190" s="200">
        <v>0</v>
      </c>
      <c r="AW190" s="201">
        <v>0</v>
      </c>
      <c r="AX190" s="423"/>
      <c r="AY190" s="55"/>
      <c r="AZ190" s="423">
        <v>435.32244999999995</v>
      </c>
      <c r="BA190" s="200">
        <v>0</v>
      </c>
      <c r="BB190" s="201">
        <v>0</v>
      </c>
      <c r="BC190" s="425"/>
      <c r="BD190" s="136"/>
    </row>
    <row r="191" spans="1:56" s="4" customFormat="1" ht="11.25" customHeight="1">
      <c r="A191" s="123">
        <v>43</v>
      </c>
      <c r="B191" s="55" t="s">
        <v>368</v>
      </c>
      <c r="C191" s="345">
        <v>2</v>
      </c>
      <c r="D191" s="57">
        <v>37629</v>
      </c>
      <c r="E191" s="8">
        <v>100</v>
      </c>
      <c r="F191" s="55" t="s">
        <v>55</v>
      </c>
      <c r="G191" s="55" t="s">
        <v>338</v>
      </c>
      <c r="H191" s="55" t="s">
        <v>585</v>
      </c>
      <c r="I191" s="55" t="s">
        <v>103</v>
      </c>
      <c r="J191" s="55"/>
      <c r="K191" s="55"/>
      <c r="L191" s="55"/>
      <c r="M191" s="8"/>
      <c r="N191" s="58"/>
      <c r="O191" s="55"/>
      <c r="P191" s="55"/>
      <c r="Q191" s="55"/>
      <c r="R191" s="8">
        <v>0</v>
      </c>
      <c r="S191" s="58"/>
      <c r="T191" s="55"/>
      <c r="U191" s="55"/>
      <c r="V191" s="55"/>
      <c r="W191" s="8">
        <v>0</v>
      </c>
      <c r="X191" s="58"/>
      <c r="Y191" s="55"/>
      <c r="Z191" s="55"/>
      <c r="AA191" s="55"/>
      <c r="AB191" s="8"/>
      <c r="AC191" s="58"/>
      <c r="AD191" s="55"/>
      <c r="AE191" s="55"/>
      <c r="AF191" s="55"/>
      <c r="AG191" s="8"/>
      <c r="AH191" s="58"/>
      <c r="AI191" s="55"/>
      <c r="AJ191" s="55"/>
      <c r="AK191" s="55">
        <v>442.94415000000004</v>
      </c>
      <c r="AL191" s="8">
        <v>0</v>
      </c>
      <c r="AM191" s="58">
        <v>0</v>
      </c>
      <c r="AN191" s="55"/>
      <c r="AO191" s="228"/>
      <c r="AP191" s="55">
        <v>409.09</v>
      </c>
      <c r="AQ191" s="200">
        <v>0</v>
      </c>
      <c r="AR191" s="201">
        <v>0</v>
      </c>
      <c r="AS191" s="55"/>
      <c r="AT191" s="55"/>
      <c r="AU191" s="423">
        <v>436.89454999999998</v>
      </c>
      <c r="AV191" s="200">
        <v>0</v>
      </c>
      <c r="AW191" s="201">
        <v>0</v>
      </c>
      <c r="AX191" s="423"/>
      <c r="AY191" s="55"/>
      <c r="AZ191" s="423">
        <v>441.59094999999996</v>
      </c>
      <c r="BA191" s="200">
        <v>0</v>
      </c>
      <c r="BB191" s="201">
        <v>0</v>
      </c>
      <c r="BC191" s="425"/>
      <c r="BD191" s="136"/>
    </row>
    <row r="192" spans="1:56" ht="11.25" customHeight="1">
      <c r="A192" s="123">
        <v>43</v>
      </c>
      <c r="B192" s="55" t="s">
        <v>368</v>
      </c>
      <c r="C192" s="345">
        <v>3</v>
      </c>
      <c r="D192" s="57">
        <v>37768</v>
      </c>
      <c r="E192" s="8">
        <v>100</v>
      </c>
      <c r="F192" s="55" t="s">
        <v>55</v>
      </c>
      <c r="G192" s="55" t="s">
        <v>338</v>
      </c>
      <c r="H192" s="55" t="s">
        <v>585</v>
      </c>
      <c r="I192" s="55" t="s">
        <v>103</v>
      </c>
      <c r="J192" s="55"/>
      <c r="K192" s="55"/>
      <c r="L192" s="55"/>
      <c r="M192" s="8"/>
      <c r="N192" s="58"/>
      <c r="O192" s="55"/>
      <c r="P192" s="55"/>
      <c r="Q192" s="55"/>
      <c r="R192" s="8">
        <v>0</v>
      </c>
      <c r="S192" s="58"/>
      <c r="T192" s="55"/>
      <c r="U192" s="55"/>
      <c r="V192" s="55"/>
      <c r="W192" s="8">
        <v>0</v>
      </c>
      <c r="X192" s="58"/>
      <c r="Y192" s="55"/>
      <c r="Z192" s="55"/>
      <c r="AA192" s="55"/>
      <c r="AB192" s="8"/>
      <c r="AC192" s="58"/>
      <c r="AD192" s="55"/>
      <c r="AE192" s="55"/>
      <c r="AF192" s="55"/>
      <c r="AG192" s="8"/>
      <c r="AH192" s="58"/>
      <c r="AI192" s="55"/>
      <c r="AJ192" s="55"/>
      <c r="AK192" s="55">
        <v>445.24260000000004</v>
      </c>
      <c r="AL192" s="8">
        <v>0</v>
      </c>
      <c r="AM192" s="58">
        <v>0</v>
      </c>
      <c r="AN192" s="55"/>
      <c r="AO192" s="228"/>
      <c r="AP192" s="55">
        <v>398.64</v>
      </c>
      <c r="AQ192" s="200">
        <v>0</v>
      </c>
      <c r="AR192" s="201">
        <v>0</v>
      </c>
      <c r="AS192" s="55"/>
      <c r="AT192" s="55"/>
      <c r="AU192" s="423">
        <v>447.52115000000003</v>
      </c>
      <c r="AV192" s="200">
        <v>0</v>
      </c>
      <c r="AW192" s="201">
        <v>0</v>
      </c>
      <c r="AX192" s="423"/>
      <c r="AY192" s="55"/>
      <c r="AZ192" s="423">
        <v>442.28744999999998</v>
      </c>
      <c r="BA192" s="200">
        <v>0</v>
      </c>
      <c r="BB192" s="201">
        <v>0</v>
      </c>
      <c r="BC192" s="425"/>
      <c r="BD192" s="136"/>
    </row>
    <row r="193" spans="1:56" s="4" customFormat="1" ht="11.25" customHeight="1">
      <c r="A193" s="357">
        <v>44</v>
      </c>
      <c r="B193" s="263" t="s">
        <v>359</v>
      </c>
      <c r="C193" s="344">
        <v>0</v>
      </c>
      <c r="D193" s="264"/>
      <c r="E193" s="421">
        <v>66</v>
      </c>
      <c r="F193" s="263" t="s">
        <v>55</v>
      </c>
      <c r="G193" s="263" t="s">
        <v>748</v>
      </c>
      <c r="H193" s="263" t="s">
        <v>358</v>
      </c>
      <c r="I193" s="263" t="s">
        <v>103</v>
      </c>
      <c r="J193" s="263"/>
      <c r="K193" s="263"/>
      <c r="L193" s="267">
        <v>313.59415000000001</v>
      </c>
      <c r="M193" s="265">
        <v>0</v>
      </c>
      <c r="N193" s="268">
        <v>0</v>
      </c>
      <c r="O193" s="263"/>
      <c r="P193" s="263"/>
      <c r="Q193" s="267">
        <v>250.3022</v>
      </c>
      <c r="R193" s="265">
        <v>0</v>
      </c>
      <c r="S193" s="268">
        <v>0</v>
      </c>
      <c r="T193" s="263"/>
      <c r="U193" s="263"/>
      <c r="V193" s="267">
        <v>329.86239999999998</v>
      </c>
      <c r="W193" s="265">
        <v>0</v>
      </c>
      <c r="X193" s="268">
        <v>0</v>
      </c>
      <c r="Y193" s="263"/>
      <c r="Z193" s="263"/>
      <c r="AA193" s="265">
        <v>307.43510000000003</v>
      </c>
      <c r="AB193" s="265">
        <v>0</v>
      </c>
      <c r="AC193" s="268">
        <v>0</v>
      </c>
      <c r="AD193" s="263"/>
      <c r="AE193" s="263"/>
      <c r="AF193" s="271">
        <v>315.76325000000003</v>
      </c>
      <c r="AG193" s="265">
        <v>0</v>
      </c>
      <c r="AH193" s="268">
        <v>0</v>
      </c>
      <c r="AI193" s="263"/>
      <c r="AJ193" s="263"/>
      <c r="AK193" s="263">
        <v>305.55454999999995</v>
      </c>
      <c r="AL193" s="265">
        <v>0</v>
      </c>
      <c r="AM193" s="268">
        <v>0</v>
      </c>
      <c r="AN193" s="263"/>
      <c r="AO193" s="313"/>
      <c r="AP193" s="263">
        <v>294.19164999999998</v>
      </c>
      <c r="AQ193" s="265">
        <v>0</v>
      </c>
      <c r="AR193" s="268">
        <v>0</v>
      </c>
      <c r="AS193" s="263"/>
      <c r="AT193" s="263"/>
      <c r="AU193" s="422">
        <v>320.98700000000002</v>
      </c>
      <c r="AV193" s="265">
        <v>0</v>
      </c>
      <c r="AW193" s="268">
        <v>0</v>
      </c>
      <c r="AX193" s="422"/>
      <c r="AY193" s="263"/>
      <c r="AZ193" s="422">
        <v>301.59445000000005</v>
      </c>
      <c r="BA193" s="265">
        <v>0</v>
      </c>
      <c r="BB193" s="268">
        <v>0</v>
      </c>
      <c r="BC193" s="422"/>
      <c r="BD193" s="263"/>
    </row>
    <row r="194" spans="1:56" s="4" customFormat="1" ht="11.25" customHeight="1">
      <c r="A194" s="123">
        <v>44</v>
      </c>
      <c r="B194" s="55" t="s">
        <v>359</v>
      </c>
      <c r="C194" s="345">
        <v>1</v>
      </c>
      <c r="D194" s="57">
        <v>25824</v>
      </c>
      <c r="E194" s="94">
        <v>16.5</v>
      </c>
      <c r="F194" s="55" t="s">
        <v>55</v>
      </c>
      <c r="G194" s="55" t="s">
        <v>748</v>
      </c>
      <c r="H194" s="55" t="s">
        <v>358</v>
      </c>
      <c r="I194" s="55" t="s">
        <v>103</v>
      </c>
      <c r="J194" s="55"/>
      <c r="K194" s="55"/>
      <c r="L194" s="55"/>
      <c r="M194" s="8"/>
      <c r="N194" s="58"/>
      <c r="O194" s="55"/>
      <c r="P194" s="55"/>
      <c r="Q194" s="55"/>
      <c r="R194" s="8">
        <v>0</v>
      </c>
      <c r="S194" s="58"/>
      <c r="T194" s="55"/>
      <c r="U194" s="55"/>
      <c r="V194" s="55"/>
      <c r="W194" s="8">
        <v>0</v>
      </c>
      <c r="X194" s="58"/>
      <c r="Y194" s="55"/>
      <c r="Z194" s="55"/>
      <c r="AA194" s="55"/>
      <c r="AB194" s="8"/>
      <c r="AC194" s="58"/>
      <c r="AD194" s="55"/>
      <c r="AE194" s="55"/>
      <c r="AF194" s="55"/>
      <c r="AG194" s="8"/>
      <c r="AH194" s="58"/>
      <c r="AI194" s="55"/>
      <c r="AJ194" s="55"/>
      <c r="AK194" s="55">
        <v>89.221649999999997</v>
      </c>
      <c r="AL194" s="8">
        <v>0</v>
      </c>
      <c r="AM194" s="58">
        <v>0</v>
      </c>
      <c r="AN194" s="55"/>
      <c r="AO194" s="228"/>
      <c r="AP194" s="55">
        <v>74.92</v>
      </c>
      <c r="AQ194" s="200">
        <v>0</v>
      </c>
      <c r="AR194" s="201">
        <v>0</v>
      </c>
      <c r="AS194" s="55"/>
      <c r="AT194" s="55"/>
      <c r="AU194" s="423">
        <v>90.525099999999995</v>
      </c>
      <c r="AV194" s="200">
        <v>0</v>
      </c>
      <c r="AW194" s="201">
        <v>0</v>
      </c>
      <c r="AX194" s="423"/>
      <c r="AY194" s="55"/>
      <c r="AZ194" s="423">
        <v>111.60915000000003</v>
      </c>
      <c r="BA194" s="200">
        <v>0</v>
      </c>
      <c r="BB194" s="201">
        <v>0</v>
      </c>
      <c r="BC194" s="425"/>
      <c r="BD194" s="136"/>
    </row>
    <row r="195" spans="1:56" ht="11.25" customHeight="1">
      <c r="A195" s="123">
        <v>44</v>
      </c>
      <c r="B195" s="55" t="s">
        <v>359</v>
      </c>
      <c r="C195" s="345">
        <v>2</v>
      </c>
      <c r="D195" s="57">
        <v>25926</v>
      </c>
      <c r="E195" s="94">
        <v>16.5</v>
      </c>
      <c r="F195" s="55" t="s">
        <v>55</v>
      </c>
      <c r="G195" s="55" t="s">
        <v>748</v>
      </c>
      <c r="H195" s="55" t="s">
        <v>358</v>
      </c>
      <c r="I195" s="55" t="s">
        <v>103</v>
      </c>
      <c r="J195" s="55"/>
      <c r="K195" s="55"/>
      <c r="L195" s="56"/>
      <c r="M195" s="200"/>
      <c r="N195" s="201"/>
      <c r="O195" s="56"/>
      <c r="P195" s="56"/>
      <c r="Q195" s="56"/>
      <c r="R195" s="200">
        <v>0</v>
      </c>
      <c r="S195" s="201"/>
      <c r="T195" s="56"/>
      <c r="U195" s="56"/>
      <c r="V195" s="56"/>
      <c r="W195" s="200">
        <v>0</v>
      </c>
      <c r="X195" s="201"/>
      <c r="Y195" s="56"/>
      <c r="Z195" s="56"/>
      <c r="AA195" s="56"/>
      <c r="AB195" s="8"/>
      <c r="AC195" s="201"/>
      <c r="AD195" s="56"/>
      <c r="AE195" s="56"/>
      <c r="AF195" s="56"/>
      <c r="AG195" s="8"/>
      <c r="AH195" s="201"/>
      <c r="AI195" s="56"/>
      <c r="AJ195" s="56"/>
      <c r="AK195" s="55">
        <v>69.261949999999999</v>
      </c>
      <c r="AL195" s="8">
        <v>0</v>
      </c>
      <c r="AM195" s="58">
        <v>0</v>
      </c>
      <c r="AN195" s="55"/>
      <c r="AO195" s="228"/>
      <c r="AP195" s="56">
        <v>70.48</v>
      </c>
      <c r="AQ195" s="200">
        <v>0</v>
      </c>
      <c r="AR195" s="201">
        <v>0</v>
      </c>
      <c r="AS195" s="56"/>
      <c r="AT195" s="56"/>
      <c r="AU195" s="423">
        <v>75.182200000000023</v>
      </c>
      <c r="AV195" s="200">
        <v>0</v>
      </c>
      <c r="AW195" s="201">
        <v>0</v>
      </c>
      <c r="AX195" s="423"/>
      <c r="AY195" s="56"/>
      <c r="AZ195" s="423">
        <v>66.734650000000002</v>
      </c>
      <c r="BA195" s="200">
        <v>0</v>
      </c>
      <c r="BB195" s="201">
        <v>0</v>
      </c>
      <c r="BC195" s="425"/>
      <c r="BD195" s="139"/>
    </row>
    <row r="196" spans="1:56" ht="11.25" customHeight="1">
      <c r="A196" s="123">
        <v>44</v>
      </c>
      <c r="B196" s="55" t="s">
        <v>359</v>
      </c>
      <c r="C196" s="345">
        <v>3</v>
      </c>
      <c r="D196" s="57">
        <v>26129</v>
      </c>
      <c r="E196" s="94">
        <v>16.5</v>
      </c>
      <c r="F196" s="55" t="s">
        <v>55</v>
      </c>
      <c r="G196" s="55" t="s">
        <v>748</v>
      </c>
      <c r="H196" s="55" t="s">
        <v>358</v>
      </c>
      <c r="I196" s="55" t="s">
        <v>103</v>
      </c>
      <c r="J196" s="55"/>
      <c r="K196" s="55"/>
      <c r="L196" s="55"/>
      <c r="M196" s="8"/>
      <c r="N196" s="58"/>
      <c r="O196" s="55"/>
      <c r="P196" s="55"/>
      <c r="Q196" s="55"/>
      <c r="R196" s="8">
        <v>0</v>
      </c>
      <c r="S196" s="58"/>
      <c r="T196" s="55"/>
      <c r="U196" s="55"/>
      <c r="V196" s="55"/>
      <c r="W196" s="8">
        <v>0</v>
      </c>
      <c r="X196" s="58"/>
      <c r="Y196" s="55"/>
      <c r="Z196" s="55"/>
      <c r="AA196" s="55"/>
      <c r="AB196" s="8"/>
      <c r="AC196" s="58"/>
      <c r="AD196" s="55"/>
      <c r="AE196" s="55"/>
      <c r="AF196" s="55"/>
      <c r="AG196" s="8"/>
      <c r="AH196" s="58"/>
      <c r="AI196" s="55"/>
      <c r="AJ196" s="55"/>
      <c r="AK196" s="55">
        <v>87.440599999999989</v>
      </c>
      <c r="AL196" s="8">
        <v>0</v>
      </c>
      <c r="AM196" s="58">
        <v>0</v>
      </c>
      <c r="AN196" s="55"/>
      <c r="AO196" s="228"/>
      <c r="AP196" s="55">
        <v>80.81</v>
      </c>
      <c r="AQ196" s="200">
        <v>0</v>
      </c>
      <c r="AR196" s="201">
        <v>0</v>
      </c>
      <c r="AS196" s="55"/>
      <c r="AT196" s="55"/>
      <c r="AU196" s="423">
        <v>89.112200000000001</v>
      </c>
      <c r="AV196" s="200">
        <v>0</v>
      </c>
      <c r="AW196" s="201">
        <v>0</v>
      </c>
      <c r="AX196" s="423"/>
      <c r="AY196" s="55"/>
      <c r="AZ196" s="423">
        <v>74.873749999999987</v>
      </c>
      <c r="BA196" s="200">
        <v>0</v>
      </c>
      <c r="BB196" s="201">
        <v>0</v>
      </c>
      <c r="BC196" s="425"/>
      <c r="BD196" s="136"/>
    </row>
    <row r="197" spans="1:56" ht="11.25" customHeight="1">
      <c r="A197" s="123">
        <v>44</v>
      </c>
      <c r="B197" s="55" t="s">
        <v>359</v>
      </c>
      <c r="C197" s="345">
        <v>4</v>
      </c>
      <c r="D197" s="57">
        <v>29620</v>
      </c>
      <c r="E197" s="94">
        <v>16.5</v>
      </c>
      <c r="F197" s="55" t="s">
        <v>55</v>
      </c>
      <c r="G197" s="55" t="s">
        <v>748</v>
      </c>
      <c r="H197" s="55" t="s">
        <v>358</v>
      </c>
      <c r="I197" s="55" t="s">
        <v>103</v>
      </c>
      <c r="J197" s="55"/>
      <c r="K197" s="55"/>
      <c r="L197" s="56"/>
      <c r="M197" s="200"/>
      <c r="N197" s="201"/>
      <c r="O197" s="56"/>
      <c r="P197" s="56"/>
      <c r="Q197" s="56"/>
      <c r="R197" s="200">
        <v>0</v>
      </c>
      <c r="S197" s="201"/>
      <c r="T197" s="56"/>
      <c r="U197" s="56"/>
      <c r="V197" s="56"/>
      <c r="W197" s="200">
        <v>0</v>
      </c>
      <c r="X197" s="201"/>
      <c r="Y197" s="56"/>
      <c r="Z197" s="56"/>
      <c r="AA197" s="56"/>
      <c r="AB197" s="8"/>
      <c r="AC197" s="201"/>
      <c r="AD197" s="56"/>
      <c r="AE197" s="56"/>
      <c r="AF197" s="56"/>
      <c r="AG197" s="8"/>
      <c r="AH197" s="201"/>
      <c r="AI197" s="56"/>
      <c r="AJ197" s="56"/>
      <c r="AK197" s="55">
        <v>59.63035</v>
      </c>
      <c r="AL197" s="8">
        <v>0</v>
      </c>
      <c r="AM197" s="58">
        <v>0</v>
      </c>
      <c r="AN197" s="55"/>
      <c r="AO197" s="228"/>
      <c r="AP197" s="56">
        <v>67.98</v>
      </c>
      <c r="AQ197" s="200">
        <v>0</v>
      </c>
      <c r="AR197" s="201">
        <v>0</v>
      </c>
      <c r="AS197" s="56"/>
      <c r="AT197" s="56"/>
      <c r="AU197" s="423">
        <v>66.167500000000004</v>
      </c>
      <c r="AV197" s="200">
        <v>0</v>
      </c>
      <c r="AW197" s="201">
        <v>0</v>
      </c>
      <c r="AX197" s="423"/>
      <c r="AY197" s="56"/>
      <c r="AZ197" s="423">
        <v>48.376900000000013</v>
      </c>
      <c r="BA197" s="200">
        <v>0</v>
      </c>
      <c r="BB197" s="201">
        <v>0</v>
      </c>
      <c r="BC197" s="425"/>
      <c r="BD197" s="139"/>
    </row>
    <row r="198" spans="1:56" s="4" customFormat="1" ht="11.25" customHeight="1">
      <c r="A198" s="357">
        <v>45</v>
      </c>
      <c r="B198" s="263" t="s">
        <v>142</v>
      </c>
      <c r="C198" s="344">
        <v>0</v>
      </c>
      <c r="D198" s="264"/>
      <c r="E198" s="421">
        <v>0</v>
      </c>
      <c r="F198" s="263" t="s">
        <v>132</v>
      </c>
      <c r="G198" s="263" t="s">
        <v>338</v>
      </c>
      <c r="H198" s="263" t="s">
        <v>842</v>
      </c>
      <c r="I198" s="263" t="s">
        <v>849</v>
      </c>
      <c r="J198" s="263" t="s">
        <v>848</v>
      </c>
      <c r="K198" s="263" t="s">
        <v>129</v>
      </c>
      <c r="L198" s="263">
        <v>0</v>
      </c>
      <c r="M198" s="265">
        <v>0</v>
      </c>
      <c r="N198" s="268">
        <v>0</v>
      </c>
      <c r="O198" s="263">
        <v>1</v>
      </c>
      <c r="P198" s="263"/>
      <c r="Q198" s="263">
        <v>0</v>
      </c>
      <c r="R198" s="265">
        <v>0</v>
      </c>
      <c r="S198" s="268">
        <v>0</v>
      </c>
      <c r="T198" s="263">
        <v>1</v>
      </c>
      <c r="U198" s="263"/>
      <c r="V198" s="277">
        <v>0</v>
      </c>
      <c r="W198" s="265">
        <v>0</v>
      </c>
      <c r="X198" s="268">
        <v>0</v>
      </c>
      <c r="Y198" s="263">
        <v>1</v>
      </c>
      <c r="Z198" s="263"/>
      <c r="AA198" s="277">
        <v>0</v>
      </c>
      <c r="AB198" s="265">
        <v>0</v>
      </c>
      <c r="AC198" s="268">
        <v>0</v>
      </c>
      <c r="AD198" s="263">
        <v>1</v>
      </c>
      <c r="AE198" s="263"/>
      <c r="AF198" s="277">
        <v>0</v>
      </c>
      <c r="AG198" s="265">
        <v>0</v>
      </c>
      <c r="AH198" s="268">
        <v>0</v>
      </c>
      <c r="AI198" s="263">
        <v>1</v>
      </c>
      <c r="AJ198" s="263"/>
      <c r="AK198" s="263"/>
      <c r="AL198" s="265">
        <v>0</v>
      </c>
      <c r="AM198" s="268">
        <v>0</v>
      </c>
      <c r="AN198" s="263"/>
      <c r="AO198" s="313"/>
      <c r="AP198" s="263"/>
      <c r="AQ198" s="265">
        <v>0</v>
      </c>
      <c r="AR198" s="268">
        <v>0</v>
      </c>
      <c r="AS198" s="263"/>
      <c r="AT198" s="263"/>
      <c r="AU198" s="422">
        <v>0</v>
      </c>
      <c r="AV198" s="265">
        <v>0</v>
      </c>
      <c r="AW198" s="268">
        <v>0</v>
      </c>
      <c r="AX198" s="422"/>
      <c r="AY198" s="263"/>
      <c r="AZ198" s="422">
        <v>0</v>
      </c>
      <c r="BA198" s="265">
        <v>0</v>
      </c>
      <c r="BB198" s="268">
        <v>0</v>
      </c>
      <c r="BC198" s="422"/>
      <c r="BD198" s="263"/>
    </row>
    <row r="199" spans="1:56" ht="11.25" customHeight="1">
      <c r="A199" s="123">
        <v>45</v>
      </c>
      <c r="B199" s="55" t="s">
        <v>142</v>
      </c>
      <c r="C199" s="345">
        <v>1</v>
      </c>
      <c r="D199" s="57">
        <v>36981</v>
      </c>
      <c r="E199" s="94">
        <v>0</v>
      </c>
      <c r="F199" s="55" t="s">
        <v>132</v>
      </c>
      <c r="G199" s="55" t="s">
        <v>338</v>
      </c>
      <c r="H199" s="55" t="s">
        <v>842</v>
      </c>
      <c r="I199" s="55" t="s">
        <v>849</v>
      </c>
      <c r="J199" s="55" t="s">
        <v>848</v>
      </c>
      <c r="K199" s="55" t="s">
        <v>129</v>
      </c>
      <c r="L199" s="55"/>
      <c r="M199" s="8"/>
      <c r="N199" s="58"/>
      <c r="O199" s="55"/>
      <c r="P199" s="55"/>
      <c r="Q199" s="55"/>
      <c r="R199" s="8">
        <v>0</v>
      </c>
      <c r="S199" s="58"/>
      <c r="T199" s="55"/>
      <c r="U199" s="55"/>
      <c r="V199" s="55"/>
      <c r="W199" s="8">
        <v>0</v>
      </c>
      <c r="X199" s="58"/>
      <c r="Y199" s="55"/>
      <c r="Z199" s="55"/>
      <c r="AA199" s="55"/>
      <c r="AB199" s="8"/>
      <c r="AC199" s="58"/>
      <c r="AD199" s="55"/>
      <c r="AE199" s="55"/>
      <c r="AF199" s="55"/>
      <c r="AG199" s="8"/>
      <c r="AH199" s="58"/>
      <c r="AI199" s="55"/>
      <c r="AJ199" s="55"/>
      <c r="AK199" s="55"/>
      <c r="AL199" s="8">
        <v>0</v>
      </c>
      <c r="AM199" s="58">
        <v>0</v>
      </c>
      <c r="AN199" s="237">
        <v>1</v>
      </c>
      <c r="AO199" s="228"/>
      <c r="AP199" s="55"/>
      <c r="AQ199" s="200">
        <v>0</v>
      </c>
      <c r="AR199" s="201">
        <v>0</v>
      </c>
      <c r="AS199" s="55">
        <v>1</v>
      </c>
      <c r="AT199" s="55"/>
      <c r="AU199" s="245">
        <v>0</v>
      </c>
      <c r="AV199" s="200">
        <v>0</v>
      </c>
      <c r="AW199" s="201">
        <v>0</v>
      </c>
      <c r="AX199" s="423">
        <v>1</v>
      </c>
      <c r="AY199" s="55"/>
      <c r="AZ199" s="245">
        <v>0</v>
      </c>
      <c r="BA199" s="200">
        <v>0</v>
      </c>
      <c r="BB199" s="201">
        <v>0</v>
      </c>
      <c r="BC199" s="425">
        <v>1</v>
      </c>
      <c r="BD199" s="136"/>
    </row>
    <row r="200" spans="1:56" s="4" customFormat="1" ht="11.25" customHeight="1">
      <c r="A200" s="123">
        <v>45</v>
      </c>
      <c r="B200" s="55" t="s">
        <v>142</v>
      </c>
      <c r="C200" s="345">
        <v>2</v>
      </c>
      <c r="D200" s="57">
        <v>36981</v>
      </c>
      <c r="E200" s="94">
        <v>0</v>
      </c>
      <c r="F200" s="55" t="s">
        <v>132</v>
      </c>
      <c r="G200" s="55" t="s">
        <v>338</v>
      </c>
      <c r="H200" s="55" t="s">
        <v>842</v>
      </c>
      <c r="I200" s="55" t="s">
        <v>849</v>
      </c>
      <c r="J200" s="55" t="s">
        <v>848</v>
      </c>
      <c r="K200" s="55" t="s">
        <v>129</v>
      </c>
      <c r="L200" s="55"/>
      <c r="M200" s="8"/>
      <c r="N200" s="58"/>
      <c r="O200" s="55"/>
      <c r="P200" s="55"/>
      <c r="Q200" s="55"/>
      <c r="R200" s="8">
        <v>0</v>
      </c>
      <c r="S200" s="58"/>
      <c r="T200" s="55"/>
      <c r="U200" s="55"/>
      <c r="V200" s="55"/>
      <c r="W200" s="8">
        <v>0</v>
      </c>
      <c r="X200" s="58"/>
      <c r="Y200" s="55"/>
      <c r="Z200" s="55"/>
      <c r="AA200" s="55"/>
      <c r="AB200" s="8"/>
      <c r="AC200" s="58"/>
      <c r="AD200" s="55"/>
      <c r="AE200" s="55"/>
      <c r="AF200" s="55"/>
      <c r="AG200" s="8"/>
      <c r="AH200" s="58"/>
      <c r="AI200" s="55"/>
      <c r="AJ200" s="55"/>
      <c r="AK200" s="55"/>
      <c r="AL200" s="8">
        <v>0</v>
      </c>
      <c r="AM200" s="58">
        <v>0</v>
      </c>
      <c r="AN200" s="237">
        <v>1</v>
      </c>
      <c r="AO200" s="228"/>
      <c r="AP200" s="55"/>
      <c r="AQ200" s="200">
        <v>0</v>
      </c>
      <c r="AR200" s="201">
        <v>0</v>
      </c>
      <c r="AS200" s="55">
        <v>1</v>
      </c>
      <c r="AT200" s="55"/>
      <c r="AU200" s="245">
        <v>0</v>
      </c>
      <c r="AV200" s="200">
        <v>0</v>
      </c>
      <c r="AW200" s="201">
        <v>0</v>
      </c>
      <c r="AX200" s="423">
        <v>1</v>
      </c>
      <c r="AY200" s="55"/>
      <c r="AZ200" s="245">
        <v>0</v>
      </c>
      <c r="BA200" s="200">
        <v>0</v>
      </c>
      <c r="BB200" s="201">
        <v>0</v>
      </c>
      <c r="BC200" s="425">
        <v>1</v>
      </c>
      <c r="BD200" s="136"/>
    </row>
    <row r="201" spans="1:56" ht="11.25" customHeight="1">
      <c r="A201" s="123">
        <v>45</v>
      </c>
      <c r="B201" s="55" t="s">
        <v>142</v>
      </c>
      <c r="C201" s="345">
        <v>3</v>
      </c>
      <c r="D201" s="57">
        <v>36981</v>
      </c>
      <c r="E201" s="94">
        <v>0</v>
      </c>
      <c r="F201" s="55" t="s">
        <v>132</v>
      </c>
      <c r="G201" s="55" t="s">
        <v>338</v>
      </c>
      <c r="H201" s="55" t="s">
        <v>842</v>
      </c>
      <c r="I201" s="55" t="s">
        <v>849</v>
      </c>
      <c r="J201" s="55" t="s">
        <v>848</v>
      </c>
      <c r="K201" s="55" t="s">
        <v>129</v>
      </c>
      <c r="L201" s="55"/>
      <c r="M201" s="8"/>
      <c r="N201" s="58"/>
      <c r="O201" s="55"/>
      <c r="P201" s="55"/>
      <c r="Q201" s="55"/>
      <c r="R201" s="8">
        <v>0</v>
      </c>
      <c r="S201" s="58"/>
      <c r="T201" s="55"/>
      <c r="U201" s="55"/>
      <c r="V201" s="55"/>
      <c r="W201" s="8">
        <v>0</v>
      </c>
      <c r="X201" s="58"/>
      <c r="Y201" s="55"/>
      <c r="Z201" s="55"/>
      <c r="AA201" s="55"/>
      <c r="AB201" s="8"/>
      <c r="AC201" s="58"/>
      <c r="AD201" s="55"/>
      <c r="AE201" s="55"/>
      <c r="AF201" s="55"/>
      <c r="AG201" s="8"/>
      <c r="AH201" s="58"/>
      <c r="AI201" s="55"/>
      <c r="AJ201" s="55"/>
      <c r="AK201" s="55"/>
      <c r="AL201" s="8">
        <v>0</v>
      </c>
      <c r="AM201" s="58">
        <v>0</v>
      </c>
      <c r="AN201" s="237">
        <v>1</v>
      </c>
      <c r="AO201" s="228"/>
      <c r="AP201" s="55"/>
      <c r="AQ201" s="200">
        <v>0</v>
      </c>
      <c r="AR201" s="201">
        <v>0</v>
      </c>
      <c r="AS201" s="55">
        <v>1</v>
      </c>
      <c r="AT201" s="55"/>
      <c r="AU201" s="245">
        <v>0</v>
      </c>
      <c r="AV201" s="200">
        <v>0</v>
      </c>
      <c r="AW201" s="201">
        <v>0</v>
      </c>
      <c r="AX201" s="423">
        <v>1</v>
      </c>
      <c r="AY201" s="55"/>
      <c r="AZ201" s="245">
        <v>0</v>
      </c>
      <c r="BA201" s="200">
        <v>0</v>
      </c>
      <c r="BB201" s="201">
        <v>0</v>
      </c>
      <c r="BC201" s="425">
        <v>1</v>
      </c>
      <c r="BD201" s="136"/>
    </row>
    <row r="202" spans="1:56" s="4" customFormat="1" ht="11.25" customHeight="1">
      <c r="A202" s="357">
        <v>46</v>
      </c>
      <c r="B202" s="263" t="s">
        <v>138</v>
      </c>
      <c r="C202" s="344">
        <v>0</v>
      </c>
      <c r="D202" s="264"/>
      <c r="E202" s="421">
        <v>25.2</v>
      </c>
      <c r="F202" s="263" t="s">
        <v>132</v>
      </c>
      <c r="G202" s="263" t="s">
        <v>338</v>
      </c>
      <c r="H202" s="263" t="s">
        <v>139</v>
      </c>
      <c r="I202" s="263" t="s">
        <v>849</v>
      </c>
      <c r="J202" s="263" t="s">
        <v>129</v>
      </c>
      <c r="K202" s="263" t="s">
        <v>848</v>
      </c>
      <c r="L202" s="263">
        <v>0</v>
      </c>
      <c r="M202" s="265">
        <v>0</v>
      </c>
      <c r="N202" s="268">
        <v>0</v>
      </c>
      <c r="O202" s="263">
        <v>1</v>
      </c>
      <c r="P202" s="263"/>
      <c r="Q202" s="263">
        <v>0</v>
      </c>
      <c r="R202" s="265">
        <v>0</v>
      </c>
      <c r="S202" s="268">
        <v>0</v>
      </c>
      <c r="T202" s="263">
        <v>1</v>
      </c>
      <c r="U202" s="263"/>
      <c r="V202" s="277">
        <v>0</v>
      </c>
      <c r="W202" s="265">
        <v>0</v>
      </c>
      <c r="X202" s="268">
        <v>0</v>
      </c>
      <c r="Y202" s="263">
        <v>1</v>
      </c>
      <c r="Z202" s="263"/>
      <c r="AA202" s="277">
        <v>0</v>
      </c>
      <c r="AB202" s="265">
        <v>0</v>
      </c>
      <c r="AC202" s="268">
        <v>0</v>
      </c>
      <c r="AD202" s="263">
        <v>1</v>
      </c>
      <c r="AE202" s="263"/>
      <c r="AF202" s="277">
        <v>0</v>
      </c>
      <c r="AG202" s="265">
        <v>0</v>
      </c>
      <c r="AH202" s="268">
        <v>0</v>
      </c>
      <c r="AI202" s="263">
        <v>1</v>
      </c>
      <c r="AJ202" s="263"/>
      <c r="AK202" s="263">
        <v>0</v>
      </c>
      <c r="AL202" s="265">
        <v>0</v>
      </c>
      <c r="AM202" s="268">
        <v>0</v>
      </c>
      <c r="AN202" s="263"/>
      <c r="AO202" s="313"/>
      <c r="AP202" s="263">
        <v>0</v>
      </c>
      <c r="AQ202" s="265">
        <v>0</v>
      </c>
      <c r="AR202" s="268">
        <v>0</v>
      </c>
      <c r="AS202" s="263"/>
      <c r="AT202" s="263"/>
      <c r="AU202" s="422">
        <v>0</v>
      </c>
      <c r="AV202" s="265">
        <v>0</v>
      </c>
      <c r="AW202" s="268">
        <v>0</v>
      </c>
      <c r="AX202" s="422"/>
      <c r="AY202" s="263"/>
      <c r="AZ202" s="422">
        <v>0</v>
      </c>
      <c r="BA202" s="265">
        <v>0</v>
      </c>
      <c r="BB202" s="268">
        <v>0</v>
      </c>
      <c r="BC202" s="422"/>
      <c r="BD202" s="263"/>
    </row>
    <row r="203" spans="1:56" s="4" customFormat="1" ht="11.25" customHeight="1">
      <c r="A203" s="123">
        <v>46</v>
      </c>
      <c r="B203" s="55" t="s">
        <v>138</v>
      </c>
      <c r="C203" s="345">
        <v>1</v>
      </c>
      <c r="D203" s="57">
        <v>36789</v>
      </c>
      <c r="E203" s="94">
        <v>25.2</v>
      </c>
      <c r="F203" s="55" t="s">
        <v>132</v>
      </c>
      <c r="G203" s="55" t="s">
        <v>338</v>
      </c>
      <c r="H203" s="55" t="s">
        <v>139</v>
      </c>
      <c r="I203" s="55" t="s">
        <v>849</v>
      </c>
      <c r="J203" s="55" t="s">
        <v>129</v>
      </c>
      <c r="K203" s="55" t="s">
        <v>848</v>
      </c>
      <c r="L203" s="55"/>
      <c r="M203" s="8"/>
      <c r="N203" s="58"/>
      <c r="O203" s="55"/>
      <c r="P203" s="55"/>
      <c r="Q203" s="55"/>
      <c r="R203" s="8">
        <v>0</v>
      </c>
      <c r="S203" s="58"/>
      <c r="T203" s="55"/>
      <c r="U203" s="55"/>
      <c r="V203" s="136"/>
      <c r="W203" s="8">
        <v>0</v>
      </c>
      <c r="X203" s="58"/>
      <c r="Y203" s="55"/>
      <c r="Z203" s="55"/>
      <c r="AA203" s="136"/>
      <c r="AB203" s="8"/>
      <c r="AC203" s="58"/>
      <c r="AD203" s="55"/>
      <c r="AE203" s="55"/>
      <c r="AF203" s="136"/>
      <c r="AG203" s="8"/>
      <c r="AH203" s="58"/>
      <c r="AI203" s="55"/>
      <c r="AJ203" s="55"/>
      <c r="AK203" s="55">
        <v>0</v>
      </c>
      <c r="AL203" s="8">
        <v>0</v>
      </c>
      <c r="AM203" s="58">
        <v>0</v>
      </c>
      <c r="AN203" s="237">
        <v>1</v>
      </c>
      <c r="AO203" s="228"/>
      <c r="AP203" s="55">
        <v>0</v>
      </c>
      <c r="AQ203" s="200">
        <v>0</v>
      </c>
      <c r="AR203" s="201">
        <v>0</v>
      </c>
      <c r="AS203" s="55">
        <v>1</v>
      </c>
      <c r="AT203" s="55"/>
      <c r="AU203" s="423">
        <v>0</v>
      </c>
      <c r="AV203" s="200">
        <v>0</v>
      </c>
      <c r="AW203" s="201">
        <v>0</v>
      </c>
      <c r="AX203" s="423">
        <v>1</v>
      </c>
      <c r="AY203" s="55"/>
      <c r="AZ203" s="423">
        <v>0</v>
      </c>
      <c r="BA203" s="200">
        <v>0</v>
      </c>
      <c r="BB203" s="201">
        <v>0</v>
      </c>
      <c r="BC203" s="425">
        <v>1</v>
      </c>
      <c r="BD203" s="136"/>
    </row>
    <row r="204" spans="1:56" s="4" customFormat="1" ht="11.25" customHeight="1">
      <c r="A204" s="357">
        <v>47</v>
      </c>
      <c r="B204" s="263" t="s">
        <v>646</v>
      </c>
      <c r="C204" s="344">
        <v>0</v>
      </c>
      <c r="D204" s="264"/>
      <c r="E204" s="421">
        <v>1700</v>
      </c>
      <c r="F204" s="263" t="s">
        <v>132</v>
      </c>
      <c r="G204" s="263" t="s">
        <v>748</v>
      </c>
      <c r="H204" s="263" t="s">
        <v>133</v>
      </c>
      <c r="I204" s="263" t="s">
        <v>849</v>
      </c>
      <c r="J204" s="263" t="s">
        <v>591</v>
      </c>
      <c r="K204" s="263" t="s">
        <v>848</v>
      </c>
      <c r="L204" s="267">
        <v>3738.4</v>
      </c>
      <c r="M204" s="265">
        <v>3561003.1667147004</v>
      </c>
      <c r="N204" s="268">
        <v>0.95254739105357922</v>
      </c>
      <c r="O204" s="263">
        <v>1</v>
      </c>
      <c r="P204" s="263"/>
      <c r="Q204" s="267">
        <v>3787.75</v>
      </c>
      <c r="R204" s="265">
        <v>3665062.471451927</v>
      </c>
      <c r="S204" s="268">
        <v>0.96760939118260891</v>
      </c>
      <c r="T204" s="263">
        <v>1</v>
      </c>
      <c r="U204" s="263"/>
      <c r="V204" s="285">
        <v>3764.2979999999998</v>
      </c>
      <c r="W204" s="265">
        <v>3715779.7986941054</v>
      </c>
      <c r="X204" s="268">
        <v>0.98711095633079671</v>
      </c>
      <c r="Y204" s="263">
        <v>1</v>
      </c>
      <c r="Z204" s="263"/>
      <c r="AA204" s="285">
        <v>2869.2449999999999</v>
      </c>
      <c r="AB204" s="265">
        <v>2843065.9709077897</v>
      </c>
      <c r="AC204" s="268">
        <v>0.99087598685639944</v>
      </c>
      <c r="AD204" s="263">
        <v>1</v>
      </c>
      <c r="AE204" s="263"/>
      <c r="AF204" s="285">
        <v>6171.6549999999997</v>
      </c>
      <c r="AG204" s="265">
        <v>6053271.8762248792</v>
      </c>
      <c r="AH204" s="268">
        <v>0.98081825316302995</v>
      </c>
      <c r="AI204" s="263">
        <v>1</v>
      </c>
      <c r="AJ204" s="263"/>
      <c r="AK204" s="263">
        <v>6568</v>
      </c>
      <c r="AL204" s="265">
        <v>7755484.8943281593</v>
      </c>
      <c r="AM204" s="268">
        <v>1.1807985527296223</v>
      </c>
      <c r="AN204" s="263"/>
      <c r="AO204" s="313"/>
      <c r="AP204" s="263">
        <v>7630.6</v>
      </c>
      <c r="AQ204" s="265">
        <v>8217530.4810243733</v>
      </c>
      <c r="AR204" s="268">
        <v>1.0769179987188913</v>
      </c>
      <c r="AS204" s="263"/>
      <c r="AT204" s="263"/>
      <c r="AU204" s="422">
        <v>7608.1079999999993</v>
      </c>
      <c r="AV204" s="265">
        <v>8360412.1172970561</v>
      </c>
      <c r="AW204" s="268">
        <v>1.0988818924885211</v>
      </c>
      <c r="AX204" s="422"/>
      <c r="AY204" s="263"/>
      <c r="AZ204" s="422">
        <v>8112.4229999999989</v>
      </c>
      <c r="BA204" s="265">
        <v>8372605.4243034376</v>
      </c>
      <c r="BB204" s="268">
        <v>1.0320720978557749</v>
      </c>
      <c r="BC204" s="422"/>
      <c r="BD204" s="263"/>
    </row>
    <row r="205" spans="1:56" ht="11.25" customHeight="1">
      <c r="A205" s="123">
        <v>47</v>
      </c>
      <c r="B205" s="55" t="s">
        <v>646</v>
      </c>
      <c r="C205" s="345">
        <v>1</v>
      </c>
      <c r="D205" s="57">
        <v>39419</v>
      </c>
      <c r="E205" s="94">
        <v>500</v>
      </c>
      <c r="F205" s="55" t="s">
        <v>132</v>
      </c>
      <c r="G205" s="55" t="s">
        <v>748</v>
      </c>
      <c r="H205" s="55" t="s">
        <v>133</v>
      </c>
      <c r="I205" s="55" t="s">
        <v>849</v>
      </c>
      <c r="J205" s="55" t="s">
        <v>591</v>
      </c>
      <c r="K205" s="55" t="s">
        <v>848</v>
      </c>
      <c r="L205" s="55"/>
      <c r="M205" s="8"/>
      <c r="N205" s="58"/>
      <c r="O205" s="55"/>
      <c r="P205" s="55"/>
      <c r="Q205" s="55"/>
      <c r="R205" s="8">
        <v>0</v>
      </c>
      <c r="S205" s="58"/>
      <c r="T205" s="55"/>
      <c r="U205" s="55"/>
      <c r="V205" s="55"/>
      <c r="W205" s="8">
        <v>0</v>
      </c>
      <c r="X205" s="58"/>
      <c r="Y205" s="55"/>
      <c r="Z205" s="55"/>
      <c r="AA205" s="55"/>
      <c r="AB205" s="8"/>
      <c r="AC205" s="58"/>
      <c r="AD205" s="55"/>
      <c r="AE205" s="55"/>
      <c r="AF205" s="55"/>
      <c r="AG205" s="8"/>
      <c r="AH205" s="58"/>
      <c r="AI205" s="55"/>
      <c r="AJ205" s="55"/>
      <c r="AK205" s="55">
        <v>1980</v>
      </c>
      <c r="AL205" s="8">
        <v>2448684.7636329085</v>
      </c>
      <c r="AM205" s="58">
        <v>1.2367094765822768</v>
      </c>
      <c r="AN205" s="237">
        <v>1</v>
      </c>
      <c r="AO205" s="228"/>
      <c r="AP205" s="55">
        <v>2413.8760000000002</v>
      </c>
      <c r="AQ205" s="200">
        <v>2777592.9547337573</v>
      </c>
      <c r="AR205" s="201">
        <v>1.1506775636916549</v>
      </c>
      <c r="AS205" s="55">
        <v>1</v>
      </c>
      <c r="AT205" s="55"/>
      <c r="AU205" s="423">
        <v>2201.0189999999998</v>
      </c>
      <c r="AV205" s="200">
        <v>2487548.5440369402</v>
      </c>
      <c r="AW205" s="201">
        <v>1.1301804046384609</v>
      </c>
      <c r="AX205" s="423">
        <v>1</v>
      </c>
      <c r="AY205" s="55"/>
      <c r="AZ205" s="423">
        <v>2731.2660000000001</v>
      </c>
      <c r="BA205" s="200">
        <v>2955538.5604351028</v>
      </c>
      <c r="BB205" s="201">
        <v>1.0821130422430854</v>
      </c>
      <c r="BC205" s="425">
        <v>1</v>
      </c>
      <c r="BD205" s="136"/>
    </row>
    <row r="206" spans="1:56" ht="11.25" customHeight="1">
      <c r="A206" s="123">
        <v>47</v>
      </c>
      <c r="B206" s="55" t="s">
        <v>646</v>
      </c>
      <c r="C206" s="345">
        <v>2</v>
      </c>
      <c r="D206" s="57">
        <v>40991</v>
      </c>
      <c r="E206" s="94">
        <v>500</v>
      </c>
      <c r="F206" s="55" t="s">
        <v>132</v>
      </c>
      <c r="G206" s="55" t="s">
        <v>748</v>
      </c>
      <c r="H206" s="55" t="s">
        <v>133</v>
      </c>
      <c r="I206" s="55" t="s">
        <v>849</v>
      </c>
      <c r="J206" s="55" t="s">
        <v>591</v>
      </c>
      <c r="K206" s="55" t="s">
        <v>848</v>
      </c>
      <c r="L206" s="56"/>
      <c r="M206" s="200"/>
      <c r="N206" s="201"/>
      <c r="O206" s="56"/>
      <c r="P206" s="56"/>
      <c r="Q206" s="56"/>
      <c r="R206" s="200">
        <v>0</v>
      </c>
      <c r="S206" s="201"/>
      <c r="T206" s="56"/>
      <c r="U206" s="56"/>
      <c r="V206" s="56"/>
      <c r="W206" s="200">
        <v>0</v>
      </c>
      <c r="X206" s="201"/>
      <c r="Y206" s="56"/>
      <c r="Z206" s="56"/>
      <c r="AA206" s="56"/>
      <c r="AB206" s="8"/>
      <c r="AC206" s="201"/>
      <c r="AD206" s="56"/>
      <c r="AE206" s="56"/>
      <c r="AF206" s="56"/>
      <c r="AG206" s="8"/>
      <c r="AH206" s="201"/>
      <c r="AI206" s="56"/>
      <c r="AJ206" s="56"/>
      <c r="AK206" s="55">
        <v>1856</v>
      </c>
      <c r="AL206" s="8">
        <v>2169892.0888002678</v>
      </c>
      <c r="AM206" s="58">
        <v>1.1691228926725581</v>
      </c>
      <c r="AN206" s="237">
        <v>1</v>
      </c>
      <c r="AO206" s="228"/>
      <c r="AP206" s="56">
        <v>2063.33</v>
      </c>
      <c r="AQ206" s="200">
        <v>2218641.4207011578</v>
      </c>
      <c r="AR206" s="201">
        <v>1.0752722156422665</v>
      </c>
      <c r="AS206" s="56">
        <v>1</v>
      </c>
      <c r="AT206" s="56"/>
      <c r="AU206" s="423">
        <v>2380.3249999999998</v>
      </c>
      <c r="AV206" s="200">
        <v>2733706.3895319109</v>
      </c>
      <c r="AW206" s="201">
        <v>1.1484593026296457</v>
      </c>
      <c r="AX206" s="423">
        <v>1</v>
      </c>
      <c r="AY206" s="56"/>
      <c r="AZ206" s="423">
        <v>2876.2489999999998</v>
      </c>
      <c r="BA206" s="200">
        <v>2995438.4542255113</v>
      </c>
      <c r="BB206" s="201">
        <v>1.0414391988404035</v>
      </c>
      <c r="BC206" s="425">
        <v>1</v>
      </c>
      <c r="BD206" s="139"/>
    </row>
    <row r="207" spans="1:56" s="4" customFormat="1" ht="11.25" customHeight="1">
      <c r="A207" s="123">
        <v>47</v>
      </c>
      <c r="B207" s="55" t="s">
        <v>646</v>
      </c>
      <c r="C207" s="345">
        <v>3</v>
      </c>
      <c r="D207" s="57">
        <v>42430</v>
      </c>
      <c r="E207" s="94">
        <v>700</v>
      </c>
      <c r="F207" s="122" t="s">
        <v>132</v>
      </c>
      <c r="G207" s="122" t="s">
        <v>748</v>
      </c>
      <c r="H207" s="122" t="s">
        <v>133</v>
      </c>
      <c r="I207" s="55" t="s">
        <v>849</v>
      </c>
      <c r="J207" s="55" t="s">
        <v>591</v>
      </c>
      <c r="K207" s="55" t="s">
        <v>848</v>
      </c>
      <c r="L207" s="197">
        <v>768.7</v>
      </c>
      <c r="M207" s="8">
        <v>723630.26460259932</v>
      </c>
      <c r="N207" s="58">
        <v>0.94136888851645539</v>
      </c>
      <c r="O207" s="55"/>
      <c r="P207" s="55">
        <v>1</v>
      </c>
      <c r="Q207" s="197">
        <v>315.00739520331109</v>
      </c>
      <c r="R207" s="8">
        <v>285600.19546761242</v>
      </c>
      <c r="S207" s="58">
        <v>0.9066460020193533</v>
      </c>
      <c r="T207" s="55"/>
      <c r="U207" s="55">
        <v>1</v>
      </c>
      <c r="V207" s="222">
        <v>1657.1601570291884</v>
      </c>
      <c r="W207" s="8">
        <v>1631596.1636536974</v>
      </c>
      <c r="X207" s="58">
        <v>0.98457361331851001</v>
      </c>
      <c r="Y207" s="55"/>
      <c r="Z207" s="55">
        <v>1</v>
      </c>
      <c r="AA207" s="222">
        <v>1106.4929674012935</v>
      </c>
      <c r="AB207" s="8">
        <v>1049331.5799464425</v>
      </c>
      <c r="AC207" s="58">
        <v>0.9483400354643915</v>
      </c>
      <c r="AD207" s="55"/>
      <c r="AE207" s="55">
        <v>1</v>
      </c>
      <c r="AF207" s="222">
        <v>2593.3510000000001</v>
      </c>
      <c r="AG207" s="8">
        <v>2427648.2036321755</v>
      </c>
      <c r="AH207" s="58">
        <v>0.93610475544273619</v>
      </c>
      <c r="AI207" s="55"/>
      <c r="AJ207" s="55">
        <v>1</v>
      </c>
      <c r="AK207" s="55">
        <v>2731</v>
      </c>
      <c r="AL207" s="8">
        <v>3137185.4904332911</v>
      </c>
      <c r="AM207" s="58">
        <v>1.148731413560341</v>
      </c>
      <c r="AN207" s="237">
        <v>1</v>
      </c>
      <c r="AO207" s="228"/>
      <c r="AP207" s="55">
        <v>3153.39</v>
      </c>
      <c r="AQ207" s="200">
        <v>3221284.044232924</v>
      </c>
      <c r="AR207" s="201">
        <v>1.0215304939233409</v>
      </c>
      <c r="AS207" s="55">
        <v>1</v>
      </c>
      <c r="AT207" s="55"/>
      <c r="AU207" s="423">
        <v>3026.7640000000001</v>
      </c>
      <c r="AV207" s="200">
        <v>3139157.1837282041</v>
      </c>
      <c r="AW207" s="201">
        <v>1.037133117655755</v>
      </c>
      <c r="AX207" s="423">
        <v>1</v>
      </c>
      <c r="AY207" s="55"/>
      <c r="AZ207" s="423">
        <v>2504.9079999999999</v>
      </c>
      <c r="BA207" s="200">
        <v>2421628.4096428226</v>
      </c>
      <c r="BB207" s="201">
        <v>0.9667534335164496</v>
      </c>
      <c r="BC207" s="425">
        <v>1</v>
      </c>
      <c r="BD207" s="136"/>
    </row>
    <row r="208" spans="1:56" s="4" customFormat="1" ht="11.25" customHeight="1">
      <c r="A208" s="357">
        <v>48</v>
      </c>
      <c r="B208" s="263" t="s">
        <v>256</v>
      </c>
      <c r="C208" s="344">
        <v>0</v>
      </c>
      <c r="D208" s="264"/>
      <c r="E208" s="421">
        <v>26</v>
      </c>
      <c r="F208" s="263" t="s">
        <v>132</v>
      </c>
      <c r="G208" s="263" t="s">
        <v>748</v>
      </c>
      <c r="H208" s="263" t="s">
        <v>133</v>
      </c>
      <c r="I208" s="263" t="s">
        <v>103</v>
      </c>
      <c r="J208" s="263"/>
      <c r="K208" s="263"/>
      <c r="L208" s="267">
        <v>15.611549999999999</v>
      </c>
      <c r="M208" s="265">
        <v>0</v>
      </c>
      <c r="N208" s="268">
        <v>0</v>
      </c>
      <c r="O208" s="263"/>
      <c r="P208" s="263"/>
      <c r="Q208" s="267">
        <v>54.933950000000003</v>
      </c>
      <c r="R208" s="265">
        <v>0</v>
      </c>
      <c r="S208" s="268">
        <v>0</v>
      </c>
      <c r="T208" s="263"/>
      <c r="U208" s="263"/>
      <c r="V208" s="267">
        <v>74.356350000000006</v>
      </c>
      <c r="W208" s="265">
        <v>0</v>
      </c>
      <c r="X208" s="268">
        <v>0</v>
      </c>
      <c r="Y208" s="263"/>
      <c r="Z208" s="263"/>
      <c r="AA208" s="265">
        <v>56.456299999999999</v>
      </c>
      <c r="AB208" s="265">
        <v>0</v>
      </c>
      <c r="AC208" s="268">
        <v>0</v>
      </c>
      <c r="AD208" s="263"/>
      <c r="AE208" s="263"/>
      <c r="AF208" s="271">
        <v>71.938499999999991</v>
      </c>
      <c r="AG208" s="265">
        <v>0</v>
      </c>
      <c r="AH208" s="268">
        <v>0</v>
      </c>
      <c r="AI208" s="263"/>
      <c r="AJ208" s="263"/>
      <c r="AK208" s="263">
        <v>104.1765</v>
      </c>
      <c r="AL208" s="265">
        <v>0</v>
      </c>
      <c r="AM208" s="268">
        <v>0</v>
      </c>
      <c r="AN208" s="263"/>
      <c r="AO208" s="313"/>
      <c r="AP208" s="263">
        <v>26.596350000000001</v>
      </c>
      <c r="AQ208" s="265">
        <v>0</v>
      </c>
      <c r="AR208" s="268">
        <v>0</v>
      </c>
      <c r="AS208" s="263"/>
      <c r="AT208" s="263"/>
      <c r="AU208" s="422">
        <v>58.018450000000001</v>
      </c>
      <c r="AV208" s="265">
        <v>0</v>
      </c>
      <c r="AW208" s="268">
        <v>0</v>
      </c>
      <c r="AX208" s="422"/>
      <c r="AY208" s="263"/>
      <c r="AZ208" s="422">
        <v>64.933699999999988</v>
      </c>
      <c r="BA208" s="265">
        <v>0</v>
      </c>
      <c r="BB208" s="268">
        <v>0</v>
      </c>
      <c r="BC208" s="422"/>
      <c r="BD208" s="263"/>
    </row>
    <row r="209" spans="1:56" s="4" customFormat="1" ht="11.25" customHeight="1">
      <c r="A209" s="123">
        <v>48</v>
      </c>
      <c r="B209" s="55" t="s">
        <v>429</v>
      </c>
      <c r="C209" s="345">
        <v>1</v>
      </c>
      <c r="D209" s="57">
        <v>22978</v>
      </c>
      <c r="E209" s="8">
        <v>2</v>
      </c>
      <c r="F209" s="55" t="s">
        <v>132</v>
      </c>
      <c r="G209" s="55" t="s">
        <v>748</v>
      </c>
      <c r="H209" s="55" t="s">
        <v>133</v>
      </c>
      <c r="I209" s="55" t="s">
        <v>103</v>
      </c>
      <c r="J209" s="55"/>
      <c r="K209" s="55"/>
      <c r="L209" s="55"/>
      <c r="M209" s="8"/>
      <c r="N209" s="58"/>
      <c r="O209" s="55"/>
      <c r="P209" s="55"/>
      <c r="Q209" s="55"/>
      <c r="R209" s="8">
        <v>0</v>
      </c>
      <c r="S209" s="58"/>
      <c r="T209" s="55"/>
      <c r="U209" s="55"/>
      <c r="V209" s="136"/>
      <c r="W209" s="8">
        <v>0</v>
      </c>
      <c r="X209" s="58"/>
      <c r="Y209" s="55"/>
      <c r="Z209" s="55"/>
      <c r="AA209" s="136"/>
      <c r="AB209" s="8"/>
      <c r="AC209" s="58"/>
      <c r="AD209" s="55"/>
      <c r="AE209" s="55"/>
      <c r="AF209" s="136"/>
      <c r="AG209" s="8">
        <v>0</v>
      </c>
      <c r="AH209" s="58">
        <v>0</v>
      </c>
      <c r="AI209" s="55"/>
      <c r="AJ209" s="55"/>
      <c r="AK209" s="55">
        <v>104.1765</v>
      </c>
      <c r="AL209" s="8">
        <v>0</v>
      </c>
      <c r="AM209" s="58">
        <v>0</v>
      </c>
      <c r="AN209" s="55"/>
      <c r="AO209" s="228"/>
      <c r="AP209" s="55">
        <v>26.6</v>
      </c>
      <c r="AQ209" s="200">
        <v>0</v>
      </c>
      <c r="AR209" s="201">
        <v>0</v>
      </c>
      <c r="AS209" s="55"/>
      <c r="AT209" s="55"/>
      <c r="AU209" s="423">
        <v>58.018450000000001</v>
      </c>
      <c r="AV209" s="200">
        <v>0</v>
      </c>
      <c r="AW209" s="201">
        <v>0</v>
      </c>
      <c r="AX209" s="423"/>
      <c r="AY209" s="55"/>
      <c r="AZ209" s="423">
        <v>37.332399999999993</v>
      </c>
      <c r="BA209" s="200">
        <v>0</v>
      </c>
      <c r="BB209" s="201">
        <v>0</v>
      </c>
      <c r="BC209" s="425"/>
      <c r="BD209" s="136"/>
    </row>
    <row r="210" spans="1:56" ht="11.25" customHeight="1">
      <c r="A210" s="123">
        <v>48</v>
      </c>
      <c r="B210" s="55" t="s">
        <v>429</v>
      </c>
      <c r="C210" s="345">
        <v>2</v>
      </c>
      <c r="D210" s="57">
        <v>23183</v>
      </c>
      <c r="E210" s="8">
        <v>12</v>
      </c>
      <c r="F210" s="55" t="s">
        <v>132</v>
      </c>
      <c r="G210" s="55" t="s">
        <v>748</v>
      </c>
      <c r="H210" s="55" t="s">
        <v>133</v>
      </c>
      <c r="I210" s="55" t="s">
        <v>103</v>
      </c>
      <c r="J210" s="55"/>
      <c r="K210" s="55"/>
      <c r="L210" s="55"/>
      <c r="M210" s="8"/>
      <c r="N210" s="58"/>
      <c r="O210" s="55"/>
      <c r="P210" s="55"/>
      <c r="Q210" s="55"/>
      <c r="R210" s="8">
        <v>0</v>
      </c>
      <c r="S210" s="58"/>
      <c r="T210" s="55"/>
      <c r="U210" s="55"/>
      <c r="V210" s="55"/>
      <c r="W210" s="8">
        <v>0</v>
      </c>
      <c r="X210" s="58"/>
      <c r="Y210" s="55"/>
      <c r="Z210" s="55"/>
      <c r="AA210" s="55"/>
      <c r="AB210" s="8"/>
      <c r="AC210" s="58"/>
      <c r="AD210" s="55"/>
      <c r="AE210" s="55"/>
      <c r="AF210" s="55"/>
      <c r="AG210" s="8">
        <v>0</v>
      </c>
      <c r="AH210" s="58">
        <v>0</v>
      </c>
      <c r="AI210" s="55"/>
      <c r="AJ210" s="55"/>
      <c r="AK210" s="55">
        <v>0</v>
      </c>
      <c r="AL210" s="8">
        <v>0</v>
      </c>
      <c r="AM210" s="58">
        <v>0</v>
      </c>
      <c r="AN210" s="55"/>
      <c r="AO210" s="228"/>
      <c r="AP210" s="55">
        <v>0</v>
      </c>
      <c r="AQ210" s="200">
        <v>0</v>
      </c>
      <c r="AR210" s="201">
        <v>0</v>
      </c>
      <c r="AS210" s="55"/>
      <c r="AT210" s="55"/>
      <c r="AU210" s="423">
        <v>0</v>
      </c>
      <c r="AV210" s="200">
        <v>0</v>
      </c>
      <c r="AW210" s="201">
        <v>0</v>
      </c>
      <c r="AX210" s="423"/>
      <c r="AY210" s="55"/>
      <c r="AZ210" s="423">
        <v>13.661350000000001</v>
      </c>
      <c r="BA210" s="200">
        <v>0</v>
      </c>
      <c r="BB210" s="201">
        <v>0</v>
      </c>
      <c r="BC210" s="425"/>
      <c r="BD210" s="136"/>
    </row>
    <row r="211" spans="1:56" s="4" customFormat="1" ht="11.25" customHeight="1">
      <c r="A211" s="123">
        <v>48</v>
      </c>
      <c r="B211" s="55" t="s">
        <v>429</v>
      </c>
      <c r="C211" s="345">
        <v>3</v>
      </c>
      <c r="D211" s="57">
        <v>23110</v>
      </c>
      <c r="E211" s="8">
        <v>12</v>
      </c>
      <c r="F211" s="55" t="s">
        <v>132</v>
      </c>
      <c r="G211" s="55" t="s">
        <v>748</v>
      </c>
      <c r="H211" s="55" t="s">
        <v>133</v>
      </c>
      <c r="I211" s="55" t="s">
        <v>103</v>
      </c>
      <c r="J211" s="55"/>
      <c r="K211" s="55"/>
      <c r="L211" s="55"/>
      <c r="M211" s="8"/>
      <c r="N211" s="58"/>
      <c r="O211" s="55"/>
      <c r="P211" s="55"/>
      <c r="Q211" s="55"/>
      <c r="R211" s="8">
        <v>0</v>
      </c>
      <c r="S211" s="58"/>
      <c r="T211" s="55"/>
      <c r="U211" s="55"/>
      <c r="V211" s="55"/>
      <c r="W211" s="8">
        <v>0</v>
      </c>
      <c r="X211" s="58"/>
      <c r="Y211" s="55"/>
      <c r="Z211" s="55"/>
      <c r="AA211" s="55"/>
      <c r="AB211" s="8"/>
      <c r="AC211" s="58"/>
      <c r="AD211" s="55"/>
      <c r="AE211" s="55"/>
      <c r="AF211" s="55"/>
      <c r="AG211" s="8">
        <v>0</v>
      </c>
      <c r="AH211" s="58">
        <v>0</v>
      </c>
      <c r="AI211" s="55"/>
      <c r="AJ211" s="55"/>
      <c r="AK211" s="55">
        <v>0</v>
      </c>
      <c r="AL211" s="8">
        <v>0</v>
      </c>
      <c r="AM211" s="58">
        <v>0</v>
      </c>
      <c r="AN211" s="55"/>
      <c r="AO211" s="228"/>
      <c r="AP211" s="55">
        <v>0</v>
      </c>
      <c r="AQ211" s="200">
        <v>0</v>
      </c>
      <c r="AR211" s="201">
        <v>0</v>
      </c>
      <c r="AS211" s="55"/>
      <c r="AT211" s="55"/>
      <c r="AU211" s="423">
        <v>0</v>
      </c>
      <c r="AV211" s="200">
        <v>0</v>
      </c>
      <c r="AW211" s="201">
        <v>0</v>
      </c>
      <c r="AX211" s="423"/>
      <c r="AY211" s="55"/>
      <c r="AZ211" s="423">
        <v>13.939950000000001</v>
      </c>
      <c r="BA211" s="200">
        <v>0</v>
      </c>
      <c r="BB211" s="201">
        <v>0</v>
      </c>
      <c r="BC211" s="425"/>
      <c r="BD211" s="136"/>
    </row>
    <row r="212" spans="1:56" ht="11.25" customHeight="1">
      <c r="A212" s="123">
        <v>48</v>
      </c>
      <c r="B212" s="55" t="s">
        <v>1473</v>
      </c>
      <c r="C212" s="345">
        <v>4</v>
      </c>
      <c r="D212" s="57">
        <v>23356</v>
      </c>
      <c r="E212" s="94">
        <v>0</v>
      </c>
      <c r="F212" s="136" t="s">
        <v>132</v>
      </c>
      <c r="G212" s="136" t="s">
        <v>748</v>
      </c>
      <c r="H212" s="136" t="s">
        <v>133</v>
      </c>
      <c r="I212" s="55" t="s">
        <v>103</v>
      </c>
      <c r="J212" s="55"/>
      <c r="K212" s="55"/>
      <c r="L212" s="136"/>
      <c r="M212" s="126"/>
      <c r="N212" s="221"/>
      <c r="O212" s="136"/>
      <c r="P212" s="136"/>
      <c r="Q212" s="136"/>
      <c r="R212" s="126">
        <v>0</v>
      </c>
      <c r="S212" s="221"/>
      <c r="T212" s="136"/>
      <c r="U212" s="136"/>
      <c r="V212" s="136"/>
      <c r="W212" s="126">
        <v>0</v>
      </c>
      <c r="X212" s="221"/>
      <c r="Y212" s="136"/>
      <c r="Z212" s="136"/>
      <c r="AA212" s="136"/>
      <c r="AB212" s="126"/>
      <c r="AC212" s="221"/>
      <c r="AD212" s="136"/>
      <c r="AE212" s="136"/>
      <c r="AF212" s="136"/>
      <c r="AG212" s="126">
        <v>0</v>
      </c>
      <c r="AH212" s="221">
        <v>0</v>
      </c>
      <c r="AI212" s="136"/>
      <c r="AJ212" s="136"/>
      <c r="AK212" s="136"/>
      <c r="AL212" s="8">
        <v>0</v>
      </c>
      <c r="AM212" s="58">
        <v>0</v>
      </c>
      <c r="AN212" s="55"/>
      <c r="AO212" s="237"/>
      <c r="AP212" s="136"/>
      <c r="AQ212" s="200">
        <v>0</v>
      </c>
      <c r="AR212" s="201">
        <v>0</v>
      </c>
      <c r="AS212" s="136"/>
      <c r="AT212" s="136"/>
      <c r="AU212" s="245">
        <v>0</v>
      </c>
      <c r="AV212" s="200">
        <v>0</v>
      </c>
      <c r="AW212" s="201">
        <v>0</v>
      </c>
      <c r="AX212" s="423"/>
      <c r="AY212" s="136"/>
      <c r="AZ212" s="423">
        <v>0</v>
      </c>
      <c r="BA212" s="200">
        <v>0</v>
      </c>
      <c r="BB212" s="201">
        <v>0</v>
      </c>
      <c r="BC212" s="425"/>
      <c r="BD212" s="136"/>
    </row>
    <row r="213" spans="1:56" s="4" customFormat="1" ht="11.25" customHeight="1">
      <c r="A213" s="123">
        <v>48</v>
      </c>
      <c r="B213" s="55" t="s">
        <v>1474</v>
      </c>
      <c r="C213" s="345">
        <v>5</v>
      </c>
      <c r="D213" s="57">
        <v>35883</v>
      </c>
      <c r="E213" s="94">
        <v>0</v>
      </c>
      <c r="F213" s="55" t="s">
        <v>132</v>
      </c>
      <c r="G213" s="55" t="s">
        <v>748</v>
      </c>
      <c r="H213" s="55" t="s">
        <v>133</v>
      </c>
      <c r="I213" s="55" t="s">
        <v>103</v>
      </c>
      <c r="J213" s="55"/>
      <c r="K213" s="55"/>
      <c r="L213" s="55"/>
      <c r="M213" s="8"/>
      <c r="N213" s="58"/>
      <c r="O213" s="55"/>
      <c r="P213" s="55"/>
      <c r="Q213" s="55"/>
      <c r="R213" s="8">
        <v>0</v>
      </c>
      <c r="S213" s="58"/>
      <c r="T213" s="55"/>
      <c r="U213" s="55"/>
      <c r="V213" s="55"/>
      <c r="W213" s="8">
        <v>0</v>
      </c>
      <c r="X213" s="58"/>
      <c r="Y213" s="55"/>
      <c r="Z213" s="55"/>
      <c r="AA213" s="55"/>
      <c r="AB213" s="8"/>
      <c r="AC213" s="58"/>
      <c r="AD213" s="55"/>
      <c r="AE213" s="55"/>
      <c r="AF213" s="55"/>
      <c r="AG213" s="8">
        <v>0</v>
      </c>
      <c r="AH213" s="58">
        <v>0</v>
      </c>
      <c r="AI213" s="55"/>
      <c r="AJ213" s="55"/>
      <c r="AK213" s="55"/>
      <c r="AL213" s="8">
        <v>0</v>
      </c>
      <c r="AM213" s="58">
        <v>0</v>
      </c>
      <c r="AN213" s="55"/>
      <c r="AO213" s="228"/>
      <c r="AP213" s="55"/>
      <c r="AQ213" s="200">
        <v>0</v>
      </c>
      <c r="AR213" s="201">
        <v>0</v>
      </c>
      <c r="AS213" s="55"/>
      <c r="AT213" s="55"/>
      <c r="AU213" s="245">
        <v>0</v>
      </c>
      <c r="AV213" s="200">
        <v>0</v>
      </c>
      <c r="AW213" s="201">
        <v>0</v>
      </c>
      <c r="AX213" s="423"/>
      <c r="AY213" s="55"/>
      <c r="AZ213" s="423">
        <v>0</v>
      </c>
      <c r="BA213" s="200">
        <v>0</v>
      </c>
      <c r="BB213" s="201">
        <v>0</v>
      </c>
      <c r="BC213" s="425"/>
      <c r="BD213" s="136"/>
    </row>
    <row r="214" spans="1:56" ht="11.25" customHeight="1">
      <c r="A214" s="357">
        <v>49</v>
      </c>
      <c r="B214" s="263" t="s">
        <v>1398</v>
      </c>
      <c r="C214" s="344">
        <v>0</v>
      </c>
      <c r="D214" s="264"/>
      <c r="E214" s="421">
        <v>1080</v>
      </c>
      <c r="F214" s="263" t="s">
        <v>1138</v>
      </c>
      <c r="G214" s="263" t="s">
        <v>748</v>
      </c>
      <c r="H214" s="263" t="s">
        <v>1213</v>
      </c>
      <c r="I214" s="263" t="s">
        <v>849</v>
      </c>
      <c r="J214" s="263" t="s">
        <v>591</v>
      </c>
      <c r="K214" s="263" t="s">
        <v>848</v>
      </c>
      <c r="L214" s="263"/>
      <c r="M214" s="265"/>
      <c r="N214" s="268"/>
      <c r="O214" s="263"/>
      <c r="P214" s="263"/>
      <c r="Q214" s="263"/>
      <c r="R214" s="265"/>
      <c r="S214" s="268"/>
      <c r="T214" s="263"/>
      <c r="U214" s="263"/>
      <c r="V214" s="263"/>
      <c r="W214" s="265"/>
      <c r="X214" s="268"/>
      <c r="Y214" s="263"/>
      <c r="Z214" s="263"/>
      <c r="AA214" s="267">
        <v>1504.4469999999999</v>
      </c>
      <c r="AB214" s="265">
        <v>1529550.7803936105</v>
      </c>
      <c r="AC214" s="268">
        <v>1.0166863840292217</v>
      </c>
      <c r="AD214" s="263">
        <v>1</v>
      </c>
      <c r="AE214" s="263"/>
      <c r="AF214" s="267">
        <v>4806.97</v>
      </c>
      <c r="AG214" s="265">
        <v>4978018.12366948</v>
      </c>
      <c r="AH214" s="268">
        <v>1.0355833557666221</v>
      </c>
      <c r="AI214" s="263">
        <v>1</v>
      </c>
      <c r="AJ214" s="263"/>
      <c r="AK214" s="263">
        <v>5633</v>
      </c>
      <c r="AL214" s="265">
        <v>5839948.7202124903</v>
      </c>
      <c r="AM214" s="268">
        <v>1.0367386330929327</v>
      </c>
      <c r="AN214" s="263"/>
      <c r="AO214" s="313"/>
      <c r="AP214" s="263">
        <v>6308.19</v>
      </c>
      <c r="AQ214" s="265">
        <v>6490991.1378132822</v>
      </c>
      <c r="AR214" s="268">
        <v>1.0289783817249136</v>
      </c>
      <c r="AS214" s="263"/>
      <c r="AT214" s="263"/>
      <c r="AU214" s="422">
        <v>4801.0280000000002</v>
      </c>
      <c r="AV214" s="265">
        <v>4781721.4580820296</v>
      </c>
      <c r="AW214" s="268">
        <v>0.99597866500300136</v>
      </c>
      <c r="AX214" s="422"/>
      <c r="AY214" s="263"/>
      <c r="AZ214" s="422">
        <v>4927.6310303999999</v>
      </c>
      <c r="BA214" s="265">
        <v>4893239.4707183158</v>
      </c>
      <c r="BB214" s="268">
        <v>0.99302067068952349</v>
      </c>
      <c r="BC214" s="422"/>
      <c r="BD214" s="263"/>
    </row>
    <row r="215" spans="1:56" ht="11.25" customHeight="1">
      <c r="A215" s="123">
        <v>49</v>
      </c>
      <c r="B215" s="55" t="s">
        <v>1398</v>
      </c>
      <c r="C215" s="345">
        <v>1</v>
      </c>
      <c r="D215" s="57">
        <v>43987</v>
      </c>
      <c r="E215" s="94">
        <v>270</v>
      </c>
      <c r="F215" s="122" t="s">
        <v>1138</v>
      </c>
      <c r="G215" s="122" t="s">
        <v>748</v>
      </c>
      <c r="H215" s="122" t="s">
        <v>1213</v>
      </c>
      <c r="I215" s="55" t="s">
        <v>849</v>
      </c>
      <c r="J215" s="55" t="s">
        <v>591</v>
      </c>
      <c r="K215" s="55" t="s">
        <v>848</v>
      </c>
      <c r="L215" s="55"/>
      <c r="M215" s="8"/>
      <c r="N215" s="58"/>
      <c r="O215" s="55"/>
      <c r="P215" s="55"/>
      <c r="Q215" s="55"/>
      <c r="R215" s="8"/>
      <c r="S215" s="58"/>
      <c r="T215" s="55"/>
      <c r="U215" s="55"/>
      <c r="V215" s="55"/>
      <c r="W215" s="8"/>
      <c r="X215" s="58"/>
      <c r="Y215" s="55"/>
      <c r="Z215" s="55"/>
      <c r="AA215" s="197">
        <v>960.39599999999996</v>
      </c>
      <c r="AB215" s="8">
        <v>1004216.4617468299</v>
      </c>
      <c r="AC215" s="58">
        <v>1.0456274929787608</v>
      </c>
      <c r="AD215" s="55"/>
      <c r="AE215" s="55">
        <v>1</v>
      </c>
      <c r="AF215" s="197">
        <v>1549.4</v>
      </c>
      <c r="AG215" s="8">
        <v>1562706.7896733626</v>
      </c>
      <c r="AH215" s="58">
        <v>1.0085883501183441</v>
      </c>
      <c r="AI215" s="55"/>
      <c r="AJ215" s="55">
        <v>1</v>
      </c>
      <c r="AK215" s="55">
        <v>2155.008070404172</v>
      </c>
      <c r="AL215" s="8">
        <v>2234180.1212150599</v>
      </c>
      <c r="AM215" s="58">
        <v>1.0367386330929327</v>
      </c>
      <c r="AN215" s="237">
        <v>1</v>
      </c>
      <c r="AO215" s="228">
        <v>1</v>
      </c>
      <c r="AP215" s="55">
        <v>1624.7166999999999</v>
      </c>
      <c r="AQ215" s="200">
        <v>1701385.983835733</v>
      </c>
      <c r="AR215" s="201">
        <v>1.0471893246593287</v>
      </c>
      <c r="AS215" s="55">
        <v>1</v>
      </c>
      <c r="AT215" s="55">
        <v>1</v>
      </c>
      <c r="AU215" s="423">
        <v>378.34300000000002</v>
      </c>
      <c r="AV215" s="200">
        <v>379473.02189216681</v>
      </c>
      <c r="AW215" s="201">
        <v>1.00298676569189</v>
      </c>
      <c r="AX215" s="423">
        <v>1</v>
      </c>
      <c r="AY215" s="55">
        <v>1</v>
      </c>
      <c r="AZ215" s="427">
        <v>1197.8534483999999</v>
      </c>
      <c r="BA215" s="200">
        <v>1195239.2857117469</v>
      </c>
      <c r="BB215" s="201">
        <v>0.99781762728007761</v>
      </c>
      <c r="BC215" s="425">
        <v>1</v>
      </c>
      <c r="BD215" s="136">
        <v>1</v>
      </c>
    </row>
    <row r="216" spans="1:56" ht="11.25" customHeight="1">
      <c r="A216" s="123">
        <v>49</v>
      </c>
      <c r="B216" s="55" t="s">
        <v>1398</v>
      </c>
      <c r="C216" s="345">
        <v>2</v>
      </c>
      <c r="D216" s="57">
        <v>44172</v>
      </c>
      <c r="E216" s="94">
        <v>270</v>
      </c>
      <c r="F216" s="122" t="s">
        <v>1138</v>
      </c>
      <c r="G216" s="122" t="s">
        <v>748</v>
      </c>
      <c r="H216" s="122" t="s">
        <v>1213</v>
      </c>
      <c r="I216" s="55" t="s">
        <v>849</v>
      </c>
      <c r="J216" s="55" t="s">
        <v>591</v>
      </c>
      <c r="K216" s="55" t="s">
        <v>848</v>
      </c>
      <c r="L216" s="55"/>
      <c r="M216" s="8"/>
      <c r="N216" s="58"/>
      <c r="O216" s="55"/>
      <c r="P216" s="55"/>
      <c r="Q216" s="55"/>
      <c r="R216" s="8"/>
      <c r="S216" s="58"/>
      <c r="T216" s="55"/>
      <c r="U216" s="55"/>
      <c r="V216" s="55"/>
      <c r="W216" s="8"/>
      <c r="X216" s="58"/>
      <c r="Y216" s="55"/>
      <c r="Z216" s="55"/>
      <c r="AA216" s="197">
        <v>526.73900000000003</v>
      </c>
      <c r="AB216" s="8">
        <v>506467.52283482265</v>
      </c>
      <c r="AC216" s="58">
        <v>0.96151513906284258</v>
      </c>
      <c r="AD216" s="55"/>
      <c r="AE216" s="55">
        <v>1</v>
      </c>
      <c r="AF216" s="197">
        <v>1436.6</v>
      </c>
      <c r="AG216" s="8">
        <v>1458400.7997826319</v>
      </c>
      <c r="AH216" s="58">
        <v>1.015175274803447</v>
      </c>
      <c r="AI216" s="55"/>
      <c r="AJ216" s="55">
        <v>1</v>
      </c>
      <c r="AK216" s="55">
        <v>1185.6473533246415</v>
      </c>
      <c r="AL216" s="8">
        <v>1229206.4164160425</v>
      </c>
      <c r="AM216" s="58">
        <v>1.0367386330929329</v>
      </c>
      <c r="AN216" s="237">
        <v>1</v>
      </c>
      <c r="AO216" s="228">
        <v>1</v>
      </c>
      <c r="AP216" s="55">
        <v>1551.6729</v>
      </c>
      <c r="AQ216" s="200">
        <v>1562841.6645089777</v>
      </c>
      <c r="AR216" s="201">
        <v>1.0071978859133117</v>
      </c>
      <c r="AS216" s="55">
        <v>1</v>
      </c>
      <c r="AT216" s="55">
        <v>1</v>
      </c>
      <c r="AU216" s="423">
        <v>1553.567</v>
      </c>
      <c r="AV216" s="200">
        <v>1508910.513673489</v>
      </c>
      <c r="AW216" s="201">
        <v>0.9712555130699152</v>
      </c>
      <c r="AX216" s="423">
        <v>1</v>
      </c>
      <c r="AY216" s="55">
        <v>1</v>
      </c>
      <c r="AZ216" s="427">
        <v>1184.5772224</v>
      </c>
      <c r="BA216" s="200">
        <v>1146933.5228841396</v>
      </c>
      <c r="BB216" s="201">
        <v>0.96822182732874706</v>
      </c>
      <c r="BC216" s="425">
        <v>1</v>
      </c>
      <c r="BD216" s="136">
        <v>1</v>
      </c>
    </row>
    <row r="217" spans="1:56" ht="11.25" customHeight="1">
      <c r="A217" s="123">
        <v>49</v>
      </c>
      <c r="B217" s="55" t="s">
        <v>1398</v>
      </c>
      <c r="C217" s="345">
        <v>3</v>
      </c>
      <c r="D217" s="57">
        <v>44281</v>
      </c>
      <c r="E217" s="94">
        <v>270</v>
      </c>
      <c r="F217" s="122" t="s">
        <v>1138</v>
      </c>
      <c r="G217" s="122" t="s">
        <v>748</v>
      </c>
      <c r="H217" s="122" t="s">
        <v>1213</v>
      </c>
      <c r="I217" s="55" t="s">
        <v>849</v>
      </c>
      <c r="J217" s="55" t="s">
        <v>591</v>
      </c>
      <c r="K217" s="55" t="s">
        <v>848</v>
      </c>
      <c r="L217" s="55"/>
      <c r="M217" s="8"/>
      <c r="N217" s="58"/>
      <c r="O217" s="55"/>
      <c r="P217" s="55"/>
      <c r="Q217" s="55"/>
      <c r="R217" s="8"/>
      <c r="S217" s="58"/>
      <c r="T217" s="55"/>
      <c r="U217" s="55"/>
      <c r="V217" s="55"/>
      <c r="W217" s="8"/>
      <c r="X217" s="58"/>
      <c r="Y217" s="55"/>
      <c r="Z217" s="55"/>
      <c r="AA217" s="197">
        <v>17.312000000000001</v>
      </c>
      <c r="AB217" s="8">
        <v>18866.795962954966</v>
      </c>
      <c r="AC217" s="58">
        <v>1.0898103028509105</v>
      </c>
      <c r="AD217" s="55"/>
      <c r="AE217" s="55">
        <v>1</v>
      </c>
      <c r="AF217" s="197">
        <v>1492.03</v>
      </c>
      <c r="AG217" s="8">
        <v>1632117.4526800448</v>
      </c>
      <c r="AH217" s="58">
        <v>1.0938905066788502</v>
      </c>
      <c r="AI217" s="55"/>
      <c r="AJ217" s="55">
        <v>1</v>
      </c>
      <c r="AK217" s="55">
        <v>1133.4943660365059</v>
      </c>
      <c r="AL217" s="8">
        <v>1175137.3996632278</v>
      </c>
      <c r="AM217" s="58">
        <v>1.0367386330929329</v>
      </c>
      <c r="AN217" s="237">
        <v>1</v>
      </c>
      <c r="AO217" s="228">
        <v>1</v>
      </c>
      <c r="AP217" s="55">
        <v>1515.1226999999999</v>
      </c>
      <c r="AQ217" s="200">
        <v>1559556.6514328739</v>
      </c>
      <c r="AR217" s="201">
        <v>1.0293269656859303</v>
      </c>
      <c r="AS217" s="55">
        <v>1</v>
      </c>
      <c r="AT217" s="55">
        <v>1</v>
      </c>
      <c r="AU217" s="423">
        <v>1506.3130000000001</v>
      </c>
      <c r="AV217" s="200">
        <v>1504406.6547825083</v>
      </c>
      <c r="AW217" s="201">
        <v>0.99873442955249547</v>
      </c>
      <c r="AX217" s="423">
        <v>1</v>
      </c>
      <c r="AY217" s="55">
        <v>1</v>
      </c>
      <c r="AZ217" s="427">
        <v>1316.2769144000001</v>
      </c>
      <c r="BA217" s="200">
        <v>1319433.7101266987</v>
      </c>
      <c r="BB217" s="201">
        <v>1.0023982762989789</v>
      </c>
      <c r="BC217" s="425">
        <v>1</v>
      </c>
      <c r="BD217" s="136">
        <v>1</v>
      </c>
    </row>
    <row r="218" spans="1:56" ht="11.25" customHeight="1">
      <c r="A218" s="123">
        <v>49</v>
      </c>
      <c r="B218" s="55" t="s">
        <v>1398</v>
      </c>
      <c r="C218" s="345">
        <v>4</v>
      </c>
      <c r="D218" s="57">
        <v>44570</v>
      </c>
      <c r="E218" s="94">
        <v>270</v>
      </c>
      <c r="F218" s="55" t="s">
        <v>1138</v>
      </c>
      <c r="G218" s="55" t="s">
        <v>748</v>
      </c>
      <c r="H218" s="55" t="s">
        <v>1213</v>
      </c>
      <c r="I218" s="55" t="s">
        <v>849</v>
      </c>
      <c r="J218" s="55" t="s">
        <v>591</v>
      </c>
      <c r="K218" s="55" t="s">
        <v>848</v>
      </c>
      <c r="L218" s="55"/>
      <c r="M218" s="8"/>
      <c r="N218" s="58"/>
      <c r="O218" s="55"/>
      <c r="P218" s="55"/>
      <c r="Q218" s="55"/>
      <c r="R218" s="8"/>
      <c r="S218" s="58"/>
      <c r="T218" s="55"/>
      <c r="U218" s="55"/>
      <c r="V218" s="55"/>
      <c r="W218" s="8"/>
      <c r="X218" s="58"/>
      <c r="Y218" s="55"/>
      <c r="Z218" s="55"/>
      <c r="AA218" s="197"/>
      <c r="AB218" s="8"/>
      <c r="AC218" s="58"/>
      <c r="AD218" s="55"/>
      <c r="AE218" s="55"/>
      <c r="AF218" s="197">
        <v>328.94</v>
      </c>
      <c r="AG218" s="8">
        <v>324793.0811873512</v>
      </c>
      <c r="AH218" s="58">
        <v>0.98739308441463858</v>
      </c>
      <c r="AI218" s="55"/>
      <c r="AJ218" s="55">
        <v>1</v>
      </c>
      <c r="AK218" s="55">
        <v>1159.64889178618</v>
      </c>
      <c r="AL218" s="8">
        <v>1202252.8069381388</v>
      </c>
      <c r="AM218" s="58">
        <v>1.0367386330929329</v>
      </c>
      <c r="AN218" s="237">
        <v>1</v>
      </c>
      <c r="AO218" s="228">
        <v>1</v>
      </c>
      <c r="AP218" s="55">
        <v>1616.6792</v>
      </c>
      <c r="AQ218" s="200">
        <v>1667203.0990104468</v>
      </c>
      <c r="AR218" s="201">
        <v>1.0312516540142576</v>
      </c>
      <c r="AS218" s="55">
        <v>1</v>
      </c>
      <c r="AT218" s="55">
        <v>1</v>
      </c>
      <c r="AU218" s="423">
        <v>1362.8050000000001</v>
      </c>
      <c r="AV218" s="200">
        <v>1388931.2677338666</v>
      </c>
      <c r="AW218" s="201">
        <v>1.0191709508945641</v>
      </c>
      <c r="AX218" s="423">
        <v>1</v>
      </c>
      <c r="AY218" s="55">
        <v>1</v>
      </c>
      <c r="AZ218" s="427">
        <v>1228.9234451999998</v>
      </c>
      <c r="BA218" s="200">
        <v>1231632.9519957306</v>
      </c>
      <c r="BB218" s="201">
        <v>1.0022047807829804</v>
      </c>
      <c r="BC218" s="425">
        <v>1</v>
      </c>
      <c r="BD218" s="136">
        <v>1</v>
      </c>
    </row>
    <row r="219" spans="1:56" s="4" customFormat="1" ht="11.25" customHeight="1">
      <c r="A219" s="357">
        <v>50</v>
      </c>
      <c r="B219" s="279" t="s">
        <v>48</v>
      </c>
      <c r="C219" s="347">
        <v>0</v>
      </c>
      <c r="D219" s="280"/>
      <c r="E219" s="421">
        <v>1415</v>
      </c>
      <c r="F219" s="279" t="s">
        <v>55</v>
      </c>
      <c r="G219" s="279" t="s">
        <v>589</v>
      </c>
      <c r="H219" s="279" t="s">
        <v>49</v>
      </c>
      <c r="I219" s="279" t="s">
        <v>103</v>
      </c>
      <c r="J219" s="279"/>
      <c r="K219" s="279"/>
      <c r="L219" s="284">
        <v>5108.3499000000002</v>
      </c>
      <c r="M219" s="269">
        <v>0</v>
      </c>
      <c r="N219" s="282">
        <v>0</v>
      </c>
      <c r="O219" s="279"/>
      <c r="P219" s="279"/>
      <c r="Q219" s="284">
        <v>4216.9990499999994</v>
      </c>
      <c r="R219" s="269">
        <v>0</v>
      </c>
      <c r="S219" s="282">
        <v>0</v>
      </c>
      <c r="T219" s="279"/>
      <c r="U219" s="279"/>
      <c r="V219" s="284">
        <v>6098.5241500000002</v>
      </c>
      <c r="W219" s="269">
        <v>0</v>
      </c>
      <c r="X219" s="282">
        <v>0</v>
      </c>
      <c r="Y219" s="279"/>
      <c r="Z219" s="279"/>
      <c r="AA219" s="269">
        <v>5408.1831999999995</v>
      </c>
      <c r="AB219" s="269">
        <v>0</v>
      </c>
      <c r="AC219" s="282">
        <v>0</v>
      </c>
      <c r="AD219" s="279"/>
      <c r="AE219" s="279"/>
      <c r="AF219" s="286">
        <v>4335.8816499999994</v>
      </c>
      <c r="AG219" s="269">
        <v>0</v>
      </c>
      <c r="AH219" s="282">
        <v>0</v>
      </c>
      <c r="AI219" s="279"/>
      <c r="AJ219" s="279"/>
      <c r="AK219" s="279">
        <v>4999.6262500000003</v>
      </c>
      <c r="AL219" s="265">
        <v>0</v>
      </c>
      <c r="AM219" s="268">
        <v>0</v>
      </c>
      <c r="AN219" s="279"/>
      <c r="AO219" s="316"/>
      <c r="AP219" s="279">
        <v>5720.5037499999999</v>
      </c>
      <c r="AQ219" s="265">
        <v>0</v>
      </c>
      <c r="AR219" s="268">
        <v>0</v>
      </c>
      <c r="AS219" s="279"/>
      <c r="AT219" s="279"/>
      <c r="AU219" s="422">
        <v>5058.1720500000001</v>
      </c>
      <c r="AV219" s="265">
        <v>0</v>
      </c>
      <c r="AW219" s="268">
        <v>0</v>
      </c>
      <c r="AX219" s="422"/>
      <c r="AY219" s="279"/>
      <c r="AZ219" s="422">
        <v>5661.8385500000013</v>
      </c>
      <c r="BA219" s="265">
        <v>0</v>
      </c>
      <c r="BB219" s="268">
        <v>0</v>
      </c>
      <c r="BC219" s="422"/>
      <c r="BD219" s="279"/>
    </row>
    <row r="220" spans="1:56" ht="11.25" customHeight="1">
      <c r="A220" s="123">
        <v>50</v>
      </c>
      <c r="B220" s="136" t="s">
        <v>689</v>
      </c>
      <c r="C220" s="346">
        <v>1</v>
      </c>
      <c r="D220" s="140">
        <v>22234</v>
      </c>
      <c r="E220" s="126">
        <v>126</v>
      </c>
      <c r="F220" s="136" t="s">
        <v>55</v>
      </c>
      <c r="G220" s="136" t="s">
        <v>589</v>
      </c>
      <c r="H220" s="136" t="s">
        <v>49</v>
      </c>
      <c r="I220" s="136" t="s">
        <v>103</v>
      </c>
      <c r="J220" s="136"/>
      <c r="K220" s="136"/>
      <c r="L220" s="139"/>
      <c r="M220" s="233"/>
      <c r="N220" s="234"/>
      <c r="O220" s="139"/>
      <c r="P220" s="139"/>
      <c r="Q220" s="139"/>
      <c r="R220" s="233">
        <v>0</v>
      </c>
      <c r="S220" s="234"/>
      <c r="T220" s="139"/>
      <c r="U220" s="139"/>
      <c r="V220" s="139"/>
      <c r="W220" s="233">
        <v>0</v>
      </c>
      <c r="X220" s="234"/>
      <c r="Y220" s="139"/>
      <c r="Z220" s="139"/>
      <c r="AA220" s="139"/>
      <c r="AB220" s="126"/>
      <c r="AC220" s="234"/>
      <c r="AD220" s="139"/>
      <c r="AE220" s="139"/>
      <c r="AF220" s="139"/>
      <c r="AG220" s="126">
        <v>0</v>
      </c>
      <c r="AH220" s="234">
        <v>0</v>
      </c>
      <c r="AI220" s="139"/>
      <c r="AJ220" s="139"/>
      <c r="AK220" s="136">
        <v>0</v>
      </c>
      <c r="AL220" s="8">
        <v>0</v>
      </c>
      <c r="AM220" s="58">
        <v>0</v>
      </c>
      <c r="AN220" s="55"/>
      <c r="AO220" s="237"/>
      <c r="AP220" s="139">
        <v>913.8</v>
      </c>
      <c r="AQ220" s="200">
        <v>0</v>
      </c>
      <c r="AR220" s="201">
        <v>0</v>
      </c>
      <c r="AS220" s="139"/>
      <c r="AT220" s="139"/>
      <c r="AU220" s="423">
        <v>1007.3579</v>
      </c>
      <c r="AV220" s="200">
        <v>0</v>
      </c>
      <c r="AW220" s="201">
        <v>0</v>
      </c>
      <c r="AX220" s="423"/>
      <c r="AY220" s="139"/>
      <c r="AZ220" s="423">
        <v>728.23055000000011</v>
      </c>
      <c r="BA220" s="200">
        <v>0</v>
      </c>
      <c r="BB220" s="201">
        <v>0</v>
      </c>
      <c r="BC220" s="425"/>
      <c r="BD220" s="139"/>
    </row>
    <row r="221" spans="1:56" ht="11.25" customHeight="1">
      <c r="A221" s="123">
        <v>50</v>
      </c>
      <c r="B221" s="136" t="s">
        <v>689</v>
      </c>
      <c r="C221" s="346">
        <v>2</v>
      </c>
      <c r="D221" s="140">
        <v>22314</v>
      </c>
      <c r="E221" s="126">
        <v>126</v>
      </c>
      <c r="F221" s="136" t="s">
        <v>55</v>
      </c>
      <c r="G221" s="136" t="s">
        <v>589</v>
      </c>
      <c r="H221" s="136" t="s">
        <v>49</v>
      </c>
      <c r="I221" s="136" t="s">
        <v>103</v>
      </c>
      <c r="J221" s="136"/>
      <c r="K221" s="136"/>
      <c r="L221" s="136"/>
      <c r="M221" s="126"/>
      <c r="N221" s="221"/>
      <c r="O221" s="136"/>
      <c r="P221" s="136"/>
      <c r="Q221" s="136"/>
      <c r="R221" s="126">
        <v>0</v>
      </c>
      <c r="S221" s="221"/>
      <c r="T221" s="136"/>
      <c r="U221" s="136"/>
      <c r="V221" s="136"/>
      <c r="W221" s="126">
        <v>0</v>
      </c>
      <c r="X221" s="221"/>
      <c r="Y221" s="136"/>
      <c r="Z221" s="136"/>
      <c r="AA221" s="136"/>
      <c r="AB221" s="126"/>
      <c r="AC221" s="221"/>
      <c r="AD221" s="136"/>
      <c r="AE221" s="136"/>
      <c r="AF221" s="136"/>
      <c r="AG221" s="126">
        <v>0</v>
      </c>
      <c r="AH221" s="221">
        <v>0</v>
      </c>
      <c r="AI221" s="136"/>
      <c r="AJ221" s="136"/>
      <c r="AK221" s="136">
        <v>1020.0043500000002</v>
      </c>
      <c r="AL221" s="8">
        <v>0</v>
      </c>
      <c r="AM221" s="58">
        <v>0</v>
      </c>
      <c r="AN221" s="55"/>
      <c r="AO221" s="237"/>
      <c r="AP221" s="136">
        <v>431.95</v>
      </c>
      <c r="AQ221" s="200">
        <v>0</v>
      </c>
      <c r="AR221" s="201">
        <v>0</v>
      </c>
      <c r="AS221" s="136"/>
      <c r="AT221" s="136"/>
      <c r="AU221" s="423">
        <v>521.85760000000005</v>
      </c>
      <c r="AV221" s="200">
        <v>0</v>
      </c>
      <c r="AW221" s="201">
        <v>0</v>
      </c>
      <c r="AX221" s="423"/>
      <c r="AY221" s="136"/>
      <c r="AZ221" s="423">
        <v>775.13484999999991</v>
      </c>
      <c r="BA221" s="200">
        <v>0</v>
      </c>
      <c r="BB221" s="201">
        <v>0</v>
      </c>
      <c r="BC221" s="425"/>
      <c r="BD221" s="136"/>
    </row>
    <row r="222" spans="1:56" s="4" customFormat="1" ht="11.25" customHeight="1">
      <c r="A222" s="123">
        <v>50</v>
      </c>
      <c r="B222" s="136" t="s">
        <v>689</v>
      </c>
      <c r="C222" s="346">
        <v>3</v>
      </c>
      <c r="D222" s="140">
        <v>22469</v>
      </c>
      <c r="E222" s="126">
        <v>126</v>
      </c>
      <c r="F222" s="136" t="s">
        <v>55</v>
      </c>
      <c r="G222" s="136" t="s">
        <v>589</v>
      </c>
      <c r="H222" s="136" t="s">
        <v>49</v>
      </c>
      <c r="I222" s="136" t="s">
        <v>103</v>
      </c>
      <c r="J222" s="136"/>
      <c r="K222" s="136"/>
      <c r="L222" s="136"/>
      <c r="M222" s="126"/>
      <c r="N222" s="221"/>
      <c r="O222" s="136"/>
      <c r="P222" s="136"/>
      <c r="Q222" s="136"/>
      <c r="R222" s="126">
        <v>0</v>
      </c>
      <c r="S222" s="221"/>
      <c r="T222" s="136"/>
      <c r="U222" s="136"/>
      <c r="V222" s="136"/>
      <c r="W222" s="126">
        <v>0</v>
      </c>
      <c r="X222" s="221"/>
      <c r="Y222" s="136"/>
      <c r="Z222" s="136"/>
      <c r="AA222" s="136"/>
      <c r="AB222" s="126"/>
      <c r="AC222" s="221"/>
      <c r="AD222" s="136"/>
      <c r="AE222" s="136"/>
      <c r="AF222" s="136"/>
      <c r="AG222" s="126">
        <v>0</v>
      </c>
      <c r="AH222" s="221">
        <v>0</v>
      </c>
      <c r="AI222" s="136"/>
      <c r="AJ222" s="136"/>
      <c r="AK222" s="136">
        <v>522.39490000000001</v>
      </c>
      <c r="AL222" s="8">
        <v>0</v>
      </c>
      <c r="AM222" s="58">
        <v>0</v>
      </c>
      <c r="AN222" s="55"/>
      <c r="AO222" s="237"/>
      <c r="AP222" s="136">
        <v>708.39</v>
      </c>
      <c r="AQ222" s="200">
        <v>0</v>
      </c>
      <c r="AR222" s="201">
        <v>0</v>
      </c>
      <c r="AS222" s="136"/>
      <c r="AT222" s="136"/>
      <c r="AU222" s="423">
        <v>673.21699999999998</v>
      </c>
      <c r="AV222" s="200">
        <v>0</v>
      </c>
      <c r="AW222" s="201">
        <v>0</v>
      </c>
      <c r="AX222" s="423"/>
      <c r="AY222" s="136"/>
      <c r="AZ222" s="423">
        <v>394.95530000000002</v>
      </c>
      <c r="BA222" s="200">
        <v>0</v>
      </c>
      <c r="BB222" s="201">
        <v>0</v>
      </c>
      <c r="BC222" s="425"/>
      <c r="BD222" s="136"/>
    </row>
    <row r="223" spans="1:56" ht="11.25" customHeight="1">
      <c r="A223" s="123">
        <v>50</v>
      </c>
      <c r="B223" s="136" t="s">
        <v>689</v>
      </c>
      <c r="C223" s="346">
        <v>4</v>
      </c>
      <c r="D223" s="140">
        <v>22593</v>
      </c>
      <c r="E223" s="126">
        <v>126</v>
      </c>
      <c r="F223" s="136" t="s">
        <v>55</v>
      </c>
      <c r="G223" s="136" t="s">
        <v>589</v>
      </c>
      <c r="H223" s="136" t="s">
        <v>49</v>
      </c>
      <c r="I223" s="136" t="s">
        <v>103</v>
      </c>
      <c r="J223" s="136"/>
      <c r="K223" s="136"/>
      <c r="L223" s="136"/>
      <c r="M223" s="126"/>
      <c r="N223" s="221"/>
      <c r="O223" s="136"/>
      <c r="P223" s="136"/>
      <c r="Q223" s="136"/>
      <c r="R223" s="126">
        <v>0</v>
      </c>
      <c r="S223" s="221"/>
      <c r="T223" s="136"/>
      <c r="U223" s="136"/>
      <c r="V223" s="136"/>
      <c r="W223" s="126">
        <v>0</v>
      </c>
      <c r="X223" s="221"/>
      <c r="Y223" s="136"/>
      <c r="Z223" s="136"/>
      <c r="AA223" s="136"/>
      <c r="AB223" s="126"/>
      <c r="AC223" s="221"/>
      <c r="AD223" s="136"/>
      <c r="AE223" s="136"/>
      <c r="AF223" s="136"/>
      <c r="AG223" s="126">
        <v>0</v>
      </c>
      <c r="AH223" s="221">
        <v>0</v>
      </c>
      <c r="AI223" s="136"/>
      <c r="AJ223" s="136"/>
      <c r="AK223" s="136">
        <v>473.2817</v>
      </c>
      <c r="AL223" s="8">
        <v>0</v>
      </c>
      <c r="AM223" s="58">
        <v>0</v>
      </c>
      <c r="AN223" s="55"/>
      <c r="AO223" s="237"/>
      <c r="AP223" s="136">
        <v>432.5</v>
      </c>
      <c r="AQ223" s="200">
        <v>0</v>
      </c>
      <c r="AR223" s="201">
        <v>0</v>
      </c>
      <c r="AS223" s="136"/>
      <c r="AT223" s="136"/>
      <c r="AU223" s="423">
        <v>340.83724999999998</v>
      </c>
      <c r="AV223" s="200">
        <v>0</v>
      </c>
      <c r="AW223" s="201">
        <v>0</v>
      </c>
      <c r="AX223" s="423"/>
      <c r="AY223" s="136"/>
      <c r="AZ223" s="423">
        <v>64.655100000000004</v>
      </c>
      <c r="BA223" s="200">
        <v>0</v>
      </c>
      <c r="BB223" s="201">
        <v>0</v>
      </c>
      <c r="BC223" s="425"/>
      <c r="BD223" s="136"/>
    </row>
    <row r="224" spans="1:56" s="4" customFormat="1" ht="11.25" customHeight="1">
      <c r="A224" s="123">
        <v>50</v>
      </c>
      <c r="B224" s="55" t="s">
        <v>689</v>
      </c>
      <c r="C224" s="345">
        <v>5</v>
      </c>
      <c r="D224" s="57">
        <v>22625</v>
      </c>
      <c r="E224" s="8">
        <v>126</v>
      </c>
      <c r="F224" s="55" t="s">
        <v>55</v>
      </c>
      <c r="G224" s="55" t="s">
        <v>589</v>
      </c>
      <c r="H224" s="55" t="s">
        <v>49</v>
      </c>
      <c r="I224" s="55" t="s">
        <v>103</v>
      </c>
      <c r="J224" s="55"/>
      <c r="K224" s="55"/>
      <c r="L224" s="55"/>
      <c r="M224" s="8"/>
      <c r="N224" s="58"/>
      <c r="O224" s="55"/>
      <c r="P224" s="55"/>
      <c r="Q224" s="55"/>
      <c r="R224" s="8">
        <v>0</v>
      </c>
      <c r="S224" s="58"/>
      <c r="T224" s="55"/>
      <c r="U224" s="55"/>
      <c r="V224" s="55"/>
      <c r="W224" s="8">
        <v>0</v>
      </c>
      <c r="X224" s="58"/>
      <c r="Y224" s="55"/>
      <c r="Z224" s="55"/>
      <c r="AA224" s="55"/>
      <c r="AB224" s="8"/>
      <c r="AC224" s="58"/>
      <c r="AD224" s="55"/>
      <c r="AE224" s="55"/>
      <c r="AF224" s="55"/>
      <c r="AG224" s="8">
        <v>0</v>
      </c>
      <c r="AH224" s="58">
        <v>0</v>
      </c>
      <c r="AI224" s="55"/>
      <c r="AJ224" s="55"/>
      <c r="AK224" s="55">
        <v>263.19739999999996</v>
      </c>
      <c r="AL224" s="8">
        <v>0</v>
      </c>
      <c r="AM224" s="58">
        <v>0</v>
      </c>
      <c r="AN224" s="55"/>
      <c r="AO224" s="228"/>
      <c r="AP224" s="55">
        <v>568.76</v>
      </c>
      <c r="AQ224" s="200">
        <v>0</v>
      </c>
      <c r="AR224" s="201">
        <v>0</v>
      </c>
      <c r="AS224" s="55"/>
      <c r="AT224" s="55"/>
      <c r="AU224" s="423">
        <v>127.6983</v>
      </c>
      <c r="AV224" s="200">
        <v>0</v>
      </c>
      <c r="AW224" s="201">
        <v>0</v>
      </c>
      <c r="AX224" s="423"/>
      <c r="AY224" s="55"/>
      <c r="AZ224" s="423">
        <v>580.77154999999993</v>
      </c>
      <c r="BA224" s="200">
        <v>0</v>
      </c>
      <c r="BB224" s="201">
        <v>0</v>
      </c>
      <c r="BC224" s="425"/>
      <c r="BD224" s="136"/>
    </row>
    <row r="225" spans="1:56" s="4" customFormat="1" ht="11.25" customHeight="1">
      <c r="A225" s="123">
        <v>50</v>
      </c>
      <c r="B225" s="55" t="s">
        <v>690</v>
      </c>
      <c r="C225" s="345">
        <v>6</v>
      </c>
      <c r="D225" s="57">
        <v>24251</v>
      </c>
      <c r="E225" s="8">
        <v>157</v>
      </c>
      <c r="F225" s="55" t="s">
        <v>55</v>
      </c>
      <c r="G225" s="55" t="s">
        <v>589</v>
      </c>
      <c r="H225" s="55" t="s">
        <v>49</v>
      </c>
      <c r="I225" s="55" t="s">
        <v>103</v>
      </c>
      <c r="J225" s="55"/>
      <c r="K225" s="55"/>
      <c r="L225" s="55"/>
      <c r="M225" s="8"/>
      <c r="N225" s="58"/>
      <c r="O225" s="55"/>
      <c r="P225" s="55"/>
      <c r="Q225" s="55"/>
      <c r="R225" s="8">
        <v>0</v>
      </c>
      <c r="S225" s="58"/>
      <c r="T225" s="55"/>
      <c r="U225" s="55"/>
      <c r="V225" s="55"/>
      <c r="W225" s="8">
        <v>0</v>
      </c>
      <c r="X225" s="58"/>
      <c r="Y225" s="55"/>
      <c r="Z225" s="55"/>
      <c r="AA225" s="55"/>
      <c r="AB225" s="8"/>
      <c r="AC225" s="58"/>
      <c r="AD225" s="55"/>
      <c r="AE225" s="55"/>
      <c r="AF225" s="55"/>
      <c r="AG225" s="8">
        <v>0</v>
      </c>
      <c r="AH225" s="58">
        <v>0</v>
      </c>
      <c r="AI225" s="55"/>
      <c r="AJ225" s="55"/>
      <c r="AK225" s="55">
        <v>743.53364999999997</v>
      </c>
      <c r="AL225" s="8">
        <v>0</v>
      </c>
      <c r="AM225" s="58">
        <v>0</v>
      </c>
      <c r="AN225" s="55"/>
      <c r="AO225" s="228"/>
      <c r="AP225" s="55">
        <v>452.19</v>
      </c>
      <c r="AQ225" s="200">
        <v>0</v>
      </c>
      <c r="AR225" s="201">
        <v>0</v>
      </c>
      <c r="AS225" s="55"/>
      <c r="AT225" s="55"/>
      <c r="AU225" s="423">
        <v>512.61405000000002</v>
      </c>
      <c r="AV225" s="200">
        <v>0</v>
      </c>
      <c r="AW225" s="201">
        <v>0</v>
      </c>
      <c r="AX225" s="423"/>
      <c r="AY225" s="55"/>
      <c r="AZ225" s="423">
        <v>885.89825000000008</v>
      </c>
      <c r="BA225" s="200">
        <v>0</v>
      </c>
      <c r="BB225" s="201">
        <v>0</v>
      </c>
      <c r="BC225" s="425"/>
      <c r="BD225" s="136"/>
    </row>
    <row r="226" spans="1:56" ht="11.25" customHeight="1">
      <c r="A226" s="123">
        <v>50</v>
      </c>
      <c r="B226" s="55" t="s">
        <v>690</v>
      </c>
      <c r="C226" s="345">
        <v>7</v>
      </c>
      <c r="D226" s="57">
        <v>24446</v>
      </c>
      <c r="E226" s="8">
        <v>157</v>
      </c>
      <c r="F226" s="55" t="s">
        <v>55</v>
      </c>
      <c r="G226" s="55" t="s">
        <v>589</v>
      </c>
      <c r="H226" s="55" t="s">
        <v>49</v>
      </c>
      <c r="I226" s="55" t="s">
        <v>103</v>
      </c>
      <c r="J226" s="55"/>
      <c r="K226" s="55"/>
      <c r="L226" s="55"/>
      <c r="M226" s="8"/>
      <c r="N226" s="58"/>
      <c r="O226" s="55"/>
      <c r="P226" s="55"/>
      <c r="Q226" s="55"/>
      <c r="R226" s="8">
        <v>0</v>
      </c>
      <c r="S226" s="58"/>
      <c r="T226" s="55"/>
      <c r="U226" s="55"/>
      <c r="V226" s="55"/>
      <c r="W226" s="8">
        <v>0</v>
      </c>
      <c r="X226" s="58"/>
      <c r="Y226" s="55"/>
      <c r="Z226" s="55"/>
      <c r="AA226" s="55"/>
      <c r="AB226" s="8"/>
      <c r="AC226" s="58"/>
      <c r="AD226" s="55"/>
      <c r="AE226" s="55"/>
      <c r="AF226" s="55"/>
      <c r="AG226" s="8">
        <v>0</v>
      </c>
      <c r="AH226" s="58">
        <v>0</v>
      </c>
      <c r="AI226" s="55"/>
      <c r="AJ226" s="55"/>
      <c r="AK226" s="55">
        <v>467.57040000000001</v>
      </c>
      <c r="AL226" s="8">
        <v>0</v>
      </c>
      <c r="AM226" s="58">
        <v>0</v>
      </c>
      <c r="AN226" s="55"/>
      <c r="AO226" s="228"/>
      <c r="AP226" s="55">
        <v>866.17</v>
      </c>
      <c r="AQ226" s="200">
        <v>0</v>
      </c>
      <c r="AR226" s="201">
        <v>0</v>
      </c>
      <c r="AS226" s="55"/>
      <c r="AT226" s="55"/>
      <c r="AU226" s="423">
        <v>1021.3575500000001</v>
      </c>
      <c r="AV226" s="200">
        <v>0</v>
      </c>
      <c r="AW226" s="201">
        <v>0</v>
      </c>
      <c r="AX226" s="423"/>
      <c r="AY226" s="55"/>
      <c r="AZ226" s="423">
        <v>504.38539999999995</v>
      </c>
      <c r="BA226" s="200">
        <v>0</v>
      </c>
      <c r="BB226" s="201">
        <v>0</v>
      </c>
      <c r="BC226" s="425"/>
      <c r="BD226" s="136"/>
    </row>
    <row r="227" spans="1:56" ht="11.25" customHeight="1">
      <c r="A227" s="123">
        <v>50</v>
      </c>
      <c r="B227" s="55" t="s">
        <v>690</v>
      </c>
      <c r="C227" s="345">
        <v>8</v>
      </c>
      <c r="D227" s="57">
        <v>24544</v>
      </c>
      <c r="E227" s="8">
        <v>157</v>
      </c>
      <c r="F227" s="55" t="s">
        <v>55</v>
      </c>
      <c r="G227" s="55" t="s">
        <v>589</v>
      </c>
      <c r="H227" s="55" t="s">
        <v>49</v>
      </c>
      <c r="I227" s="55" t="s">
        <v>103</v>
      </c>
      <c r="J227" s="55"/>
      <c r="K227" s="55"/>
      <c r="L227" s="56"/>
      <c r="M227" s="200"/>
      <c r="N227" s="201"/>
      <c r="O227" s="56"/>
      <c r="P227" s="56"/>
      <c r="Q227" s="56"/>
      <c r="R227" s="200">
        <v>0</v>
      </c>
      <c r="S227" s="201"/>
      <c r="T227" s="56"/>
      <c r="U227" s="56"/>
      <c r="V227" s="56"/>
      <c r="W227" s="200">
        <v>0</v>
      </c>
      <c r="X227" s="201"/>
      <c r="Y227" s="56"/>
      <c r="Z227" s="56"/>
      <c r="AA227" s="56"/>
      <c r="AB227" s="8"/>
      <c r="AC227" s="201"/>
      <c r="AD227" s="56"/>
      <c r="AE227" s="56"/>
      <c r="AF227" s="56"/>
      <c r="AG227" s="8">
        <v>0</v>
      </c>
      <c r="AH227" s="201">
        <v>0</v>
      </c>
      <c r="AI227" s="56"/>
      <c r="AJ227" s="56"/>
      <c r="AK227" s="55">
        <v>781.53270000000009</v>
      </c>
      <c r="AL227" s="8">
        <v>0</v>
      </c>
      <c r="AM227" s="58">
        <v>0</v>
      </c>
      <c r="AN227" s="55"/>
      <c r="AO227" s="228"/>
      <c r="AP227" s="56">
        <v>682.52</v>
      </c>
      <c r="AQ227" s="200">
        <v>0</v>
      </c>
      <c r="AR227" s="201">
        <v>0</v>
      </c>
      <c r="AS227" s="56"/>
      <c r="AT227" s="56"/>
      <c r="AU227" s="423">
        <v>447.5410500000001</v>
      </c>
      <c r="AV227" s="200">
        <v>0</v>
      </c>
      <c r="AW227" s="201">
        <v>0</v>
      </c>
      <c r="AX227" s="423"/>
      <c r="AY227" s="56"/>
      <c r="AZ227" s="423">
        <v>731.32499999999993</v>
      </c>
      <c r="BA227" s="200">
        <v>0</v>
      </c>
      <c r="BB227" s="201">
        <v>0</v>
      </c>
      <c r="BC227" s="425"/>
      <c r="BD227" s="139"/>
    </row>
    <row r="228" spans="1:56" ht="11.25" customHeight="1">
      <c r="A228" s="123">
        <v>50</v>
      </c>
      <c r="B228" s="55" t="s">
        <v>690</v>
      </c>
      <c r="C228" s="345">
        <v>9</v>
      </c>
      <c r="D228" s="57">
        <v>24789</v>
      </c>
      <c r="E228" s="8">
        <v>157</v>
      </c>
      <c r="F228" s="55" t="s">
        <v>55</v>
      </c>
      <c r="G228" s="55" t="s">
        <v>589</v>
      </c>
      <c r="H228" s="55" t="s">
        <v>49</v>
      </c>
      <c r="I228" s="55" t="s">
        <v>103</v>
      </c>
      <c r="J228" s="55"/>
      <c r="K228" s="55"/>
      <c r="L228" s="56"/>
      <c r="M228" s="200"/>
      <c r="N228" s="201"/>
      <c r="O228" s="56"/>
      <c r="P228" s="56"/>
      <c r="Q228" s="56"/>
      <c r="R228" s="200">
        <v>0</v>
      </c>
      <c r="S228" s="201"/>
      <c r="T228" s="56"/>
      <c r="U228" s="56"/>
      <c r="V228" s="56"/>
      <c r="W228" s="200">
        <v>0</v>
      </c>
      <c r="X228" s="201"/>
      <c r="Y228" s="56"/>
      <c r="Z228" s="56"/>
      <c r="AA228" s="56"/>
      <c r="AB228" s="8"/>
      <c r="AC228" s="201"/>
      <c r="AD228" s="56"/>
      <c r="AE228" s="56"/>
      <c r="AF228" s="56"/>
      <c r="AG228" s="8">
        <v>0</v>
      </c>
      <c r="AH228" s="201">
        <v>0</v>
      </c>
      <c r="AI228" s="56"/>
      <c r="AJ228" s="56"/>
      <c r="AK228" s="55">
        <v>234.92945</v>
      </c>
      <c r="AL228" s="8">
        <v>0</v>
      </c>
      <c r="AM228" s="58">
        <v>0</v>
      </c>
      <c r="AN228" s="55"/>
      <c r="AO228" s="228"/>
      <c r="AP228" s="56">
        <v>267.2</v>
      </c>
      <c r="AQ228" s="200">
        <v>0</v>
      </c>
      <c r="AR228" s="201">
        <v>0</v>
      </c>
      <c r="AS228" s="56"/>
      <c r="AT228" s="56"/>
      <c r="AU228" s="423">
        <v>80.595000000000013</v>
      </c>
      <c r="AV228" s="200">
        <v>0</v>
      </c>
      <c r="AW228" s="201">
        <v>0</v>
      </c>
      <c r="AX228" s="423"/>
      <c r="AY228" s="56"/>
      <c r="AZ228" s="423">
        <v>317.33534999999995</v>
      </c>
      <c r="BA228" s="200">
        <v>0</v>
      </c>
      <c r="BB228" s="201">
        <v>0</v>
      </c>
      <c r="BC228" s="425"/>
      <c r="BD228" s="139"/>
    </row>
    <row r="229" spans="1:56" ht="11.25" customHeight="1">
      <c r="A229" s="123">
        <v>50</v>
      </c>
      <c r="B229" s="55" t="s">
        <v>690</v>
      </c>
      <c r="C229" s="345">
        <v>10</v>
      </c>
      <c r="D229" s="57">
        <v>25191</v>
      </c>
      <c r="E229" s="8">
        <v>157</v>
      </c>
      <c r="F229" s="55" t="s">
        <v>55</v>
      </c>
      <c r="G229" s="55" t="s">
        <v>589</v>
      </c>
      <c r="H229" s="55" t="s">
        <v>49</v>
      </c>
      <c r="I229" s="55" t="s">
        <v>103</v>
      </c>
      <c r="J229" s="55"/>
      <c r="K229" s="55"/>
      <c r="L229" s="55"/>
      <c r="M229" s="8"/>
      <c r="N229" s="58"/>
      <c r="O229" s="55"/>
      <c r="P229" s="55"/>
      <c r="Q229" s="55"/>
      <c r="R229" s="8">
        <v>0</v>
      </c>
      <c r="S229" s="58"/>
      <c r="T229" s="55"/>
      <c r="U229" s="55"/>
      <c r="V229" s="55"/>
      <c r="W229" s="8">
        <v>0</v>
      </c>
      <c r="X229" s="58"/>
      <c r="Y229" s="55"/>
      <c r="Z229" s="55"/>
      <c r="AA229" s="55"/>
      <c r="AB229" s="8"/>
      <c r="AC229" s="58"/>
      <c r="AD229" s="55"/>
      <c r="AE229" s="55"/>
      <c r="AF229" s="55"/>
      <c r="AG229" s="8">
        <v>0</v>
      </c>
      <c r="AH229" s="58">
        <v>0</v>
      </c>
      <c r="AI229" s="55"/>
      <c r="AJ229" s="55"/>
      <c r="AK229" s="55">
        <v>493.18170000000003</v>
      </c>
      <c r="AL229" s="8">
        <v>0</v>
      </c>
      <c r="AM229" s="58">
        <v>0</v>
      </c>
      <c r="AN229" s="55"/>
      <c r="AO229" s="228"/>
      <c r="AP229" s="55">
        <v>397.03</v>
      </c>
      <c r="AQ229" s="200">
        <v>0</v>
      </c>
      <c r="AR229" s="201">
        <v>0</v>
      </c>
      <c r="AS229" s="55"/>
      <c r="AT229" s="55"/>
      <c r="AU229" s="423">
        <v>325.09634999999997</v>
      </c>
      <c r="AV229" s="200">
        <v>0</v>
      </c>
      <c r="AW229" s="201">
        <v>0</v>
      </c>
      <c r="AX229" s="423"/>
      <c r="AY229" s="55"/>
      <c r="AZ229" s="423">
        <v>679.1472</v>
      </c>
      <c r="BA229" s="200">
        <v>0</v>
      </c>
      <c r="BB229" s="201">
        <v>0</v>
      </c>
      <c r="BC229" s="425"/>
      <c r="BD229" s="136"/>
    </row>
    <row r="230" spans="1:56" ht="11.25" customHeight="1">
      <c r="A230" s="357">
        <v>51</v>
      </c>
      <c r="B230" s="263" t="s">
        <v>777</v>
      </c>
      <c r="C230" s="344">
        <v>0</v>
      </c>
      <c r="D230" s="264"/>
      <c r="E230" s="421">
        <v>34</v>
      </c>
      <c r="F230" s="263" t="s">
        <v>551</v>
      </c>
      <c r="G230" s="263" t="s">
        <v>748</v>
      </c>
      <c r="H230" s="263" t="s">
        <v>65</v>
      </c>
      <c r="I230" s="263" t="s">
        <v>103</v>
      </c>
      <c r="J230" s="263"/>
      <c r="K230" s="263"/>
      <c r="L230" s="267">
        <v>42.337249999999997</v>
      </c>
      <c r="M230" s="265">
        <v>0</v>
      </c>
      <c r="N230" s="268">
        <v>0</v>
      </c>
      <c r="O230" s="263"/>
      <c r="P230" s="263"/>
      <c r="Q230" s="267">
        <v>56.157799999999995</v>
      </c>
      <c r="R230" s="265">
        <v>0</v>
      </c>
      <c r="S230" s="268">
        <v>0</v>
      </c>
      <c r="T230" s="263"/>
      <c r="U230" s="263"/>
      <c r="V230" s="267">
        <v>17.004549999999998</v>
      </c>
      <c r="W230" s="265">
        <v>0</v>
      </c>
      <c r="X230" s="268">
        <v>0</v>
      </c>
      <c r="Y230" s="263"/>
      <c r="Z230" s="263"/>
      <c r="AA230" s="265">
        <v>36.307549999999999</v>
      </c>
      <c r="AB230" s="265">
        <v>0</v>
      </c>
      <c r="AC230" s="268">
        <v>0</v>
      </c>
      <c r="AD230" s="263"/>
      <c r="AE230" s="263"/>
      <c r="AF230" s="271">
        <v>33.770299999999999</v>
      </c>
      <c r="AG230" s="265">
        <v>0</v>
      </c>
      <c r="AH230" s="268">
        <v>0</v>
      </c>
      <c r="AI230" s="263"/>
      <c r="AJ230" s="263"/>
      <c r="AK230" s="263">
        <v>19.183600000000002</v>
      </c>
      <c r="AL230" s="265">
        <v>0</v>
      </c>
      <c r="AM230" s="268">
        <v>0</v>
      </c>
      <c r="AN230" s="263"/>
      <c r="AO230" s="313"/>
      <c r="AP230" s="263">
        <v>23.3626</v>
      </c>
      <c r="AQ230" s="265">
        <v>0</v>
      </c>
      <c r="AR230" s="268">
        <v>0</v>
      </c>
      <c r="AS230" s="263"/>
      <c r="AT230" s="263"/>
      <c r="AU230" s="422">
        <v>32.188249999999996</v>
      </c>
      <c r="AV230" s="265">
        <v>0</v>
      </c>
      <c r="AW230" s="268">
        <v>0</v>
      </c>
      <c r="AX230" s="422"/>
      <c r="AY230" s="263"/>
      <c r="AZ230" s="422">
        <v>29.173400000000001</v>
      </c>
      <c r="BA230" s="265">
        <v>0</v>
      </c>
      <c r="BB230" s="268">
        <v>0</v>
      </c>
      <c r="BC230" s="422"/>
      <c r="BD230" s="263"/>
    </row>
    <row r="231" spans="1:56" ht="11.25" customHeight="1">
      <c r="A231" s="123">
        <v>51</v>
      </c>
      <c r="B231" s="55" t="s">
        <v>777</v>
      </c>
      <c r="C231" s="345">
        <v>1</v>
      </c>
      <c r="D231" s="57">
        <v>31498</v>
      </c>
      <c r="E231" s="94">
        <v>0</v>
      </c>
      <c r="F231" s="55" t="s">
        <v>551</v>
      </c>
      <c r="G231" s="55" t="s">
        <v>748</v>
      </c>
      <c r="H231" s="55" t="s">
        <v>65</v>
      </c>
      <c r="I231" s="55" t="s">
        <v>103</v>
      </c>
      <c r="J231" s="55"/>
      <c r="K231" s="55"/>
      <c r="L231" s="55"/>
      <c r="M231" s="8"/>
      <c r="N231" s="58"/>
      <c r="O231" s="55"/>
      <c r="P231" s="55"/>
      <c r="Q231" s="55"/>
      <c r="R231" s="8">
        <v>0</v>
      </c>
      <c r="S231" s="58"/>
      <c r="T231" s="55"/>
      <c r="U231" s="55"/>
      <c r="V231" s="55"/>
      <c r="W231" s="8">
        <v>0</v>
      </c>
      <c r="X231" s="58"/>
      <c r="Y231" s="55"/>
      <c r="Z231" s="55"/>
      <c r="AA231" s="55"/>
      <c r="AB231" s="8"/>
      <c r="AC231" s="58"/>
      <c r="AD231" s="55"/>
      <c r="AE231" s="55"/>
      <c r="AF231" s="55"/>
      <c r="AG231" s="8">
        <v>0</v>
      </c>
      <c r="AH231" s="58">
        <v>0</v>
      </c>
      <c r="AI231" s="55"/>
      <c r="AJ231" s="55"/>
      <c r="AK231" s="55"/>
      <c r="AL231" s="8">
        <v>0</v>
      </c>
      <c r="AM231" s="58">
        <v>0</v>
      </c>
      <c r="AN231" s="55"/>
      <c r="AO231" s="228"/>
      <c r="AP231" s="55"/>
      <c r="AQ231" s="200">
        <v>0</v>
      </c>
      <c r="AR231" s="201">
        <v>0</v>
      </c>
      <c r="AS231" s="55"/>
      <c r="AT231" s="55"/>
      <c r="AU231" s="245">
        <v>0</v>
      </c>
      <c r="AV231" s="200">
        <v>0</v>
      </c>
      <c r="AW231" s="201">
        <v>0</v>
      </c>
      <c r="AX231" s="423"/>
      <c r="AY231" s="55"/>
      <c r="AZ231" s="423">
        <v>0</v>
      </c>
      <c r="BA231" s="200">
        <v>0</v>
      </c>
      <c r="BB231" s="201">
        <v>0</v>
      </c>
      <c r="BC231" s="425"/>
      <c r="BD231" s="136"/>
    </row>
    <row r="232" spans="1:56" s="4" customFormat="1" ht="11.25" customHeight="1">
      <c r="A232" s="123">
        <v>51</v>
      </c>
      <c r="B232" s="55" t="s">
        <v>777</v>
      </c>
      <c r="C232" s="345">
        <v>2</v>
      </c>
      <c r="D232" s="57">
        <v>35154</v>
      </c>
      <c r="E232" s="8">
        <v>34</v>
      </c>
      <c r="F232" s="55" t="s">
        <v>551</v>
      </c>
      <c r="G232" s="55" t="s">
        <v>748</v>
      </c>
      <c r="H232" s="55" t="s">
        <v>65</v>
      </c>
      <c r="I232" s="55" t="s">
        <v>103</v>
      </c>
      <c r="J232" s="55"/>
      <c r="K232" s="55"/>
      <c r="L232" s="55"/>
      <c r="M232" s="8"/>
      <c r="N232" s="58"/>
      <c r="O232" s="55"/>
      <c r="P232" s="5" t="s">
        <v>2</v>
      </c>
      <c r="Q232" s="55"/>
      <c r="R232" s="8">
        <v>0</v>
      </c>
      <c r="S232" s="58"/>
      <c r="T232" s="55"/>
      <c r="U232" s="5" t="s">
        <v>2</v>
      </c>
      <c r="V232" s="55"/>
      <c r="W232" s="8">
        <v>0</v>
      </c>
      <c r="X232" s="58"/>
      <c r="Y232" s="55"/>
      <c r="Z232" s="5" t="s">
        <v>2</v>
      </c>
      <c r="AA232" s="55"/>
      <c r="AB232" s="8"/>
      <c r="AC232" s="58"/>
      <c r="AD232" s="55"/>
      <c r="AE232" s="5" t="s">
        <v>2</v>
      </c>
      <c r="AF232" s="55"/>
      <c r="AG232" s="8">
        <v>0</v>
      </c>
      <c r="AH232" s="58">
        <v>0</v>
      </c>
      <c r="AI232" s="55"/>
      <c r="AJ232" s="5" t="s">
        <v>2</v>
      </c>
      <c r="AK232" s="55">
        <v>19.183600000000002</v>
      </c>
      <c r="AL232" s="8">
        <v>0</v>
      </c>
      <c r="AM232" s="58">
        <v>0</v>
      </c>
      <c r="AN232" s="55"/>
      <c r="AO232" s="228" t="s">
        <v>2</v>
      </c>
      <c r="AP232" s="55">
        <v>23.36</v>
      </c>
      <c r="AQ232" s="200">
        <v>0</v>
      </c>
      <c r="AR232" s="201">
        <v>0</v>
      </c>
      <c r="AS232" s="55"/>
      <c r="AT232" s="55" t="s">
        <v>2</v>
      </c>
      <c r="AU232" s="423">
        <v>32.188249999999996</v>
      </c>
      <c r="AV232" s="200">
        <v>0</v>
      </c>
      <c r="AW232" s="201">
        <v>0</v>
      </c>
      <c r="AX232" s="423"/>
      <c r="AY232" s="55" t="s">
        <v>2</v>
      </c>
      <c r="AZ232" s="423">
        <v>29.173400000000001</v>
      </c>
      <c r="BA232" s="200">
        <v>0</v>
      </c>
      <c r="BB232" s="201">
        <v>0</v>
      </c>
      <c r="BC232" s="425"/>
      <c r="BD232" s="136" t="s">
        <v>2</v>
      </c>
    </row>
    <row r="233" spans="1:56" s="4" customFormat="1" ht="11.25" customHeight="1">
      <c r="A233" s="357">
        <v>52</v>
      </c>
      <c r="B233" s="263" t="s">
        <v>798</v>
      </c>
      <c r="C233" s="344">
        <v>0</v>
      </c>
      <c r="D233" s="264"/>
      <c r="E233" s="421">
        <v>0</v>
      </c>
      <c r="F233" s="263" t="s">
        <v>551</v>
      </c>
      <c r="G233" s="263" t="s">
        <v>748</v>
      </c>
      <c r="H233" s="263" t="s">
        <v>65</v>
      </c>
      <c r="I233" s="263" t="s">
        <v>103</v>
      </c>
      <c r="J233" s="263"/>
      <c r="K233" s="263"/>
      <c r="L233" s="277" t="s">
        <v>238</v>
      </c>
      <c r="M233" s="265">
        <v>0</v>
      </c>
      <c r="N233" s="268">
        <v>0</v>
      </c>
      <c r="O233" s="263"/>
      <c r="P233" s="263"/>
      <c r="Q233" s="277" t="s">
        <v>238</v>
      </c>
      <c r="R233" s="265">
        <v>0</v>
      </c>
      <c r="S233" s="268">
        <v>0</v>
      </c>
      <c r="T233" s="263"/>
      <c r="U233" s="263"/>
      <c r="V233" s="277" t="s">
        <v>238</v>
      </c>
      <c r="W233" s="265">
        <v>0</v>
      </c>
      <c r="X233" s="268">
        <v>0</v>
      </c>
      <c r="Y233" s="263"/>
      <c r="Z233" s="263"/>
      <c r="AA233" s="276" t="s">
        <v>238</v>
      </c>
      <c r="AB233" s="265">
        <v>0</v>
      </c>
      <c r="AC233" s="268">
        <v>0</v>
      </c>
      <c r="AD233" s="263"/>
      <c r="AE233" s="263"/>
      <c r="AF233" s="276" t="s">
        <v>238</v>
      </c>
      <c r="AG233" s="265">
        <v>0</v>
      </c>
      <c r="AH233" s="268">
        <v>0</v>
      </c>
      <c r="AI233" s="263"/>
      <c r="AJ233" s="263"/>
      <c r="AK233" s="263"/>
      <c r="AL233" s="265">
        <v>0</v>
      </c>
      <c r="AM233" s="268">
        <v>0</v>
      </c>
      <c r="AN233" s="263"/>
      <c r="AO233" s="313"/>
      <c r="AP233" s="263"/>
      <c r="AQ233" s="265">
        <v>0</v>
      </c>
      <c r="AR233" s="268">
        <v>0</v>
      </c>
      <c r="AS233" s="263"/>
      <c r="AT233" s="263"/>
      <c r="AU233" s="422">
        <v>0</v>
      </c>
      <c r="AV233" s="265">
        <v>0</v>
      </c>
      <c r="AW233" s="268">
        <v>0</v>
      </c>
      <c r="AX233" s="422"/>
      <c r="AY233" s="263"/>
      <c r="AZ233" s="422">
        <v>0</v>
      </c>
      <c r="BA233" s="265">
        <v>0</v>
      </c>
      <c r="BB233" s="268">
        <v>0</v>
      </c>
      <c r="BC233" s="422"/>
      <c r="BD233" s="263"/>
    </row>
    <row r="234" spans="1:56" ht="11.25" customHeight="1">
      <c r="A234" s="123">
        <v>52</v>
      </c>
      <c r="B234" s="55" t="s">
        <v>798</v>
      </c>
      <c r="C234" s="345">
        <v>1</v>
      </c>
      <c r="D234" s="57">
        <v>28339</v>
      </c>
      <c r="E234" s="94">
        <v>0</v>
      </c>
      <c r="F234" s="55" t="s">
        <v>551</v>
      </c>
      <c r="G234" s="55" t="s">
        <v>748</v>
      </c>
      <c r="H234" s="55" t="s">
        <v>65</v>
      </c>
      <c r="I234" s="55" t="s">
        <v>103</v>
      </c>
      <c r="J234" s="55"/>
      <c r="K234" s="55"/>
      <c r="L234" s="228" t="s">
        <v>238</v>
      </c>
      <c r="M234" s="8"/>
      <c r="N234" s="58"/>
      <c r="O234" s="55"/>
      <c r="P234" s="55"/>
      <c r="Q234" s="228" t="s">
        <v>238</v>
      </c>
      <c r="R234" s="8">
        <v>0</v>
      </c>
      <c r="S234" s="58"/>
      <c r="T234" s="55"/>
      <c r="U234" s="55"/>
      <c r="V234" s="228" t="s">
        <v>238</v>
      </c>
      <c r="W234" s="8">
        <v>0</v>
      </c>
      <c r="X234" s="58"/>
      <c r="Y234" s="55"/>
      <c r="Z234" s="55"/>
      <c r="AA234" s="228" t="s">
        <v>238</v>
      </c>
      <c r="AB234" s="8"/>
      <c r="AC234" s="58"/>
      <c r="AD234" s="55"/>
      <c r="AE234" s="55"/>
      <c r="AF234" s="228" t="s">
        <v>238</v>
      </c>
      <c r="AG234" s="8">
        <v>0</v>
      </c>
      <c r="AH234" s="58">
        <v>0</v>
      </c>
      <c r="AI234" s="55"/>
      <c r="AJ234" s="55"/>
      <c r="AK234" s="55"/>
      <c r="AL234" s="8">
        <v>0</v>
      </c>
      <c r="AM234" s="58">
        <v>0</v>
      </c>
      <c r="AN234" s="55"/>
      <c r="AO234" s="228"/>
      <c r="AP234" s="55"/>
      <c r="AQ234" s="200">
        <v>0</v>
      </c>
      <c r="AR234" s="201">
        <v>0</v>
      </c>
      <c r="AS234" s="55"/>
      <c r="AT234" s="55"/>
      <c r="AU234" s="245">
        <v>0</v>
      </c>
      <c r="AV234" s="200">
        <v>0</v>
      </c>
      <c r="AW234" s="201">
        <v>0</v>
      </c>
      <c r="AX234" s="423"/>
      <c r="AY234" s="55"/>
      <c r="AZ234" s="423">
        <v>0</v>
      </c>
      <c r="BA234" s="200">
        <v>0</v>
      </c>
      <c r="BB234" s="201">
        <v>0</v>
      </c>
      <c r="BC234" s="425"/>
      <c r="BD234" s="136"/>
    </row>
    <row r="235" spans="1:56" s="4" customFormat="1" ht="11.25" customHeight="1">
      <c r="A235" s="357">
        <v>53</v>
      </c>
      <c r="B235" s="263" t="s">
        <v>802</v>
      </c>
      <c r="C235" s="344">
        <v>0</v>
      </c>
      <c r="D235" s="264"/>
      <c r="E235" s="421">
        <v>0</v>
      </c>
      <c r="F235" s="263" t="s">
        <v>551</v>
      </c>
      <c r="G235" s="263" t="s">
        <v>748</v>
      </c>
      <c r="H235" s="263" t="s">
        <v>65</v>
      </c>
      <c r="I235" s="263" t="s">
        <v>103</v>
      </c>
      <c r="J235" s="263"/>
      <c r="K235" s="263"/>
      <c r="L235" s="277" t="s">
        <v>238</v>
      </c>
      <c r="M235" s="265">
        <v>0</v>
      </c>
      <c r="N235" s="268">
        <v>0</v>
      </c>
      <c r="O235" s="263"/>
      <c r="P235" s="263"/>
      <c r="Q235" s="277" t="s">
        <v>238</v>
      </c>
      <c r="R235" s="265">
        <v>0</v>
      </c>
      <c r="S235" s="268">
        <v>0</v>
      </c>
      <c r="T235" s="263"/>
      <c r="U235" s="263"/>
      <c r="V235" s="277" t="s">
        <v>238</v>
      </c>
      <c r="W235" s="265">
        <v>0</v>
      </c>
      <c r="X235" s="268">
        <v>0</v>
      </c>
      <c r="Y235" s="263"/>
      <c r="Z235" s="263"/>
      <c r="AA235" s="276" t="s">
        <v>238</v>
      </c>
      <c r="AB235" s="265">
        <v>0</v>
      </c>
      <c r="AC235" s="268">
        <v>0</v>
      </c>
      <c r="AD235" s="263"/>
      <c r="AE235" s="263"/>
      <c r="AF235" s="276" t="s">
        <v>238</v>
      </c>
      <c r="AG235" s="265">
        <v>0</v>
      </c>
      <c r="AH235" s="268">
        <v>0</v>
      </c>
      <c r="AI235" s="263"/>
      <c r="AJ235" s="263"/>
      <c r="AK235" s="263"/>
      <c r="AL235" s="265">
        <v>0</v>
      </c>
      <c r="AM235" s="268">
        <v>0</v>
      </c>
      <c r="AN235" s="263"/>
      <c r="AO235" s="313"/>
      <c r="AP235" s="263"/>
      <c r="AQ235" s="265">
        <v>0</v>
      </c>
      <c r="AR235" s="268">
        <v>0</v>
      </c>
      <c r="AS235" s="263"/>
      <c r="AT235" s="263"/>
      <c r="AU235" s="422">
        <v>0</v>
      </c>
      <c r="AV235" s="265">
        <v>0</v>
      </c>
      <c r="AW235" s="268">
        <v>0</v>
      </c>
      <c r="AX235" s="422"/>
      <c r="AY235" s="263"/>
      <c r="AZ235" s="422">
        <v>0</v>
      </c>
      <c r="BA235" s="265">
        <v>0</v>
      </c>
      <c r="BB235" s="268">
        <v>0</v>
      </c>
      <c r="BC235" s="422"/>
      <c r="BD235" s="263"/>
    </row>
    <row r="236" spans="1:56" ht="11.25" customHeight="1">
      <c r="A236" s="123">
        <v>53</v>
      </c>
      <c r="B236" s="55" t="s">
        <v>802</v>
      </c>
      <c r="C236" s="345">
        <v>1</v>
      </c>
      <c r="D236" s="57">
        <v>33509</v>
      </c>
      <c r="E236" s="94">
        <v>0</v>
      </c>
      <c r="F236" s="55" t="s">
        <v>551</v>
      </c>
      <c r="G236" s="55" t="s">
        <v>748</v>
      </c>
      <c r="H236" s="55" t="s">
        <v>65</v>
      </c>
      <c r="I236" s="55" t="s">
        <v>103</v>
      </c>
      <c r="J236" s="55"/>
      <c r="K236" s="55"/>
      <c r="L236" s="228" t="s">
        <v>238</v>
      </c>
      <c r="M236" s="8"/>
      <c r="N236" s="58"/>
      <c r="O236" s="55"/>
      <c r="P236" s="55"/>
      <c r="Q236" s="228" t="s">
        <v>238</v>
      </c>
      <c r="R236" s="8">
        <v>0</v>
      </c>
      <c r="S236" s="58"/>
      <c r="T236" s="55"/>
      <c r="U236" s="55"/>
      <c r="V236" s="228" t="s">
        <v>238</v>
      </c>
      <c r="W236" s="8">
        <v>0</v>
      </c>
      <c r="X236" s="58"/>
      <c r="Y236" s="55"/>
      <c r="Z236" s="55"/>
      <c r="AA236" s="228" t="s">
        <v>238</v>
      </c>
      <c r="AB236" s="8"/>
      <c r="AC236" s="58"/>
      <c r="AD236" s="55"/>
      <c r="AE236" s="55"/>
      <c r="AF236" s="228" t="s">
        <v>238</v>
      </c>
      <c r="AG236" s="8">
        <v>0</v>
      </c>
      <c r="AH236" s="58">
        <v>0</v>
      </c>
      <c r="AI236" s="55"/>
      <c r="AJ236" s="55"/>
      <c r="AK236" s="55"/>
      <c r="AL236" s="8">
        <v>0</v>
      </c>
      <c r="AM236" s="58">
        <v>0</v>
      </c>
      <c r="AN236" s="55"/>
      <c r="AO236" s="228"/>
      <c r="AP236" s="55"/>
      <c r="AQ236" s="200">
        <v>0</v>
      </c>
      <c r="AR236" s="201">
        <v>0</v>
      </c>
      <c r="AS236" s="55"/>
      <c r="AT236" s="55"/>
      <c r="AU236" s="245">
        <v>0</v>
      </c>
      <c r="AV236" s="200">
        <v>0</v>
      </c>
      <c r="AW236" s="201">
        <v>0</v>
      </c>
      <c r="AX236" s="423"/>
      <c r="AY236" s="55"/>
      <c r="AZ236" s="423">
        <v>0</v>
      </c>
      <c r="BA236" s="200">
        <v>0</v>
      </c>
      <c r="BB236" s="201">
        <v>0</v>
      </c>
      <c r="BC236" s="425"/>
      <c r="BD236" s="136"/>
    </row>
    <row r="237" spans="1:56" ht="11.25" customHeight="1">
      <c r="A237" s="357">
        <v>54</v>
      </c>
      <c r="B237" s="263" t="s">
        <v>1240</v>
      </c>
      <c r="C237" s="344">
        <v>0</v>
      </c>
      <c r="D237" s="264"/>
      <c r="E237" s="421">
        <v>500</v>
      </c>
      <c r="F237" s="263" t="s">
        <v>327</v>
      </c>
      <c r="G237" s="263" t="s">
        <v>748</v>
      </c>
      <c r="H237" s="263" t="s">
        <v>1241</v>
      </c>
      <c r="I237" s="263" t="s">
        <v>849</v>
      </c>
      <c r="J237" s="263" t="s">
        <v>336</v>
      </c>
      <c r="K237" s="263" t="s">
        <v>848</v>
      </c>
      <c r="L237" s="267">
        <v>432.13499999999999</v>
      </c>
      <c r="M237" s="265">
        <v>553132.79999999993</v>
      </c>
      <c r="N237" s="268">
        <v>1.28</v>
      </c>
      <c r="O237" s="263">
        <v>1</v>
      </c>
      <c r="P237" s="263"/>
      <c r="Q237" s="272">
        <v>467.43</v>
      </c>
      <c r="R237" s="265">
        <v>800440.3037675753</v>
      </c>
      <c r="S237" s="268">
        <v>1.7124281791232383</v>
      </c>
      <c r="T237" s="263">
        <v>1</v>
      </c>
      <c r="U237" s="263"/>
      <c r="V237" s="268">
        <v>536.64299999999992</v>
      </c>
      <c r="W237" s="265">
        <v>686903.03999999992</v>
      </c>
      <c r="X237" s="268">
        <v>1.28</v>
      </c>
      <c r="Y237" s="263">
        <v>1</v>
      </c>
      <c r="Z237" s="263"/>
      <c r="AA237" s="268">
        <v>927.40599999999995</v>
      </c>
      <c r="AB237" s="265">
        <v>1608908.7208950918</v>
      </c>
      <c r="AC237" s="268">
        <v>1.7348482982588982</v>
      </c>
      <c r="AD237" s="263">
        <v>1</v>
      </c>
      <c r="AE237" s="263"/>
      <c r="AF237" s="268">
        <v>1340.6020000000001</v>
      </c>
      <c r="AG237" s="265">
        <v>2065888.6559105171</v>
      </c>
      <c r="AH237" s="268">
        <v>1.5410156451433885</v>
      </c>
      <c r="AI237" s="263">
        <v>1</v>
      </c>
      <c r="AJ237" s="263"/>
      <c r="AK237" s="263">
        <v>1060</v>
      </c>
      <c r="AL237" s="265">
        <v>1682241.7623949465</v>
      </c>
      <c r="AM237" s="268">
        <v>1.5870205305612703</v>
      </c>
      <c r="AN237" s="263"/>
      <c r="AO237" s="313"/>
      <c r="AP237" s="263">
        <v>1554</v>
      </c>
      <c r="AQ237" s="265">
        <v>2320872.133845089</v>
      </c>
      <c r="AR237" s="268">
        <v>1.4934827116120264</v>
      </c>
      <c r="AS237" s="263"/>
      <c r="AT237" s="263"/>
      <c r="AU237" s="422">
        <v>1271.943001762555</v>
      </c>
      <c r="AV237" s="265">
        <v>1999483.7497800051</v>
      </c>
      <c r="AW237" s="268">
        <v>1.571991627776782</v>
      </c>
      <c r="AX237" s="422"/>
      <c r="AY237" s="263"/>
      <c r="AZ237" s="422">
        <v>1406.2121999999999</v>
      </c>
      <c r="BA237" s="265">
        <v>2125056.6126509267</v>
      </c>
      <c r="BB237" s="268">
        <v>1.5111919898369015</v>
      </c>
      <c r="BC237" s="422"/>
      <c r="BD237" s="263"/>
    </row>
    <row r="238" spans="1:56" s="4" customFormat="1" ht="11.25" customHeight="1">
      <c r="A238" s="123">
        <v>54</v>
      </c>
      <c r="B238" s="55" t="s">
        <v>1240</v>
      </c>
      <c r="C238" s="345">
        <v>1</v>
      </c>
      <c r="D238" s="57">
        <v>42506</v>
      </c>
      <c r="E238" s="94">
        <v>250</v>
      </c>
      <c r="F238" s="122" t="s">
        <v>327</v>
      </c>
      <c r="G238" s="122" t="s">
        <v>748</v>
      </c>
      <c r="H238" s="122" t="s">
        <v>1241</v>
      </c>
      <c r="I238" s="55" t="s">
        <v>849</v>
      </c>
      <c r="J238" s="55" t="s">
        <v>336</v>
      </c>
      <c r="K238" s="55" t="s">
        <v>848</v>
      </c>
      <c r="L238" s="197">
        <v>216.0675</v>
      </c>
      <c r="M238" s="8">
        <v>276566.39999999997</v>
      </c>
      <c r="N238" s="58">
        <v>1.28</v>
      </c>
      <c r="O238" s="55"/>
      <c r="P238" s="55">
        <v>1</v>
      </c>
      <c r="Q238" s="217">
        <v>459.83</v>
      </c>
      <c r="R238" s="8">
        <v>771686.64701268799</v>
      </c>
      <c r="S238" s="58">
        <v>1.678199871719305</v>
      </c>
      <c r="T238" s="55"/>
      <c r="U238" s="55">
        <v>1</v>
      </c>
      <c r="V238" s="217">
        <v>268.32149999999996</v>
      </c>
      <c r="W238" s="8">
        <v>343451.51999999996</v>
      </c>
      <c r="X238" s="58">
        <v>1.28</v>
      </c>
      <c r="Y238" s="55"/>
      <c r="Z238" s="55">
        <v>1</v>
      </c>
      <c r="AA238" s="217">
        <v>504.70600000000002</v>
      </c>
      <c r="AB238" s="8">
        <v>869234.09050176491</v>
      </c>
      <c r="AC238" s="58">
        <v>1.7222582860155515</v>
      </c>
      <c r="AD238" s="55"/>
      <c r="AE238" s="55">
        <v>1</v>
      </c>
      <c r="AF238" s="217">
        <v>731.13593522933877</v>
      </c>
      <c r="AG238" s="8">
        <v>1120163.1271282744</v>
      </c>
      <c r="AH238" s="58">
        <v>1.5320859954406534</v>
      </c>
      <c r="AI238" s="55"/>
      <c r="AJ238" s="55">
        <v>1</v>
      </c>
      <c r="AK238" s="55">
        <v>607</v>
      </c>
      <c r="AL238" s="8">
        <v>957268.31565792533</v>
      </c>
      <c r="AM238" s="58">
        <v>1.5770482959768128</v>
      </c>
      <c r="AN238" s="237">
        <v>1</v>
      </c>
      <c r="AO238" s="228">
        <v>1</v>
      </c>
      <c r="AP238" s="55">
        <v>811</v>
      </c>
      <c r="AQ238" s="200">
        <v>1204155.8941636453</v>
      </c>
      <c r="AR238" s="201">
        <v>1.4847791543324849</v>
      </c>
      <c r="AS238" s="55">
        <v>1</v>
      </c>
      <c r="AT238" s="55"/>
      <c r="AU238" s="423">
        <v>739.49492728056896</v>
      </c>
      <c r="AV238" s="200">
        <v>1153692.9704369309</v>
      </c>
      <c r="AW238" s="201">
        <v>1.5601093771928101</v>
      </c>
      <c r="AX238" s="423">
        <v>1</v>
      </c>
      <c r="AY238" s="55"/>
      <c r="AZ238" s="424">
        <v>534.25170000000003</v>
      </c>
      <c r="BA238" s="200">
        <v>830942.75364307198</v>
      </c>
      <c r="BB238" s="201">
        <v>1.5553394657294903</v>
      </c>
      <c r="BC238" s="425">
        <v>1</v>
      </c>
      <c r="BD238" s="136"/>
    </row>
    <row r="239" spans="1:56" ht="11.25" customHeight="1">
      <c r="A239" s="123">
        <v>54</v>
      </c>
      <c r="B239" s="55" t="s">
        <v>1240</v>
      </c>
      <c r="C239" s="345">
        <v>2</v>
      </c>
      <c r="D239" s="57">
        <v>42821</v>
      </c>
      <c r="E239" s="94">
        <v>250</v>
      </c>
      <c r="F239" s="122" t="s">
        <v>327</v>
      </c>
      <c r="G239" s="122" t="s">
        <v>748</v>
      </c>
      <c r="H239" s="122" t="s">
        <v>1241</v>
      </c>
      <c r="I239" s="55" t="s">
        <v>849</v>
      </c>
      <c r="J239" s="55" t="s">
        <v>336</v>
      </c>
      <c r="K239" s="55" t="s">
        <v>848</v>
      </c>
      <c r="L239" s="197">
        <v>216.0675</v>
      </c>
      <c r="M239" s="8">
        <v>276566.39999999997</v>
      </c>
      <c r="N239" s="58">
        <v>1.28</v>
      </c>
      <c r="O239" s="55"/>
      <c r="P239" s="55">
        <v>1</v>
      </c>
      <c r="Q239" s="217">
        <v>7.6</v>
      </c>
      <c r="R239" s="8">
        <v>28753.65675509366</v>
      </c>
      <c r="S239" s="58">
        <v>3.7833758888281133</v>
      </c>
      <c r="T239" s="55"/>
      <c r="U239" s="55">
        <v>1</v>
      </c>
      <c r="V239" s="217">
        <v>268.32149999999996</v>
      </c>
      <c r="W239" s="8">
        <v>343451.51999999996</v>
      </c>
      <c r="X239" s="58">
        <v>1.28</v>
      </c>
      <c r="Y239" s="55"/>
      <c r="Z239" s="55">
        <v>1</v>
      </c>
      <c r="AA239" s="217">
        <v>422.7</v>
      </c>
      <c r="AB239" s="8">
        <v>739674.63026627502</v>
      </c>
      <c r="AC239" s="58">
        <v>1.749880838103324</v>
      </c>
      <c r="AD239" s="55"/>
      <c r="AE239" s="55">
        <v>1</v>
      </c>
      <c r="AF239" s="217">
        <v>609.46606477066132</v>
      </c>
      <c r="AG239" s="8">
        <v>945725.59801939165</v>
      </c>
      <c r="AH239" s="58">
        <v>1.5517280660659307</v>
      </c>
      <c r="AI239" s="55"/>
      <c r="AJ239" s="55">
        <v>1</v>
      </c>
      <c r="AK239" s="55">
        <v>453</v>
      </c>
      <c r="AL239" s="8">
        <v>722381.76737497037</v>
      </c>
      <c r="AM239" s="58">
        <v>1.5946617381345924</v>
      </c>
      <c r="AN239" s="237">
        <v>1</v>
      </c>
      <c r="AO239" s="228">
        <v>1</v>
      </c>
      <c r="AP239" s="55">
        <v>743</v>
      </c>
      <c r="AQ239" s="200">
        <v>1116714.4503846371</v>
      </c>
      <c r="AR239" s="201">
        <v>1.5029804177451374</v>
      </c>
      <c r="AS239" s="55">
        <v>1</v>
      </c>
      <c r="AT239" s="55"/>
      <c r="AU239" s="423">
        <v>532.44807448198594</v>
      </c>
      <c r="AV239" s="200">
        <v>845790.77934307419</v>
      </c>
      <c r="AW239" s="201">
        <v>1.5884943901167012</v>
      </c>
      <c r="AX239" s="423">
        <v>1</v>
      </c>
      <c r="AY239" s="55"/>
      <c r="AZ239" s="424">
        <v>871.96050000000002</v>
      </c>
      <c r="BA239" s="200">
        <v>1294113.8590078549</v>
      </c>
      <c r="BB239" s="201">
        <v>1.4841427553287734</v>
      </c>
      <c r="BC239" s="425">
        <v>1</v>
      </c>
      <c r="BD239" s="136"/>
    </row>
    <row r="240" spans="1:56" s="4" customFormat="1" ht="11.25" customHeight="1">
      <c r="A240" s="357">
        <v>55</v>
      </c>
      <c r="B240" s="263" t="s">
        <v>864</v>
      </c>
      <c r="C240" s="344">
        <v>0</v>
      </c>
      <c r="D240" s="264"/>
      <c r="E240" s="421">
        <v>30</v>
      </c>
      <c r="F240" s="263" t="s">
        <v>151</v>
      </c>
      <c r="G240" s="263" t="s">
        <v>748</v>
      </c>
      <c r="H240" s="263" t="s">
        <v>152</v>
      </c>
      <c r="I240" s="263" t="s">
        <v>103</v>
      </c>
      <c r="J240" s="263"/>
      <c r="K240" s="263"/>
      <c r="L240" s="267">
        <v>16.8752</v>
      </c>
      <c r="M240" s="265">
        <v>0</v>
      </c>
      <c r="N240" s="268">
        <v>0</v>
      </c>
      <c r="O240" s="263"/>
      <c r="P240" s="263"/>
      <c r="Q240" s="267">
        <v>69.849000000000004</v>
      </c>
      <c r="R240" s="265">
        <v>0</v>
      </c>
      <c r="S240" s="268">
        <v>0</v>
      </c>
      <c r="T240" s="263"/>
      <c r="U240" s="263"/>
      <c r="V240" s="267">
        <v>63.063100000000006</v>
      </c>
      <c r="W240" s="265">
        <v>0</v>
      </c>
      <c r="X240" s="268">
        <v>0</v>
      </c>
      <c r="Y240" s="263"/>
      <c r="Z240" s="263"/>
      <c r="AA240" s="265">
        <v>101.34074999999999</v>
      </c>
      <c r="AB240" s="265">
        <v>0</v>
      </c>
      <c r="AC240" s="268">
        <v>0</v>
      </c>
      <c r="AD240" s="263"/>
      <c r="AE240" s="263"/>
      <c r="AF240" s="271">
        <v>75.689649999999986</v>
      </c>
      <c r="AG240" s="265">
        <v>0</v>
      </c>
      <c r="AH240" s="268">
        <v>0</v>
      </c>
      <c r="AI240" s="263"/>
      <c r="AJ240" s="263"/>
      <c r="AK240" s="263">
        <v>127.5192</v>
      </c>
      <c r="AL240" s="265">
        <v>0</v>
      </c>
      <c r="AM240" s="268">
        <v>0</v>
      </c>
      <c r="AN240" s="263"/>
      <c r="AO240" s="313"/>
      <c r="AP240" s="263">
        <v>77.709499999999991</v>
      </c>
      <c r="AQ240" s="265">
        <v>0</v>
      </c>
      <c r="AR240" s="268">
        <v>0</v>
      </c>
      <c r="AS240" s="263"/>
      <c r="AT240" s="263"/>
      <c r="AU240" s="422">
        <v>89.500249999999994</v>
      </c>
      <c r="AV240" s="265">
        <v>0</v>
      </c>
      <c r="AW240" s="268">
        <v>0</v>
      </c>
      <c r="AX240" s="422"/>
      <c r="AY240" s="263"/>
      <c r="AZ240" s="422">
        <v>105.34065</v>
      </c>
      <c r="BA240" s="265">
        <v>0</v>
      </c>
      <c r="BB240" s="268">
        <v>0</v>
      </c>
      <c r="BC240" s="422"/>
      <c r="BD240" s="263"/>
    </row>
    <row r="241" spans="1:56" ht="11.25" customHeight="1">
      <c r="A241" s="123">
        <v>55</v>
      </c>
      <c r="B241" s="55" t="s">
        <v>864</v>
      </c>
      <c r="C241" s="345">
        <v>1</v>
      </c>
      <c r="D241" s="57">
        <v>38930</v>
      </c>
      <c r="E241" s="8">
        <v>15</v>
      </c>
      <c r="F241" s="55" t="s">
        <v>151</v>
      </c>
      <c r="G241" s="55" t="s">
        <v>748</v>
      </c>
      <c r="H241" s="55" t="s">
        <v>152</v>
      </c>
      <c r="I241" s="55" t="s">
        <v>103</v>
      </c>
      <c r="J241" s="55"/>
      <c r="K241" s="55"/>
      <c r="L241" s="55"/>
      <c r="M241" s="8"/>
      <c r="N241" s="58"/>
      <c r="O241" s="55"/>
      <c r="P241" s="55"/>
      <c r="Q241" s="55"/>
      <c r="R241" s="8">
        <v>0</v>
      </c>
      <c r="S241" s="58"/>
      <c r="T241" s="55"/>
      <c r="U241" s="55"/>
      <c r="V241" s="55"/>
      <c r="W241" s="8">
        <v>0</v>
      </c>
      <c r="X241" s="58"/>
      <c r="Y241" s="55"/>
      <c r="Z241" s="55"/>
      <c r="AA241" s="55"/>
      <c r="AB241" s="8"/>
      <c r="AC241" s="58"/>
      <c r="AD241" s="55"/>
      <c r="AE241" s="55"/>
      <c r="AF241" s="55"/>
      <c r="AG241" s="8">
        <v>0</v>
      </c>
      <c r="AH241" s="58">
        <v>0</v>
      </c>
      <c r="AI241" s="55"/>
      <c r="AJ241" s="55"/>
      <c r="AK241" s="55">
        <v>106.15655</v>
      </c>
      <c r="AL241" s="8">
        <v>0</v>
      </c>
      <c r="AM241" s="58">
        <v>0</v>
      </c>
      <c r="AN241" s="55"/>
      <c r="AO241" s="228"/>
      <c r="AP241" s="55">
        <v>54.19</v>
      </c>
      <c r="AQ241" s="200">
        <v>0</v>
      </c>
      <c r="AR241" s="201">
        <v>0</v>
      </c>
      <c r="AS241" s="55"/>
      <c r="AT241" s="55"/>
      <c r="AU241" s="423">
        <v>72.197199999999995</v>
      </c>
      <c r="AV241" s="200">
        <v>0</v>
      </c>
      <c r="AW241" s="201">
        <v>0</v>
      </c>
      <c r="AX241" s="423"/>
      <c r="AY241" s="55"/>
      <c r="AZ241" s="423">
        <v>100.62434999999999</v>
      </c>
      <c r="BA241" s="200">
        <v>0</v>
      </c>
      <c r="BB241" s="201">
        <v>0</v>
      </c>
      <c r="BC241" s="425"/>
      <c r="BD241" s="136"/>
    </row>
    <row r="242" spans="1:56" s="4" customFormat="1" ht="11.25" customHeight="1">
      <c r="A242" s="123">
        <v>55</v>
      </c>
      <c r="B242" s="136" t="s">
        <v>864</v>
      </c>
      <c r="C242" s="346">
        <v>2</v>
      </c>
      <c r="D242" s="140">
        <v>38982</v>
      </c>
      <c r="E242" s="126">
        <v>15</v>
      </c>
      <c r="F242" s="136" t="s">
        <v>151</v>
      </c>
      <c r="G242" s="136" t="s">
        <v>748</v>
      </c>
      <c r="H242" s="136" t="s">
        <v>152</v>
      </c>
      <c r="I242" s="136" t="s">
        <v>103</v>
      </c>
      <c r="J242" s="55"/>
      <c r="K242" s="55"/>
      <c r="L242" s="136"/>
      <c r="M242" s="126"/>
      <c r="N242" s="221"/>
      <c r="O242" s="136"/>
      <c r="P242" s="136"/>
      <c r="Q242" s="136"/>
      <c r="R242" s="126">
        <v>0</v>
      </c>
      <c r="S242" s="221"/>
      <c r="T242" s="136"/>
      <c r="U242" s="136"/>
      <c r="V242" s="136"/>
      <c r="W242" s="126">
        <v>0</v>
      </c>
      <c r="X242" s="221"/>
      <c r="Y242" s="136"/>
      <c r="Z242" s="136"/>
      <c r="AA242" s="136"/>
      <c r="AB242" s="126"/>
      <c r="AC242" s="221"/>
      <c r="AD242" s="136"/>
      <c r="AE242" s="136"/>
      <c r="AF242" s="136"/>
      <c r="AG242" s="126">
        <v>0</v>
      </c>
      <c r="AH242" s="221">
        <v>0</v>
      </c>
      <c r="AI242" s="136"/>
      <c r="AJ242" s="136"/>
      <c r="AK242" s="136">
        <v>21.362649999999999</v>
      </c>
      <c r="AL242" s="8">
        <v>0</v>
      </c>
      <c r="AM242" s="58">
        <v>0</v>
      </c>
      <c r="AN242" s="136"/>
      <c r="AO242" s="237"/>
      <c r="AP242" s="136">
        <v>23.52</v>
      </c>
      <c r="AQ242" s="200">
        <v>0</v>
      </c>
      <c r="AR242" s="201">
        <v>0</v>
      </c>
      <c r="AS242" s="136"/>
      <c r="AT242" s="136"/>
      <c r="AU242" s="423">
        <v>17.303049999999999</v>
      </c>
      <c r="AV242" s="200">
        <v>0</v>
      </c>
      <c r="AW242" s="201">
        <v>0</v>
      </c>
      <c r="AX242" s="423"/>
      <c r="AY242" s="136"/>
      <c r="AZ242" s="423">
        <v>4.7163000000000004</v>
      </c>
      <c r="BA242" s="200">
        <v>0</v>
      </c>
      <c r="BB242" s="201">
        <v>0</v>
      </c>
      <c r="BC242" s="425"/>
      <c r="BD242" s="136"/>
    </row>
    <row r="243" spans="1:56" s="4" customFormat="1" ht="11.25" customHeight="1">
      <c r="A243" s="357">
        <v>56</v>
      </c>
      <c r="B243" s="279" t="s">
        <v>932</v>
      </c>
      <c r="C243" s="347">
        <v>0</v>
      </c>
      <c r="D243" s="280"/>
      <c r="E243" s="421">
        <v>30</v>
      </c>
      <c r="F243" s="279" t="s">
        <v>151</v>
      </c>
      <c r="G243" s="279" t="s">
        <v>748</v>
      </c>
      <c r="H243" s="279" t="s">
        <v>152</v>
      </c>
      <c r="I243" s="279" t="s">
        <v>103</v>
      </c>
      <c r="J243" s="263"/>
      <c r="K243" s="263"/>
      <c r="L243" s="284">
        <v>37.431899999999999</v>
      </c>
      <c r="M243" s="269">
        <v>0</v>
      </c>
      <c r="N243" s="282">
        <v>0</v>
      </c>
      <c r="O243" s="279"/>
      <c r="P243" s="279"/>
      <c r="Q243" s="284">
        <v>76.774200000000008</v>
      </c>
      <c r="R243" s="269">
        <v>0</v>
      </c>
      <c r="S243" s="282">
        <v>0</v>
      </c>
      <c r="T243" s="279"/>
      <c r="U243" s="279"/>
      <c r="V243" s="284">
        <v>56.70505</v>
      </c>
      <c r="W243" s="269">
        <v>0</v>
      </c>
      <c r="X243" s="282">
        <v>0</v>
      </c>
      <c r="Y243" s="279"/>
      <c r="Z243" s="279"/>
      <c r="AA243" s="269">
        <v>90.634550000000004</v>
      </c>
      <c r="AB243" s="269">
        <v>0</v>
      </c>
      <c r="AC243" s="282">
        <v>0</v>
      </c>
      <c r="AD243" s="279"/>
      <c r="AE243" s="279"/>
      <c r="AF243" s="286">
        <v>78.336349999999996</v>
      </c>
      <c r="AG243" s="269">
        <v>0</v>
      </c>
      <c r="AH243" s="282">
        <v>0</v>
      </c>
      <c r="AI243" s="279"/>
      <c r="AJ243" s="279"/>
      <c r="AK243" s="279">
        <v>102.69394999999999</v>
      </c>
      <c r="AL243" s="265">
        <v>0</v>
      </c>
      <c r="AM243" s="268">
        <v>0</v>
      </c>
      <c r="AN243" s="263"/>
      <c r="AO243" s="316"/>
      <c r="AP243" s="279">
        <v>54.396649999999994</v>
      </c>
      <c r="AQ243" s="265">
        <v>0</v>
      </c>
      <c r="AR243" s="268">
        <v>0</v>
      </c>
      <c r="AS243" s="279"/>
      <c r="AT243" s="279"/>
      <c r="AU243" s="422">
        <v>36.904549999999993</v>
      </c>
      <c r="AV243" s="265">
        <v>0</v>
      </c>
      <c r="AW243" s="268">
        <v>0</v>
      </c>
      <c r="AX243" s="422"/>
      <c r="AY243" s="279"/>
      <c r="AZ243" s="422">
        <v>89.768900000000002</v>
      </c>
      <c r="BA243" s="265">
        <v>0</v>
      </c>
      <c r="BB243" s="268">
        <v>0</v>
      </c>
      <c r="BC243" s="422"/>
      <c r="BD243" s="279"/>
    </row>
    <row r="244" spans="1:56" ht="11.25" customHeight="1">
      <c r="A244" s="123">
        <v>56</v>
      </c>
      <c r="B244" s="136" t="s">
        <v>932</v>
      </c>
      <c r="C244" s="346">
        <v>1</v>
      </c>
      <c r="D244" s="140">
        <v>41523</v>
      </c>
      <c r="E244" s="126">
        <v>15</v>
      </c>
      <c r="F244" s="136" t="s">
        <v>151</v>
      </c>
      <c r="G244" s="136" t="s">
        <v>748</v>
      </c>
      <c r="H244" s="136" t="s">
        <v>152</v>
      </c>
      <c r="I244" s="136" t="s">
        <v>103</v>
      </c>
      <c r="J244" s="55"/>
      <c r="K244" s="55"/>
      <c r="L244" s="136"/>
      <c r="M244" s="126">
        <v>0</v>
      </c>
      <c r="N244" s="221">
        <v>0</v>
      </c>
      <c r="O244" s="136"/>
      <c r="P244" s="136"/>
      <c r="Q244" s="136"/>
      <c r="R244" s="126">
        <v>0</v>
      </c>
      <c r="S244" s="221">
        <v>0</v>
      </c>
      <c r="T244" s="136"/>
      <c r="U244" s="136"/>
      <c r="V244" s="136"/>
      <c r="W244" s="126">
        <v>0</v>
      </c>
      <c r="X244" s="221">
        <v>0</v>
      </c>
      <c r="Y244" s="136"/>
      <c r="Z244" s="136"/>
      <c r="AA244" s="136"/>
      <c r="AB244" s="126"/>
      <c r="AC244" s="221"/>
      <c r="AD244" s="136"/>
      <c r="AE244" s="136"/>
      <c r="AF244" s="136"/>
      <c r="AG244" s="126">
        <v>0</v>
      </c>
      <c r="AH244" s="221">
        <v>0</v>
      </c>
      <c r="AI244" s="136"/>
      <c r="AJ244" s="136"/>
      <c r="AK244" s="136">
        <v>70.028099999999995</v>
      </c>
      <c r="AL244" s="8">
        <v>0</v>
      </c>
      <c r="AM244" s="58">
        <v>0</v>
      </c>
      <c r="AN244" s="55"/>
      <c r="AO244" s="237"/>
      <c r="AP244" s="136">
        <v>36.25</v>
      </c>
      <c r="AQ244" s="200">
        <v>0</v>
      </c>
      <c r="AR244" s="201">
        <v>0</v>
      </c>
      <c r="AS244" s="136"/>
      <c r="AT244" s="136"/>
      <c r="AU244" s="423">
        <v>16.835399999999996</v>
      </c>
      <c r="AV244" s="200">
        <v>0</v>
      </c>
      <c r="AW244" s="201">
        <v>0</v>
      </c>
      <c r="AX244" s="423"/>
      <c r="AY244" s="136"/>
      <c r="AZ244" s="423">
        <v>48.287350000000004</v>
      </c>
      <c r="BA244" s="200">
        <v>0</v>
      </c>
      <c r="BB244" s="201">
        <v>0</v>
      </c>
      <c r="BC244" s="425"/>
      <c r="BD244" s="136"/>
    </row>
    <row r="245" spans="1:56" s="4" customFormat="1" ht="11.25" customHeight="1">
      <c r="A245" s="123">
        <v>56</v>
      </c>
      <c r="B245" s="55" t="s">
        <v>932</v>
      </c>
      <c r="C245" s="345">
        <v>2</v>
      </c>
      <c r="D245" s="57">
        <v>41513</v>
      </c>
      <c r="E245" s="8">
        <v>15</v>
      </c>
      <c r="F245" s="55" t="s">
        <v>151</v>
      </c>
      <c r="G245" s="55" t="s">
        <v>748</v>
      </c>
      <c r="H245" s="55" t="s">
        <v>152</v>
      </c>
      <c r="I245" s="55" t="s">
        <v>103</v>
      </c>
      <c r="J245" s="55"/>
      <c r="K245" s="55"/>
      <c r="L245" s="55"/>
      <c r="M245" s="8">
        <v>0</v>
      </c>
      <c r="N245" s="58">
        <v>0</v>
      </c>
      <c r="O245" s="55"/>
      <c r="P245" s="55"/>
      <c r="Q245" s="55"/>
      <c r="R245" s="8">
        <v>0</v>
      </c>
      <c r="S245" s="58">
        <v>0</v>
      </c>
      <c r="T245" s="55"/>
      <c r="U245" s="55"/>
      <c r="V245" s="55"/>
      <c r="W245" s="8">
        <v>0</v>
      </c>
      <c r="X245" s="58">
        <v>0</v>
      </c>
      <c r="Y245" s="55"/>
      <c r="Z245" s="55"/>
      <c r="AA245" s="55"/>
      <c r="AB245" s="8"/>
      <c r="AC245" s="58"/>
      <c r="AD245" s="55"/>
      <c r="AE245" s="55"/>
      <c r="AF245" s="55"/>
      <c r="AG245" s="8">
        <v>0</v>
      </c>
      <c r="AH245" s="58">
        <v>0</v>
      </c>
      <c r="AI245" s="55"/>
      <c r="AJ245" s="55"/>
      <c r="AK245" s="55">
        <v>32.665849999999999</v>
      </c>
      <c r="AL245" s="8">
        <v>0</v>
      </c>
      <c r="AM245" s="58">
        <v>0</v>
      </c>
      <c r="AN245" s="55"/>
      <c r="AO245" s="228"/>
      <c r="AP245" s="55">
        <v>18.149999999999999</v>
      </c>
      <c r="AQ245" s="200">
        <v>0</v>
      </c>
      <c r="AR245" s="201">
        <v>0</v>
      </c>
      <c r="AS245" s="55"/>
      <c r="AT245" s="55"/>
      <c r="AU245" s="423">
        <v>20.069149999999997</v>
      </c>
      <c r="AV245" s="200">
        <v>0</v>
      </c>
      <c r="AW245" s="201">
        <v>0</v>
      </c>
      <c r="AX245" s="423"/>
      <c r="AY245" s="55"/>
      <c r="AZ245" s="423">
        <v>41.481549999999999</v>
      </c>
      <c r="BA245" s="200">
        <v>0</v>
      </c>
      <c r="BB245" s="201">
        <v>0</v>
      </c>
      <c r="BC245" s="425"/>
      <c r="BD245" s="136"/>
    </row>
    <row r="246" spans="1:56" ht="11.25" customHeight="1">
      <c r="A246" s="357">
        <v>57</v>
      </c>
      <c r="B246" s="263" t="s">
        <v>1048</v>
      </c>
      <c r="C246" s="344">
        <v>0</v>
      </c>
      <c r="D246" s="264"/>
      <c r="E246" s="421">
        <v>30</v>
      </c>
      <c r="F246" s="263" t="s">
        <v>151</v>
      </c>
      <c r="G246" s="263" t="s">
        <v>748</v>
      </c>
      <c r="H246" s="263" t="s">
        <v>152</v>
      </c>
      <c r="I246" s="263" t="s">
        <v>103</v>
      </c>
      <c r="J246" s="263"/>
      <c r="K246" s="263"/>
      <c r="L246" s="267">
        <v>0</v>
      </c>
      <c r="M246" s="265">
        <v>0</v>
      </c>
      <c r="N246" s="268">
        <v>0</v>
      </c>
      <c r="O246" s="263"/>
      <c r="P246" s="263"/>
      <c r="Q246" s="267">
        <v>33.889700000000005</v>
      </c>
      <c r="R246" s="265">
        <v>0</v>
      </c>
      <c r="S246" s="268">
        <v>0</v>
      </c>
      <c r="T246" s="263"/>
      <c r="U246" s="263"/>
      <c r="V246" s="267">
        <v>35.690649999999998</v>
      </c>
      <c r="W246" s="265">
        <v>0</v>
      </c>
      <c r="X246" s="268">
        <v>0</v>
      </c>
      <c r="Y246" s="263"/>
      <c r="Z246" s="263"/>
      <c r="AA246" s="265">
        <v>60.655200000000008</v>
      </c>
      <c r="AB246" s="265">
        <v>0</v>
      </c>
      <c r="AC246" s="268">
        <v>0</v>
      </c>
      <c r="AD246" s="263"/>
      <c r="AE246" s="263"/>
      <c r="AF246" s="271">
        <v>63.182499999999997</v>
      </c>
      <c r="AG246" s="265">
        <v>0</v>
      </c>
      <c r="AH246" s="268">
        <v>0</v>
      </c>
      <c r="AI246" s="263"/>
      <c r="AJ246" s="263"/>
      <c r="AK246" s="263">
        <v>64.76455</v>
      </c>
      <c r="AL246" s="265">
        <v>0</v>
      </c>
      <c r="AM246" s="268">
        <v>0</v>
      </c>
      <c r="AN246" s="263"/>
      <c r="AO246" s="313"/>
      <c r="AP246" s="263">
        <v>33.28275</v>
      </c>
      <c r="AQ246" s="265">
        <v>0</v>
      </c>
      <c r="AR246" s="268">
        <v>0</v>
      </c>
      <c r="AS246" s="263"/>
      <c r="AT246" s="263"/>
      <c r="AU246" s="422">
        <v>52.356899999999996</v>
      </c>
      <c r="AV246" s="265">
        <v>0</v>
      </c>
      <c r="AW246" s="268">
        <v>0</v>
      </c>
      <c r="AX246" s="422"/>
      <c r="AY246" s="263"/>
      <c r="AZ246" s="422">
        <v>72.286750000000012</v>
      </c>
      <c r="BA246" s="265">
        <v>0</v>
      </c>
      <c r="BB246" s="268">
        <v>0</v>
      </c>
      <c r="BC246" s="422"/>
      <c r="BD246" s="263"/>
    </row>
    <row r="247" spans="1:56" ht="11.25" customHeight="1">
      <c r="A247" s="123">
        <v>57</v>
      </c>
      <c r="B247" s="55" t="s">
        <v>1048</v>
      </c>
      <c r="C247" s="345">
        <v>1</v>
      </c>
      <c r="D247" s="57">
        <v>41251</v>
      </c>
      <c r="E247" s="8">
        <v>15</v>
      </c>
      <c r="F247" s="55" t="s">
        <v>151</v>
      </c>
      <c r="G247" s="55" t="s">
        <v>748</v>
      </c>
      <c r="H247" s="55" t="s">
        <v>152</v>
      </c>
      <c r="I247" s="55" t="s">
        <v>103</v>
      </c>
      <c r="J247" s="55"/>
      <c r="K247" s="55"/>
      <c r="L247" s="55"/>
      <c r="M247" s="8">
        <v>0</v>
      </c>
      <c r="N247" s="58">
        <v>0</v>
      </c>
      <c r="O247" s="55"/>
      <c r="P247" s="55"/>
      <c r="Q247" s="55"/>
      <c r="R247" s="8">
        <v>0</v>
      </c>
      <c r="S247" s="58">
        <v>0</v>
      </c>
      <c r="T247" s="55"/>
      <c r="U247" s="55"/>
      <c r="V247" s="55"/>
      <c r="W247" s="8">
        <v>0</v>
      </c>
      <c r="X247" s="58">
        <v>0</v>
      </c>
      <c r="Y247" s="55"/>
      <c r="Z247" s="55"/>
      <c r="AA247" s="55"/>
      <c r="AB247" s="8"/>
      <c r="AC247" s="58"/>
      <c r="AD247" s="55"/>
      <c r="AE247" s="55"/>
      <c r="AF247" s="55"/>
      <c r="AG247" s="8">
        <v>0</v>
      </c>
      <c r="AH247" s="58">
        <v>0</v>
      </c>
      <c r="AI247" s="55"/>
      <c r="AJ247" s="55"/>
      <c r="AK247" s="55">
        <v>35.82</v>
      </c>
      <c r="AL247" s="8">
        <v>0</v>
      </c>
      <c r="AM247" s="58">
        <v>0</v>
      </c>
      <c r="AN247" s="55"/>
      <c r="AO247" s="228"/>
      <c r="AP247" s="55">
        <v>16.97</v>
      </c>
      <c r="AQ247" s="200">
        <v>0</v>
      </c>
      <c r="AR247" s="201">
        <v>0</v>
      </c>
      <c r="AS247" s="55"/>
      <c r="AT247" s="55"/>
      <c r="AU247" s="423">
        <v>28.098799999999997</v>
      </c>
      <c r="AV247" s="200">
        <v>0</v>
      </c>
      <c r="AW247" s="201">
        <v>0</v>
      </c>
      <c r="AX247" s="423"/>
      <c r="AY247" s="55"/>
      <c r="AZ247" s="423">
        <v>39.670650000000002</v>
      </c>
      <c r="BA247" s="200">
        <v>0</v>
      </c>
      <c r="BB247" s="201">
        <v>0</v>
      </c>
      <c r="BC247" s="425"/>
      <c r="BD247" s="136"/>
    </row>
    <row r="248" spans="1:56" s="4" customFormat="1" ht="11.25" customHeight="1">
      <c r="A248" s="123">
        <v>57</v>
      </c>
      <c r="B248" s="55" t="s">
        <v>1048</v>
      </c>
      <c r="C248" s="345">
        <v>2</v>
      </c>
      <c r="D248" s="57">
        <v>41542</v>
      </c>
      <c r="E248" s="8">
        <v>15</v>
      </c>
      <c r="F248" s="55" t="s">
        <v>151</v>
      </c>
      <c r="G248" s="55" t="s">
        <v>748</v>
      </c>
      <c r="H248" s="55" t="s">
        <v>152</v>
      </c>
      <c r="I248" s="55" t="s">
        <v>103</v>
      </c>
      <c r="J248" s="55"/>
      <c r="K248" s="55"/>
      <c r="L248" s="55"/>
      <c r="M248" s="8">
        <v>0</v>
      </c>
      <c r="N248" s="58">
        <v>0</v>
      </c>
      <c r="O248" s="55"/>
      <c r="P248" s="55"/>
      <c r="Q248" s="55"/>
      <c r="R248" s="8">
        <v>0</v>
      </c>
      <c r="S248" s="58">
        <v>0</v>
      </c>
      <c r="T248" s="55"/>
      <c r="U248" s="55"/>
      <c r="V248" s="55"/>
      <c r="W248" s="8">
        <v>0</v>
      </c>
      <c r="X248" s="58">
        <v>0</v>
      </c>
      <c r="Y248" s="55"/>
      <c r="Z248" s="55"/>
      <c r="AA248" s="55"/>
      <c r="AB248" s="8"/>
      <c r="AC248" s="58"/>
      <c r="AD248" s="55"/>
      <c r="AE248" s="55"/>
      <c r="AF248" s="55"/>
      <c r="AG248" s="8">
        <v>0</v>
      </c>
      <c r="AH248" s="58">
        <v>0</v>
      </c>
      <c r="AI248" s="55"/>
      <c r="AJ248" s="55"/>
      <c r="AK248" s="55">
        <v>28.94455</v>
      </c>
      <c r="AL248" s="8">
        <v>0</v>
      </c>
      <c r="AM248" s="58">
        <v>0</v>
      </c>
      <c r="AN248" s="55"/>
      <c r="AO248" s="228"/>
      <c r="AP248" s="55">
        <v>16.309999999999999</v>
      </c>
      <c r="AQ248" s="200">
        <v>0</v>
      </c>
      <c r="AR248" s="201">
        <v>0</v>
      </c>
      <c r="AS248" s="55"/>
      <c r="AT248" s="55"/>
      <c r="AU248" s="423">
        <v>24.258099999999995</v>
      </c>
      <c r="AV248" s="200">
        <v>0</v>
      </c>
      <c r="AW248" s="201">
        <v>0</v>
      </c>
      <c r="AX248" s="423"/>
      <c r="AY248" s="55"/>
      <c r="AZ248" s="423">
        <v>32.616100000000003</v>
      </c>
      <c r="BA248" s="200">
        <v>0</v>
      </c>
      <c r="BB248" s="201">
        <v>0</v>
      </c>
      <c r="BC248" s="425"/>
      <c r="BD248" s="136"/>
    </row>
    <row r="249" spans="1:56" ht="11.25" customHeight="1">
      <c r="A249" s="357">
        <v>58</v>
      </c>
      <c r="B249" s="263" t="s">
        <v>469</v>
      </c>
      <c r="C249" s="344">
        <v>0</v>
      </c>
      <c r="D249" s="264"/>
      <c r="E249" s="421">
        <v>500</v>
      </c>
      <c r="F249" s="263" t="s">
        <v>540</v>
      </c>
      <c r="G249" s="263" t="s">
        <v>589</v>
      </c>
      <c r="H249" s="263" t="s">
        <v>470</v>
      </c>
      <c r="I249" s="263" t="s">
        <v>849</v>
      </c>
      <c r="J249" s="263" t="s">
        <v>591</v>
      </c>
      <c r="K249" s="263" t="s">
        <v>848</v>
      </c>
      <c r="L249" s="263">
        <v>3590.9</v>
      </c>
      <c r="M249" s="265">
        <v>3382825.8948789164</v>
      </c>
      <c r="N249" s="268">
        <v>0.94205516580214332</v>
      </c>
      <c r="O249" s="263">
        <v>1</v>
      </c>
      <c r="P249" s="263"/>
      <c r="Q249" s="267">
        <v>3139.308</v>
      </c>
      <c r="R249" s="265">
        <v>3035373.9011260616</v>
      </c>
      <c r="S249" s="268">
        <v>0.9668926722468969</v>
      </c>
      <c r="T249" s="263">
        <v>1</v>
      </c>
      <c r="U249" s="263"/>
      <c r="V249" s="277">
        <v>2487.6284532499999</v>
      </c>
      <c r="W249" s="265">
        <v>2454298.3709722138</v>
      </c>
      <c r="X249" s="268">
        <v>0.98660166383197556</v>
      </c>
      <c r="Y249" s="263">
        <v>1</v>
      </c>
      <c r="Z249" s="263"/>
      <c r="AA249" s="277">
        <v>2928.8510000000001</v>
      </c>
      <c r="AB249" s="265">
        <v>2931513.9399743988</v>
      </c>
      <c r="AC249" s="268">
        <v>1.0009092097803536</v>
      </c>
      <c r="AD249" s="263">
        <v>1</v>
      </c>
      <c r="AE249" s="263"/>
      <c r="AF249" s="277">
        <v>3211.8319999999999</v>
      </c>
      <c r="AG249" s="265">
        <v>3155143.3900862234</v>
      </c>
      <c r="AH249" s="268">
        <v>0.98235007001805308</v>
      </c>
      <c r="AI249" s="263">
        <v>1</v>
      </c>
      <c r="AJ249" s="263"/>
      <c r="AK249" s="263">
        <v>3464.8879999999999</v>
      </c>
      <c r="AL249" s="265">
        <v>3397392.4147583819</v>
      </c>
      <c r="AM249" s="268">
        <v>0.98052012496749741</v>
      </c>
      <c r="AN249" s="263"/>
      <c r="AO249" s="313"/>
      <c r="AP249" s="422">
        <v>3542.0479467999999</v>
      </c>
      <c r="AQ249" s="265">
        <v>3532101.5253344607</v>
      </c>
      <c r="AR249" s="268">
        <v>0.99719190095251953</v>
      </c>
      <c r="AS249" s="263"/>
      <c r="AT249" s="263"/>
      <c r="AU249" s="422">
        <v>3294.3418199999996</v>
      </c>
      <c r="AV249" s="265">
        <v>3199935.8686467884</v>
      </c>
      <c r="AW249" s="268">
        <v>0.97134300066250834</v>
      </c>
      <c r="AX249" s="422"/>
      <c r="AY249" s="263"/>
      <c r="AZ249" s="422">
        <v>3271.1670000000004</v>
      </c>
      <c r="BA249" s="265">
        <v>3230697.7754150778</v>
      </c>
      <c r="BB249" s="268">
        <v>0.98762850548904335</v>
      </c>
      <c r="BC249" s="422"/>
      <c r="BD249" s="263"/>
    </row>
    <row r="250" spans="1:56" ht="11.25" customHeight="1">
      <c r="A250" s="123">
        <v>58</v>
      </c>
      <c r="B250" s="55" t="s">
        <v>469</v>
      </c>
      <c r="C250" s="345">
        <v>1</v>
      </c>
      <c r="D250" s="57">
        <v>39558</v>
      </c>
      <c r="E250" s="94">
        <v>250</v>
      </c>
      <c r="F250" s="55" t="s">
        <v>540</v>
      </c>
      <c r="G250" s="55" t="s">
        <v>589</v>
      </c>
      <c r="H250" s="55" t="s">
        <v>470</v>
      </c>
      <c r="I250" s="55" t="s">
        <v>849</v>
      </c>
      <c r="J250" s="55" t="s">
        <v>591</v>
      </c>
      <c r="K250" s="55" t="s">
        <v>848</v>
      </c>
      <c r="L250" s="55"/>
      <c r="M250" s="8"/>
      <c r="N250" s="58"/>
      <c r="O250" s="55"/>
      <c r="P250" s="55"/>
      <c r="Q250" s="197"/>
      <c r="R250" s="8"/>
      <c r="S250" s="58"/>
      <c r="T250" s="55"/>
      <c r="U250" s="55"/>
      <c r="V250" s="197"/>
      <c r="W250" s="8"/>
      <c r="X250" s="58"/>
      <c r="Y250" s="55"/>
      <c r="Z250" s="55"/>
      <c r="AA250" s="197"/>
      <c r="AB250" s="8"/>
      <c r="AC250" s="58"/>
      <c r="AD250" s="55"/>
      <c r="AE250" s="55"/>
      <c r="AF250" s="197"/>
      <c r="AG250" s="8"/>
      <c r="AH250" s="58"/>
      <c r="AI250" s="55"/>
      <c r="AJ250" s="55"/>
      <c r="AK250" s="55">
        <v>1810.6295925485274</v>
      </c>
      <c r="AL250" s="8">
        <v>1775358.7543555307</v>
      </c>
      <c r="AM250" s="58">
        <v>0.9805201249674973</v>
      </c>
      <c r="AN250" s="237">
        <v>1</v>
      </c>
      <c r="AO250" s="228"/>
      <c r="AP250" s="55">
        <v>1703.9135148000003</v>
      </c>
      <c r="AQ250" s="200">
        <v>1707580.3882016707</v>
      </c>
      <c r="AR250" s="201">
        <v>1.0021520302349975</v>
      </c>
      <c r="AS250" s="55">
        <v>1</v>
      </c>
      <c r="AT250" s="55"/>
      <c r="AU250" s="423">
        <v>1685.1183929219999</v>
      </c>
      <c r="AV250" s="200">
        <v>1633309.2227338769</v>
      </c>
      <c r="AW250" s="201">
        <v>0.96925487822948408</v>
      </c>
      <c r="AX250" s="423">
        <v>1</v>
      </c>
      <c r="AY250" s="55"/>
      <c r="AZ250" s="426">
        <v>1632.1020000000001</v>
      </c>
      <c r="BA250" s="200">
        <v>1619501.3669062725</v>
      </c>
      <c r="BB250" s="201">
        <v>0.99227950637047957</v>
      </c>
      <c r="BC250" s="425">
        <v>1</v>
      </c>
      <c r="BD250" s="136"/>
    </row>
    <row r="251" spans="1:56" s="4" customFormat="1" ht="11.25" customHeight="1">
      <c r="A251" s="123">
        <v>58</v>
      </c>
      <c r="B251" s="55" t="s">
        <v>469</v>
      </c>
      <c r="C251" s="345">
        <v>2</v>
      </c>
      <c r="D251" s="57">
        <v>40006</v>
      </c>
      <c r="E251" s="94">
        <v>250</v>
      </c>
      <c r="F251" s="55" t="s">
        <v>540</v>
      </c>
      <c r="G251" s="55" t="s">
        <v>589</v>
      </c>
      <c r="H251" s="55" t="s">
        <v>470</v>
      </c>
      <c r="I251" s="55" t="s">
        <v>849</v>
      </c>
      <c r="J251" s="55" t="s">
        <v>591</v>
      </c>
      <c r="K251" s="55" t="s">
        <v>848</v>
      </c>
      <c r="L251" s="55"/>
      <c r="M251" s="8"/>
      <c r="N251" s="58"/>
      <c r="O251" s="55"/>
      <c r="P251" s="55"/>
      <c r="Q251" s="197"/>
      <c r="R251" s="8"/>
      <c r="S251" s="58"/>
      <c r="T251" s="55"/>
      <c r="U251" s="55"/>
      <c r="V251" s="197"/>
      <c r="W251" s="8"/>
      <c r="X251" s="58"/>
      <c r="Y251" s="55"/>
      <c r="Z251" s="55"/>
      <c r="AA251" s="197"/>
      <c r="AB251" s="8"/>
      <c r="AC251" s="58"/>
      <c r="AD251" s="55"/>
      <c r="AE251" s="55"/>
      <c r="AF251" s="197"/>
      <c r="AG251" s="8"/>
      <c r="AH251" s="58"/>
      <c r="AI251" s="55"/>
      <c r="AJ251" s="55"/>
      <c r="AK251" s="55">
        <v>1654.2597780745177</v>
      </c>
      <c r="AL251" s="8">
        <v>1622035.00432633</v>
      </c>
      <c r="AM251" s="58">
        <v>0.98052012496749708</v>
      </c>
      <c r="AN251" s="237">
        <v>1</v>
      </c>
      <c r="AO251" s="228"/>
      <c r="AP251" s="55">
        <v>1838.1344319999996</v>
      </c>
      <c r="AQ251" s="200">
        <v>1824521.1371327902</v>
      </c>
      <c r="AR251" s="201">
        <v>0.99259396123035604</v>
      </c>
      <c r="AS251" s="55">
        <v>1</v>
      </c>
      <c r="AT251" s="55"/>
      <c r="AU251" s="423">
        <v>1609.2234270779995</v>
      </c>
      <c r="AV251" s="200">
        <v>1566626.6459129113</v>
      </c>
      <c r="AW251" s="201">
        <v>0.97352960412561562</v>
      </c>
      <c r="AX251" s="423">
        <v>1</v>
      </c>
      <c r="AY251" s="55"/>
      <c r="AZ251" s="426">
        <v>1639.0650000000001</v>
      </c>
      <c r="BA251" s="200">
        <v>1611196.4085088049</v>
      </c>
      <c r="BB251" s="201">
        <v>0.9829972627740845</v>
      </c>
      <c r="BC251" s="425">
        <v>1</v>
      </c>
      <c r="BD251" s="136"/>
    </row>
    <row r="252" spans="1:56" ht="11.25" customHeight="1">
      <c r="A252" s="357">
        <v>59</v>
      </c>
      <c r="B252" s="263" t="s">
        <v>866</v>
      </c>
      <c r="C252" s="344">
        <v>0</v>
      </c>
      <c r="D252" s="264"/>
      <c r="E252" s="421">
        <v>300</v>
      </c>
      <c r="F252" s="263" t="s">
        <v>551</v>
      </c>
      <c r="G252" s="263" t="s">
        <v>338</v>
      </c>
      <c r="H252" s="263" t="s">
        <v>867</v>
      </c>
      <c r="I252" s="263" t="s">
        <v>103</v>
      </c>
      <c r="J252" s="263"/>
      <c r="K252" s="263"/>
      <c r="L252" s="267">
        <v>887.83849999999995</v>
      </c>
      <c r="M252" s="265">
        <v>0</v>
      </c>
      <c r="N252" s="268">
        <v>0</v>
      </c>
      <c r="O252" s="263"/>
      <c r="P252" s="263"/>
      <c r="Q252" s="267">
        <v>905.24104999999997</v>
      </c>
      <c r="R252" s="265">
        <v>0</v>
      </c>
      <c r="S252" s="268">
        <v>0</v>
      </c>
      <c r="T252" s="263"/>
      <c r="U252" s="263"/>
      <c r="V252" s="267">
        <v>837.14324999999997</v>
      </c>
      <c r="W252" s="265">
        <v>0</v>
      </c>
      <c r="X252" s="268">
        <v>0</v>
      </c>
      <c r="Y252" s="263"/>
      <c r="Z252" s="263"/>
      <c r="AA252" s="265">
        <v>940.65309999999999</v>
      </c>
      <c r="AB252" s="265">
        <v>0</v>
      </c>
      <c r="AC252" s="268">
        <v>0</v>
      </c>
      <c r="AD252" s="263"/>
      <c r="AE252" s="263"/>
      <c r="AF252" s="271">
        <v>1019.4571</v>
      </c>
      <c r="AG252" s="265">
        <v>0</v>
      </c>
      <c r="AH252" s="268">
        <v>0</v>
      </c>
      <c r="AI252" s="263"/>
      <c r="AJ252" s="263"/>
      <c r="AK252" s="263">
        <v>934.81245000000001</v>
      </c>
      <c r="AL252" s="265">
        <v>0</v>
      </c>
      <c r="AM252" s="268">
        <v>0</v>
      </c>
      <c r="AN252" s="263"/>
      <c r="AO252" s="313"/>
      <c r="AP252" s="263">
        <v>953.66770000000008</v>
      </c>
      <c r="AQ252" s="265">
        <v>0</v>
      </c>
      <c r="AR252" s="268">
        <v>0</v>
      </c>
      <c r="AS252" s="263"/>
      <c r="AT252" s="263"/>
      <c r="AU252" s="422">
        <v>911.08169999999996</v>
      </c>
      <c r="AV252" s="265">
        <v>0</v>
      </c>
      <c r="AW252" s="268">
        <v>0</v>
      </c>
      <c r="AX252" s="422"/>
      <c r="AY252" s="263"/>
      <c r="AZ252" s="422">
        <v>882.53514999999993</v>
      </c>
      <c r="BA252" s="265">
        <v>0</v>
      </c>
      <c r="BB252" s="268">
        <v>0</v>
      </c>
      <c r="BC252" s="422"/>
      <c r="BD252" s="263"/>
    </row>
    <row r="253" spans="1:56" ht="11.25" customHeight="1">
      <c r="A253" s="123">
        <v>59</v>
      </c>
      <c r="B253" s="55" t="s">
        <v>866</v>
      </c>
      <c r="C253" s="345">
        <v>1</v>
      </c>
      <c r="D253" s="57">
        <v>9863</v>
      </c>
      <c r="E253" s="8">
        <v>25</v>
      </c>
      <c r="F253" s="55" t="s">
        <v>551</v>
      </c>
      <c r="G253" s="55" t="s">
        <v>338</v>
      </c>
      <c r="H253" s="55" t="s">
        <v>867</v>
      </c>
      <c r="I253" s="55" t="s">
        <v>103</v>
      </c>
      <c r="J253" s="55"/>
      <c r="K253" s="55"/>
      <c r="L253" s="55"/>
      <c r="M253" s="8"/>
      <c r="N253" s="58"/>
      <c r="O253" s="55"/>
      <c r="P253" s="55"/>
      <c r="Q253" s="55"/>
      <c r="R253" s="8">
        <v>0</v>
      </c>
      <c r="S253" s="58"/>
      <c r="T253" s="55"/>
      <c r="U253" s="55"/>
      <c r="V253" s="55"/>
      <c r="W253" s="8">
        <v>0</v>
      </c>
      <c r="X253" s="58"/>
      <c r="Y253" s="55"/>
      <c r="Z253" s="55"/>
      <c r="AA253" s="55"/>
      <c r="AB253" s="8"/>
      <c r="AC253" s="58"/>
      <c r="AD253" s="55"/>
      <c r="AE253" s="55"/>
      <c r="AF253" s="55"/>
      <c r="AG253" s="8"/>
      <c r="AH253" s="58"/>
      <c r="AI253" s="55"/>
      <c r="AJ253" s="55"/>
      <c r="AK253" s="55">
        <v>399.59200000000004</v>
      </c>
      <c r="AL253" s="8">
        <v>0</v>
      </c>
      <c r="AM253" s="58">
        <v>0</v>
      </c>
      <c r="AN253" s="55"/>
      <c r="AO253" s="228"/>
      <c r="AP253" s="55">
        <v>300.58999999999997</v>
      </c>
      <c r="AQ253" s="200">
        <v>0</v>
      </c>
      <c r="AR253" s="201">
        <v>0</v>
      </c>
      <c r="AS253" s="55"/>
      <c r="AT253" s="55"/>
      <c r="AU253" s="423">
        <v>449.27234999999996</v>
      </c>
      <c r="AV253" s="200">
        <v>0</v>
      </c>
      <c r="AW253" s="201">
        <v>0</v>
      </c>
      <c r="AX253" s="423"/>
      <c r="AY253" s="55"/>
      <c r="AZ253" s="423">
        <v>504.65404999999998</v>
      </c>
      <c r="BA253" s="200">
        <v>0</v>
      </c>
      <c r="BB253" s="201">
        <v>0</v>
      </c>
      <c r="BC253" s="425"/>
      <c r="BD253" s="136"/>
    </row>
    <row r="254" spans="1:56" s="4" customFormat="1" ht="11.25" customHeight="1">
      <c r="A254" s="123">
        <v>59</v>
      </c>
      <c r="B254" s="55" t="s">
        <v>866</v>
      </c>
      <c r="C254" s="345">
        <v>2</v>
      </c>
      <c r="D254" s="57">
        <v>9863</v>
      </c>
      <c r="E254" s="8">
        <v>25</v>
      </c>
      <c r="F254" s="55" t="s">
        <v>551</v>
      </c>
      <c r="G254" s="55" t="s">
        <v>338</v>
      </c>
      <c r="H254" s="55" t="s">
        <v>867</v>
      </c>
      <c r="I254" s="55" t="s">
        <v>103</v>
      </c>
      <c r="J254" s="55"/>
      <c r="K254" s="55"/>
      <c r="L254" s="55"/>
      <c r="M254" s="8"/>
      <c r="N254" s="58"/>
      <c r="O254" s="55"/>
      <c r="P254" s="55"/>
      <c r="Q254" s="55"/>
      <c r="R254" s="8">
        <v>0</v>
      </c>
      <c r="S254" s="58"/>
      <c r="T254" s="55"/>
      <c r="U254" s="55"/>
      <c r="V254" s="136"/>
      <c r="W254" s="8">
        <v>0</v>
      </c>
      <c r="X254" s="58"/>
      <c r="Y254" s="55"/>
      <c r="Z254" s="55"/>
      <c r="AA254" s="136"/>
      <c r="AB254" s="8"/>
      <c r="AC254" s="58"/>
      <c r="AD254" s="55"/>
      <c r="AE254" s="55"/>
      <c r="AF254" s="136"/>
      <c r="AG254" s="8"/>
      <c r="AH254" s="58"/>
      <c r="AI254" s="55"/>
      <c r="AJ254" s="55"/>
      <c r="AK254" s="55">
        <v>0</v>
      </c>
      <c r="AL254" s="8">
        <v>0</v>
      </c>
      <c r="AM254" s="58">
        <v>0</v>
      </c>
      <c r="AN254" s="55"/>
      <c r="AO254" s="228"/>
      <c r="AP254" s="55">
        <v>129.52000000000001</v>
      </c>
      <c r="AQ254" s="200">
        <v>0</v>
      </c>
      <c r="AR254" s="201">
        <v>0</v>
      </c>
      <c r="AS254" s="55"/>
      <c r="AT254" s="55"/>
      <c r="AU254" s="423">
        <v>0</v>
      </c>
      <c r="AV254" s="200">
        <v>0</v>
      </c>
      <c r="AW254" s="201">
        <v>0</v>
      </c>
      <c r="AX254" s="423"/>
      <c r="AY254" s="55"/>
      <c r="AZ254" s="423">
        <v>0</v>
      </c>
      <c r="BA254" s="200">
        <v>0</v>
      </c>
      <c r="BB254" s="201">
        <v>0</v>
      </c>
      <c r="BC254" s="425"/>
      <c r="BD254" s="136"/>
    </row>
    <row r="255" spans="1:56" ht="11.25" customHeight="1">
      <c r="A255" s="123">
        <v>59</v>
      </c>
      <c r="B255" s="55" t="s">
        <v>866</v>
      </c>
      <c r="C255" s="345">
        <v>3</v>
      </c>
      <c r="D255" s="57">
        <v>9894</v>
      </c>
      <c r="E255" s="8">
        <v>25</v>
      </c>
      <c r="F255" s="55" t="s">
        <v>551</v>
      </c>
      <c r="G255" s="55" t="s">
        <v>338</v>
      </c>
      <c r="H255" s="55" t="s">
        <v>867</v>
      </c>
      <c r="I255" s="55" t="s">
        <v>103</v>
      </c>
      <c r="J255" s="55"/>
      <c r="K255" s="55"/>
      <c r="L255" s="55"/>
      <c r="M255" s="8"/>
      <c r="N255" s="58"/>
      <c r="O255" s="55"/>
      <c r="P255" s="55"/>
      <c r="Q255" s="55"/>
      <c r="R255" s="8">
        <v>0</v>
      </c>
      <c r="S255" s="58"/>
      <c r="T255" s="55"/>
      <c r="U255" s="55"/>
      <c r="V255" s="55"/>
      <c r="W255" s="8">
        <v>0</v>
      </c>
      <c r="X255" s="58"/>
      <c r="Y255" s="55"/>
      <c r="Z255" s="55"/>
      <c r="AA255" s="55"/>
      <c r="AB255" s="8"/>
      <c r="AC255" s="58"/>
      <c r="AD255" s="55"/>
      <c r="AE255" s="55"/>
      <c r="AF255" s="55"/>
      <c r="AG255" s="8"/>
      <c r="AH255" s="58"/>
      <c r="AI255" s="55"/>
      <c r="AJ255" s="55"/>
      <c r="AK255" s="55">
        <v>0</v>
      </c>
      <c r="AL255" s="8">
        <v>0</v>
      </c>
      <c r="AM255" s="58">
        <v>0</v>
      </c>
      <c r="AN255" s="55"/>
      <c r="AO255" s="228"/>
      <c r="AP255" s="55">
        <v>0</v>
      </c>
      <c r="AQ255" s="200">
        <v>0</v>
      </c>
      <c r="AR255" s="201">
        <v>0</v>
      </c>
      <c r="AS255" s="55"/>
      <c r="AT255" s="55"/>
      <c r="AU255" s="423">
        <v>0</v>
      </c>
      <c r="AV255" s="200">
        <v>0</v>
      </c>
      <c r="AW255" s="201">
        <v>0</v>
      </c>
      <c r="AX255" s="423"/>
      <c r="AY255" s="55"/>
      <c r="AZ255" s="423">
        <v>0</v>
      </c>
      <c r="BA255" s="200">
        <v>0</v>
      </c>
      <c r="BB255" s="201">
        <v>0</v>
      </c>
      <c r="BC255" s="425"/>
      <c r="BD255" s="136"/>
    </row>
    <row r="256" spans="1:56" ht="11.25" customHeight="1">
      <c r="A256" s="123">
        <v>59</v>
      </c>
      <c r="B256" s="55" t="s">
        <v>866</v>
      </c>
      <c r="C256" s="345">
        <v>4</v>
      </c>
      <c r="D256" s="57">
        <v>9922</v>
      </c>
      <c r="E256" s="8">
        <v>25</v>
      </c>
      <c r="F256" s="55" t="s">
        <v>551</v>
      </c>
      <c r="G256" s="55" t="s">
        <v>338</v>
      </c>
      <c r="H256" s="55" t="s">
        <v>867</v>
      </c>
      <c r="I256" s="55" t="s">
        <v>103</v>
      </c>
      <c r="J256" s="55"/>
      <c r="K256" s="55"/>
      <c r="L256" s="55"/>
      <c r="M256" s="8"/>
      <c r="N256" s="58"/>
      <c r="O256" s="55"/>
      <c r="P256" s="55"/>
      <c r="Q256" s="55"/>
      <c r="R256" s="8">
        <v>0</v>
      </c>
      <c r="S256" s="58"/>
      <c r="T256" s="55"/>
      <c r="U256" s="55"/>
      <c r="V256" s="55"/>
      <c r="W256" s="8">
        <v>0</v>
      </c>
      <c r="X256" s="58"/>
      <c r="Y256" s="55"/>
      <c r="Z256" s="55"/>
      <c r="AA256" s="55"/>
      <c r="AB256" s="8"/>
      <c r="AC256" s="58"/>
      <c r="AD256" s="55"/>
      <c r="AE256" s="55"/>
      <c r="AF256" s="55"/>
      <c r="AG256" s="8"/>
      <c r="AH256" s="58"/>
      <c r="AI256" s="55"/>
      <c r="AJ256" s="55"/>
      <c r="AK256" s="55">
        <v>0</v>
      </c>
      <c r="AL256" s="8">
        <v>0</v>
      </c>
      <c r="AM256" s="58">
        <v>0</v>
      </c>
      <c r="AN256" s="55"/>
      <c r="AO256" s="228"/>
      <c r="AP256" s="55">
        <v>0</v>
      </c>
      <c r="AQ256" s="200">
        <v>0</v>
      </c>
      <c r="AR256" s="201">
        <v>0</v>
      </c>
      <c r="AS256" s="55"/>
      <c r="AT256" s="55"/>
      <c r="AU256" s="423">
        <v>0</v>
      </c>
      <c r="AV256" s="200">
        <v>0</v>
      </c>
      <c r="AW256" s="201">
        <v>0</v>
      </c>
      <c r="AX256" s="423"/>
      <c r="AY256" s="55"/>
      <c r="AZ256" s="423">
        <v>0</v>
      </c>
      <c r="BA256" s="200">
        <v>0</v>
      </c>
      <c r="BB256" s="201">
        <v>0</v>
      </c>
      <c r="BC256" s="425"/>
      <c r="BD256" s="136"/>
    </row>
    <row r="257" spans="1:56" s="4" customFormat="1" ht="11.25" customHeight="1">
      <c r="A257" s="123">
        <v>59</v>
      </c>
      <c r="B257" s="55" t="s">
        <v>866</v>
      </c>
      <c r="C257" s="345">
        <v>5</v>
      </c>
      <c r="D257" s="57">
        <v>9983</v>
      </c>
      <c r="E257" s="8">
        <v>25</v>
      </c>
      <c r="F257" s="55" t="s">
        <v>551</v>
      </c>
      <c r="G257" s="55" t="s">
        <v>338</v>
      </c>
      <c r="H257" s="55" t="s">
        <v>867</v>
      </c>
      <c r="I257" s="55" t="s">
        <v>103</v>
      </c>
      <c r="J257" s="55"/>
      <c r="K257" s="55"/>
      <c r="L257" s="55"/>
      <c r="M257" s="8"/>
      <c r="N257" s="58"/>
      <c r="O257" s="55"/>
      <c r="P257" s="55"/>
      <c r="Q257" s="55"/>
      <c r="R257" s="8">
        <v>0</v>
      </c>
      <c r="S257" s="58"/>
      <c r="T257" s="55"/>
      <c r="U257" s="55"/>
      <c r="V257" s="55"/>
      <c r="W257" s="8">
        <v>0</v>
      </c>
      <c r="X257" s="58"/>
      <c r="Y257" s="55"/>
      <c r="Z257" s="55"/>
      <c r="AA257" s="55"/>
      <c r="AB257" s="8"/>
      <c r="AC257" s="58"/>
      <c r="AD257" s="55"/>
      <c r="AE257" s="55"/>
      <c r="AF257" s="55"/>
      <c r="AG257" s="8"/>
      <c r="AH257" s="58"/>
      <c r="AI257" s="55"/>
      <c r="AJ257" s="55"/>
      <c r="AK257" s="55">
        <v>0</v>
      </c>
      <c r="AL257" s="8">
        <v>0</v>
      </c>
      <c r="AM257" s="58">
        <v>0</v>
      </c>
      <c r="AN257" s="55"/>
      <c r="AO257" s="228"/>
      <c r="AP257" s="55">
        <v>0</v>
      </c>
      <c r="AQ257" s="200">
        <v>0</v>
      </c>
      <c r="AR257" s="201">
        <v>0</v>
      </c>
      <c r="AS257" s="55"/>
      <c r="AT257" s="55"/>
      <c r="AU257" s="423">
        <v>0</v>
      </c>
      <c r="AV257" s="200">
        <v>0</v>
      </c>
      <c r="AW257" s="201">
        <v>0</v>
      </c>
      <c r="AX257" s="423"/>
      <c r="AY257" s="55"/>
      <c r="AZ257" s="423">
        <v>0</v>
      </c>
      <c r="BA257" s="200">
        <v>0</v>
      </c>
      <c r="BB257" s="201">
        <v>0</v>
      </c>
      <c r="BC257" s="425"/>
      <c r="BD257" s="136"/>
    </row>
    <row r="258" spans="1:56" ht="11.25" customHeight="1">
      <c r="A258" s="123">
        <v>59</v>
      </c>
      <c r="B258" s="55" t="s">
        <v>866</v>
      </c>
      <c r="C258" s="345">
        <v>6</v>
      </c>
      <c r="D258" s="57">
        <v>17929</v>
      </c>
      <c r="E258" s="8">
        <v>25</v>
      </c>
      <c r="F258" s="55" t="s">
        <v>551</v>
      </c>
      <c r="G258" s="55" t="s">
        <v>338</v>
      </c>
      <c r="H258" s="55" t="s">
        <v>867</v>
      </c>
      <c r="I258" s="55" t="s">
        <v>103</v>
      </c>
      <c r="J258" s="55"/>
      <c r="K258" s="55"/>
      <c r="L258" s="55"/>
      <c r="M258" s="8"/>
      <c r="N258" s="58"/>
      <c r="O258" s="55"/>
      <c r="P258" s="55"/>
      <c r="Q258" s="55"/>
      <c r="R258" s="8">
        <v>0</v>
      </c>
      <c r="S258" s="58"/>
      <c r="T258" s="55"/>
      <c r="U258" s="55"/>
      <c r="V258" s="55"/>
      <c r="W258" s="8">
        <v>0</v>
      </c>
      <c r="X258" s="58"/>
      <c r="Y258" s="55"/>
      <c r="Z258" s="55"/>
      <c r="AA258" s="55"/>
      <c r="AB258" s="8"/>
      <c r="AC258" s="58"/>
      <c r="AD258" s="55"/>
      <c r="AE258" s="55"/>
      <c r="AF258" s="55"/>
      <c r="AG258" s="8"/>
      <c r="AH258" s="58"/>
      <c r="AI258" s="55"/>
      <c r="AJ258" s="55"/>
      <c r="AK258" s="55">
        <v>0</v>
      </c>
      <c r="AL258" s="8">
        <v>0</v>
      </c>
      <c r="AM258" s="58">
        <v>0</v>
      </c>
      <c r="AN258" s="55"/>
      <c r="AO258" s="228"/>
      <c r="AP258" s="55">
        <v>0</v>
      </c>
      <c r="AQ258" s="200">
        <v>0</v>
      </c>
      <c r="AR258" s="201">
        <v>0</v>
      </c>
      <c r="AS258" s="55"/>
      <c r="AT258" s="55"/>
      <c r="AU258" s="423">
        <v>0</v>
      </c>
      <c r="AV258" s="200">
        <v>0</v>
      </c>
      <c r="AW258" s="201">
        <v>0</v>
      </c>
      <c r="AX258" s="423"/>
      <c r="AY258" s="55"/>
      <c r="AZ258" s="423">
        <v>0</v>
      </c>
      <c r="BA258" s="200">
        <v>0</v>
      </c>
      <c r="BB258" s="201">
        <v>0</v>
      </c>
      <c r="BC258" s="425"/>
      <c r="BD258" s="136"/>
    </row>
    <row r="259" spans="1:56" ht="11.25" customHeight="1">
      <c r="A259" s="123">
        <v>59</v>
      </c>
      <c r="B259" s="55" t="s">
        <v>868</v>
      </c>
      <c r="C259" s="345">
        <v>7</v>
      </c>
      <c r="D259" s="57">
        <v>34787</v>
      </c>
      <c r="E259" s="8">
        <v>150</v>
      </c>
      <c r="F259" s="55" t="s">
        <v>551</v>
      </c>
      <c r="G259" s="55" t="s">
        <v>338</v>
      </c>
      <c r="H259" s="55" t="s">
        <v>867</v>
      </c>
      <c r="I259" s="55" t="s">
        <v>103</v>
      </c>
      <c r="J259" s="55"/>
      <c r="K259" s="55"/>
      <c r="L259" s="55"/>
      <c r="M259" s="8"/>
      <c r="N259" s="58"/>
      <c r="O259" s="55"/>
      <c r="P259" s="55"/>
      <c r="Q259" s="55"/>
      <c r="R259" s="8">
        <v>0</v>
      </c>
      <c r="S259" s="58"/>
      <c r="T259" s="55"/>
      <c r="U259" s="55"/>
      <c r="V259" s="55"/>
      <c r="W259" s="8">
        <v>0</v>
      </c>
      <c r="X259" s="58"/>
      <c r="Y259" s="55"/>
      <c r="Z259" s="55"/>
      <c r="AA259" s="55"/>
      <c r="AB259" s="8"/>
      <c r="AC259" s="58"/>
      <c r="AD259" s="55"/>
      <c r="AE259" s="55"/>
      <c r="AF259" s="55"/>
      <c r="AG259" s="8"/>
      <c r="AH259" s="58"/>
      <c r="AI259" s="55"/>
      <c r="AJ259" s="55"/>
      <c r="AK259" s="55">
        <v>535.22044999999991</v>
      </c>
      <c r="AL259" s="8">
        <v>0</v>
      </c>
      <c r="AM259" s="58">
        <v>0</v>
      </c>
      <c r="AN259" s="55"/>
      <c r="AO259" s="228"/>
      <c r="AP259" s="55">
        <v>523.55999999999995</v>
      </c>
      <c r="AQ259" s="200">
        <v>0</v>
      </c>
      <c r="AR259" s="201">
        <v>0</v>
      </c>
      <c r="AS259" s="55"/>
      <c r="AT259" s="55"/>
      <c r="AU259" s="423">
        <v>461.80934999999999</v>
      </c>
      <c r="AV259" s="200">
        <v>0</v>
      </c>
      <c r="AW259" s="201">
        <v>0</v>
      </c>
      <c r="AX259" s="423"/>
      <c r="AY259" s="55"/>
      <c r="AZ259" s="423">
        <v>377.88109999999995</v>
      </c>
      <c r="BA259" s="200">
        <v>0</v>
      </c>
      <c r="BB259" s="201">
        <v>0</v>
      </c>
      <c r="BC259" s="425"/>
      <c r="BD259" s="136"/>
    </row>
    <row r="260" spans="1:56" ht="11.25" customHeight="1">
      <c r="A260" s="357">
        <v>60</v>
      </c>
      <c r="B260" s="263" t="s">
        <v>792</v>
      </c>
      <c r="C260" s="344">
        <v>0</v>
      </c>
      <c r="D260" s="264"/>
      <c r="E260" s="421">
        <v>80</v>
      </c>
      <c r="F260" s="263" t="s">
        <v>551</v>
      </c>
      <c r="G260" s="263" t="s">
        <v>748</v>
      </c>
      <c r="H260" s="263" t="s">
        <v>65</v>
      </c>
      <c r="I260" s="263" t="s">
        <v>103</v>
      </c>
      <c r="J260" s="263"/>
      <c r="K260" s="263"/>
      <c r="L260" s="267">
        <v>96.66425000000001</v>
      </c>
      <c r="M260" s="265">
        <v>0</v>
      </c>
      <c r="N260" s="268">
        <v>0</v>
      </c>
      <c r="O260" s="263"/>
      <c r="P260" s="263"/>
      <c r="Q260" s="267">
        <v>94.097149999999999</v>
      </c>
      <c r="R260" s="265">
        <v>0</v>
      </c>
      <c r="S260" s="268">
        <v>0</v>
      </c>
      <c r="T260" s="263"/>
      <c r="U260" s="263"/>
      <c r="V260" s="267">
        <v>94.773750000000007</v>
      </c>
      <c r="W260" s="265">
        <v>0</v>
      </c>
      <c r="X260" s="268">
        <v>0</v>
      </c>
      <c r="Y260" s="263"/>
      <c r="Z260" s="263"/>
      <c r="AA260" s="265">
        <v>96.843349999999987</v>
      </c>
      <c r="AB260" s="265">
        <v>0</v>
      </c>
      <c r="AC260" s="268">
        <v>0</v>
      </c>
      <c r="AD260" s="263"/>
      <c r="AE260" s="263"/>
      <c r="AF260" s="271">
        <v>100.46514999999999</v>
      </c>
      <c r="AG260" s="265">
        <v>0</v>
      </c>
      <c r="AH260" s="268">
        <v>0</v>
      </c>
      <c r="AI260" s="263"/>
      <c r="AJ260" s="263"/>
      <c r="AK260" s="263">
        <v>80.943249999999992</v>
      </c>
      <c r="AL260" s="265">
        <v>0</v>
      </c>
      <c r="AM260" s="268">
        <v>0</v>
      </c>
      <c r="AN260" s="263"/>
      <c r="AO260" s="313"/>
      <c r="AP260" s="263">
        <v>74.933449999999993</v>
      </c>
      <c r="AQ260" s="265">
        <v>0</v>
      </c>
      <c r="AR260" s="268">
        <v>0</v>
      </c>
      <c r="AS260" s="263"/>
      <c r="AT260" s="263"/>
      <c r="AU260" s="422">
        <v>69.242049999999992</v>
      </c>
      <c r="AV260" s="265">
        <v>0</v>
      </c>
      <c r="AW260" s="268">
        <v>0</v>
      </c>
      <c r="AX260" s="422"/>
      <c r="AY260" s="263"/>
      <c r="AZ260" s="422">
        <v>94.266300000000015</v>
      </c>
      <c r="BA260" s="265">
        <v>0</v>
      </c>
      <c r="BB260" s="268">
        <v>0</v>
      </c>
      <c r="BC260" s="422"/>
      <c r="BD260" s="263"/>
    </row>
    <row r="261" spans="1:56" ht="11.25" customHeight="1">
      <c r="A261" s="123">
        <v>60</v>
      </c>
      <c r="B261" s="55" t="s">
        <v>792</v>
      </c>
      <c r="C261" s="345">
        <v>1</v>
      </c>
      <c r="D261" s="57">
        <v>32231</v>
      </c>
      <c r="E261" s="8">
        <v>40</v>
      </c>
      <c r="F261" s="55" t="s">
        <v>551</v>
      </c>
      <c r="G261" s="55" t="s">
        <v>748</v>
      </c>
      <c r="H261" s="55" t="s">
        <v>65</v>
      </c>
      <c r="I261" s="55" t="s">
        <v>103</v>
      </c>
      <c r="J261" s="55"/>
      <c r="K261" s="55"/>
      <c r="L261" s="55"/>
      <c r="M261" s="8"/>
      <c r="N261" s="58"/>
      <c r="O261" s="55"/>
      <c r="P261" s="55"/>
      <c r="Q261" s="55"/>
      <c r="R261" s="8">
        <v>0</v>
      </c>
      <c r="S261" s="58"/>
      <c r="T261" s="55"/>
      <c r="U261" s="55"/>
      <c r="V261" s="55"/>
      <c r="W261" s="8">
        <v>0</v>
      </c>
      <c r="X261" s="58"/>
      <c r="Y261" s="55"/>
      <c r="Z261" s="55"/>
      <c r="AA261" s="55"/>
      <c r="AB261" s="8"/>
      <c r="AC261" s="58"/>
      <c r="AD261" s="55"/>
      <c r="AE261" s="55"/>
      <c r="AF261" s="55"/>
      <c r="AG261" s="8"/>
      <c r="AH261" s="58"/>
      <c r="AI261" s="55"/>
      <c r="AJ261" s="55"/>
      <c r="AK261" s="55">
        <v>66.684899999999999</v>
      </c>
      <c r="AL261" s="8">
        <v>0</v>
      </c>
      <c r="AM261" s="58">
        <v>0</v>
      </c>
      <c r="AN261" s="55"/>
      <c r="AO261" s="228"/>
      <c r="AP261" s="55">
        <v>52.84</v>
      </c>
      <c r="AQ261" s="200">
        <v>0</v>
      </c>
      <c r="AR261" s="201">
        <v>0</v>
      </c>
      <c r="AS261" s="55"/>
      <c r="AT261" s="55"/>
      <c r="AU261" s="423">
        <v>59.90894999999999</v>
      </c>
      <c r="AV261" s="200">
        <v>0</v>
      </c>
      <c r="AW261" s="201">
        <v>0</v>
      </c>
      <c r="AX261" s="423"/>
      <c r="AY261" s="55"/>
      <c r="AZ261" s="423">
        <v>94.266300000000015</v>
      </c>
      <c r="BA261" s="200">
        <v>0</v>
      </c>
      <c r="BB261" s="201">
        <v>0</v>
      </c>
      <c r="BC261" s="425"/>
      <c r="BD261" s="136"/>
    </row>
    <row r="262" spans="1:56" ht="11.25" customHeight="1">
      <c r="A262" s="123">
        <v>60</v>
      </c>
      <c r="B262" s="55" t="s">
        <v>792</v>
      </c>
      <c r="C262" s="345">
        <v>2</v>
      </c>
      <c r="D262" s="57">
        <v>32040</v>
      </c>
      <c r="E262" s="8">
        <v>40</v>
      </c>
      <c r="F262" s="55" t="s">
        <v>551</v>
      </c>
      <c r="G262" s="55" t="s">
        <v>748</v>
      </c>
      <c r="H262" s="55" t="s">
        <v>65</v>
      </c>
      <c r="I262" s="55" t="s">
        <v>103</v>
      </c>
      <c r="J262" s="55"/>
      <c r="K262" s="55"/>
      <c r="L262" s="55"/>
      <c r="M262" s="8"/>
      <c r="N262" s="58"/>
      <c r="O262" s="55"/>
      <c r="P262" s="55"/>
      <c r="Q262" s="55"/>
      <c r="R262" s="8">
        <v>0</v>
      </c>
      <c r="S262" s="58"/>
      <c r="T262" s="55"/>
      <c r="U262" s="55"/>
      <c r="V262" s="55"/>
      <c r="W262" s="8">
        <v>0</v>
      </c>
      <c r="X262" s="58"/>
      <c r="Y262" s="55"/>
      <c r="Z262" s="55"/>
      <c r="AA262" s="55"/>
      <c r="AB262" s="8"/>
      <c r="AC262" s="58"/>
      <c r="AD262" s="55"/>
      <c r="AE262" s="55"/>
      <c r="AF262" s="55"/>
      <c r="AG262" s="8"/>
      <c r="AH262" s="58"/>
      <c r="AI262" s="55"/>
      <c r="AJ262" s="55"/>
      <c r="AK262" s="55">
        <v>14.25835</v>
      </c>
      <c r="AL262" s="8">
        <v>0</v>
      </c>
      <c r="AM262" s="58">
        <v>0</v>
      </c>
      <c r="AN262" s="55"/>
      <c r="AO262" s="228"/>
      <c r="AP262" s="55">
        <v>22.09</v>
      </c>
      <c r="AQ262" s="200">
        <v>0</v>
      </c>
      <c r="AR262" s="201">
        <v>0</v>
      </c>
      <c r="AS262" s="55"/>
      <c r="AT262" s="55"/>
      <c r="AU262" s="423">
        <v>9.3331</v>
      </c>
      <c r="AV262" s="200">
        <v>0</v>
      </c>
      <c r="AW262" s="201">
        <v>0</v>
      </c>
      <c r="AX262" s="423"/>
      <c r="AY262" s="55"/>
      <c r="AZ262" s="423">
        <v>0</v>
      </c>
      <c r="BA262" s="200">
        <v>0</v>
      </c>
      <c r="BB262" s="201">
        <v>0</v>
      </c>
      <c r="BC262" s="425"/>
      <c r="BD262" s="136"/>
    </row>
    <row r="263" spans="1:56" ht="11.25" customHeight="1">
      <c r="A263" s="357">
        <v>61</v>
      </c>
      <c r="B263" s="263" t="s">
        <v>869</v>
      </c>
      <c r="C263" s="344">
        <v>0</v>
      </c>
      <c r="D263" s="264"/>
      <c r="E263" s="421">
        <v>75</v>
      </c>
      <c r="F263" s="263" t="s">
        <v>551</v>
      </c>
      <c r="G263" s="263" t="s">
        <v>338</v>
      </c>
      <c r="H263" s="263" t="s">
        <v>867</v>
      </c>
      <c r="I263" s="263" t="s">
        <v>103</v>
      </c>
      <c r="J263" s="263"/>
      <c r="K263" s="263"/>
      <c r="L263" s="267">
        <v>305.66399999999999</v>
      </c>
      <c r="M263" s="265">
        <v>0</v>
      </c>
      <c r="N263" s="268">
        <v>0</v>
      </c>
      <c r="O263" s="263"/>
      <c r="P263" s="263"/>
      <c r="Q263" s="267">
        <v>314.32049999999998</v>
      </c>
      <c r="R263" s="265">
        <v>0</v>
      </c>
      <c r="S263" s="268">
        <v>0</v>
      </c>
      <c r="T263" s="263"/>
      <c r="U263" s="263"/>
      <c r="V263" s="267">
        <v>334.85730000000001</v>
      </c>
      <c r="W263" s="265">
        <v>0</v>
      </c>
      <c r="X263" s="268">
        <v>0</v>
      </c>
      <c r="Y263" s="263"/>
      <c r="Z263" s="263"/>
      <c r="AA263" s="265">
        <v>299.21640000000002</v>
      </c>
      <c r="AB263" s="265">
        <v>0</v>
      </c>
      <c r="AC263" s="268">
        <v>0</v>
      </c>
      <c r="AD263" s="263"/>
      <c r="AE263" s="263"/>
      <c r="AF263" s="271">
        <v>270.90864999999997</v>
      </c>
      <c r="AG263" s="265">
        <v>0</v>
      </c>
      <c r="AH263" s="268">
        <v>0</v>
      </c>
      <c r="AI263" s="263"/>
      <c r="AJ263" s="263"/>
      <c r="AK263" s="263">
        <v>328.09129999999999</v>
      </c>
      <c r="AL263" s="265">
        <v>0</v>
      </c>
      <c r="AM263" s="268">
        <v>0</v>
      </c>
      <c r="AN263" s="263"/>
      <c r="AO263" s="313"/>
      <c r="AP263" s="263">
        <v>314.48964999999998</v>
      </c>
      <c r="AQ263" s="265">
        <v>0</v>
      </c>
      <c r="AR263" s="268">
        <v>0</v>
      </c>
      <c r="AS263" s="263"/>
      <c r="AT263" s="263"/>
      <c r="AU263" s="422">
        <v>353.25484999999998</v>
      </c>
      <c r="AV263" s="265">
        <v>0</v>
      </c>
      <c r="AW263" s="268">
        <v>0</v>
      </c>
      <c r="AX263" s="422"/>
      <c r="AY263" s="263"/>
      <c r="AZ263" s="422">
        <v>352.58820000000003</v>
      </c>
      <c r="BA263" s="265">
        <v>0</v>
      </c>
      <c r="BB263" s="268">
        <v>0</v>
      </c>
      <c r="BC263" s="422"/>
      <c r="BD263" s="263"/>
    </row>
    <row r="264" spans="1:56" ht="11.25" customHeight="1">
      <c r="A264" s="123">
        <v>61</v>
      </c>
      <c r="B264" s="55" t="s">
        <v>869</v>
      </c>
      <c r="C264" s="345">
        <v>1</v>
      </c>
      <c r="D264" s="57">
        <v>35885</v>
      </c>
      <c r="E264" s="8">
        <v>24</v>
      </c>
      <c r="F264" s="55" t="s">
        <v>551</v>
      </c>
      <c r="G264" s="55" t="s">
        <v>338</v>
      </c>
      <c r="H264" s="55" t="s">
        <v>867</v>
      </c>
      <c r="I264" s="55" t="s">
        <v>103</v>
      </c>
      <c r="J264" s="55"/>
      <c r="K264" s="55"/>
      <c r="L264" s="56"/>
      <c r="M264" s="200"/>
      <c r="N264" s="201"/>
      <c r="O264" s="56"/>
      <c r="P264" s="56"/>
      <c r="Q264" s="56"/>
      <c r="R264" s="200">
        <v>0</v>
      </c>
      <c r="S264" s="201"/>
      <c r="T264" s="56"/>
      <c r="U264" s="56"/>
      <c r="V264" s="56"/>
      <c r="W264" s="200">
        <v>0</v>
      </c>
      <c r="X264" s="201"/>
      <c r="Y264" s="56"/>
      <c r="Z264" s="56"/>
      <c r="AA264" s="56"/>
      <c r="AB264" s="8"/>
      <c r="AC264" s="201"/>
      <c r="AD264" s="56"/>
      <c r="AE264" s="56"/>
      <c r="AF264" s="56"/>
      <c r="AG264" s="8"/>
      <c r="AH264" s="201"/>
      <c r="AI264" s="56"/>
      <c r="AJ264" s="56"/>
      <c r="AK264" s="55">
        <v>328.09129999999999</v>
      </c>
      <c r="AL264" s="8">
        <v>0</v>
      </c>
      <c r="AM264" s="58">
        <v>0</v>
      </c>
      <c r="AN264" s="55"/>
      <c r="AO264" s="228"/>
      <c r="AP264" s="56">
        <v>276.25</v>
      </c>
      <c r="AQ264" s="200">
        <v>0</v>
      </c>
      <c r="AR264" s="201">
        <v>0</v>
      </c>
      <c r="AS264" s="56"/>
      <c r="AT264" s="56"/>
      <c r="AU264" s="423">
        <v>349.78229999999996</v>
      </c>
      <c r="AV264" s="200">
        <v>0</v>
      </c>
      <c r="AW264" s="201">
        <v>0</v>
      </c>
      <c r="AX264" s="423"/>
      <c r="AY264" s="56"/>
      <c r="AZ264" s="423">
        <v>352.58820000000003</v>
      </c>
      <c r="BA264" s="200">
        <v>0</v>
      </c>
      <c r="BB264" s="201">
        <v>0</v>
      </c>
      <c r="BC264" s="425"/>
      <c r="BD264" s="139"/>
    </row>
    <row r="265" spans="1:56" s="4" customFormat="1" ht="11.25" customHeight="1">
      <c r="A265" s="123">
        <v>61</v>
      </c>
      <c r="B265" s="55" t="s">
        <v>869</v>
      </c>
      <c r="C265" s="345">
        <v>2</v>
      </c>
      <c r="D265" s="57">
        <v>36067</v>
      </c>
      <c r="E265" s="8">
        <v>24</v>
      </c>
      <c r="F265" s="55" t="s">
        <v>551</v>
      </c>
      <c r="G265" s="55" t="s">
        <v>338</v>
      </c>
      <c r="H265" s="55" t="s">
        <v>867</v>
      </c>
      <c r="I265" s="55" t="s">
        <v>103</v>
      </c>
      <c r="J265" s="55"/>
      <c r="K265" s="55"/>
      <c r="L265" s="56"/>
      <c r="M265" s="200"/>
      <c r="N265" s="201"/>
      <c r="O265" s="56"/>
      <c r="P265" s="56"/>
      <c r="Q265" s="56"/>
      <c r="R265" s="200">
        <v>0</v>
      </c>
      <c r="S265" s="201"/>
      <c r="T265" s="56"/>
      <c r="U265" s="56"/>
      <c r="V265" s="56"/>
      <c r="W265" s="200">
        <v>0</v>
      </c>
      <c r="X265" s="201"/>
      <c r="Y265" s="56"/>
      <c r="Z265" s="56"/>
      <c r="AA265" s="56"/>
      <c r="AB265" s="8"/>
      <c r="AC265" s="201"/>
      <c r="AD265" s="56"/>
      <c r="AE265" s="56"/>
      <c r="AF265" s="56"/>
      <c r="AG265" s="8"/>
      <c r="AH265" s="201"/>
      <c r="AI265" s="56"/>
      <c r="AJ265" s="56"/>
      <c r="AK265" s="55">
        <v>0</v>
      </c>
      <c r="AL265" s="8">
        <v>0</v>
      </c>
      <c r="AM265" s="58">
        <v>0</v>
      </c>
      <c r="AN265" s="55"/>
      <c r="AO265" s="228"/>
      <c r="AP265" s="56">
        <v>36.99</v>
      </c>
      <c r="AQ265" s="200">
        <v>0</v>
      </c>
      <c r="AR265" s="201">
        <v>0</v>
      </c>
      <c r="AS265" s="56"/>
      <c r="AT265" s="56"/>
      <c r="AU265" s="423">
        <v>0.82584999999999997</v>
      </c>
      <c r="AV265" s="200">
        <v>0</v>
      </c>
      <c r="AW265" s="201">
        <v>0</v>
      </c>
      <c r="AX265" s="423"/>
      <c r="AY265" s="56"/>
      <c r="AZ265" s="423">
        <v>0</v>
      </c>
      <c r="BA265" s="200">
        <v>0</v>
      </c>
      <c r="BB265" s="201">
        <v>0</v>
      </c>
      <c r="BC265" s="425"/>
      <c r="BD265" s="139"/>
    </row>
    <row r="266" spans="1:56" ht="11.25" customHeight="1">
      <c r="A266" s="123">
        <v>61</v>
      </c>
      <c r="B266" s="55" t="s">
        <v>869</v>
      </c>
      <c r="C266" s="345">
        <v>3</v>
      </c>
      <c r="D266" s="57">
        <v>36427</v>
      </c>
      <c r="E266" s="8">
        <v>24</v>
      </c>
      <c r="F266" s="55" t="s">
        <v>551</v>
      </c>
      <c r="G266" s="55" t="s">
        <v>338</v>
      </c>
      <c r="H266" s="55" t="s">
        <v>867</v>
      </c>
      <c r="I266" s="55" t="s">
        <v>103</v>
      </c>
      <c r="J266" s="55"/>
      <c r="K266" s="55"/>
      <c r="L266" s="55"/>
      <c r="M266" s="8"/>
      <c r="N266" s="58"/>
      <c r="O266" s="55"/>
      <c r="P266" s="55"/>
      <c r="Q266" s="55"/>
      <c r="R266" s="8">
        <v>0</v>
      </c>
      <c r="S266" s="58"/>
      <c r="T266" s="55"/>
      <c r="U266" s="55"/>
      <c r="V266" s="55"/>
      <c r="W266" s="8">
        <v>0</v>
      </c>
      <c r="X266" s="58"/>
      <c r="Y266" s="55"/>
      <c r="Z266" s="55"/>
      <c r="AA266" s="55"/>
      <c r="AB266" s="8"/>
      <c r="AC266" s="58"/>
      <c r="AD266" s="55"/>
      <c r="AE266" s="55"/>
      <c r="AF266" s="55"/>
      <c r="AG266" s="8"/>
      <c r="AH266" s="58"/>
      <c r="AI266" s="55"/>
      <c r="AJ266" s="55"/>
      <c r="AK266" s="55">
        <v>0</v>
      </c>
      <c r="AL266" s="8">
        <v>0</v>
      </c>
      <c r="AM266" s="58">
        <v>0</v>
      </c>
      <c r="AN266" s="55"/>
      <c r="AO266" s="228"/>
      <c r="AP266" s="55">
        <v>1.24</v>
      </c>
      <c r="AQ266" s="200">
        <v>0</v>
      </c>
      <c r="AR266" s="201">
        <v>0</v>
      </c>
      <c r="AS266" s="55"/>
      <c r="AT266" s="55"/>
      <c r="AU266" s="423">
        <v>0</v>
      </c>
      <c r="AV266" s="200">
        <v>0</v>
      </c>
      <c r="AW266" s="201">
        <v>0</v>
      </c>
      <c r="AX266" s="423"/>
      <c r="AY266" s="55"/>
      <c r="AZ266" s="423">
        <v>0</v>
      </c>
      <c r="BA266" s="200">
        <v>0</v>
      </c>
      <c r="BB266" s="201">
        <v>0</v>
      </c>
      <c r="BC266" s="425"/>
      <c r="BD266" s="136"/>
    </row>
    <row r="267" spans="1:56" ht="11.25" customHeight="1">
      <c r="A267" s="123">
        <v>61</v>
      </c>
      <c r="B267" s="55" t="s">
        <v>869</v>
      </c>
      <c r="C267" s="345">
        <v>4</v>
      </c>
      <c r="D267" s="57">
        <v>35697</v>
      </c>
      <c r="E267" s="94">
        <v>1.5</v>
      </c>
      <c r="F267" s="55" t="s">
        <v>551</v>
      </c>
      <c r="G267" s="55" t="s">
        <v>338</v>
      </c>
      <c r="H267" s="55" t="s">
        <v>867</v>
      </c>
      <c r="I267" s="55" t="s">
        <v>103</v>
      </c>
      <c r="J267" s="55"/>
      <c r="K267" s="55"/>
      <c r="L267" s="55"/>
      <c r="M267" s="8"/>
      <c r="N267" s="58"/>
      <c r="O267" s="55"/>
      <c r="P267" s="55"/>
      <c r="Q267" s="55"/>
      <c r="R267" s="8">
        <v>0</v>
      </c>
      <c r="S267" s="58"/>
      <c r="T267" s="55"/>
      <c r="U267" s="55"/>
      <c r="V267" s="55"/>
      <c r="W267" s="8">
        <v>0</v>
      </c>
      <c r="X267" s="58"/>
      <c r="Y267" s="55"/>
      <c r="Z267" s="55"/>
      <c r="AA267" s="55"/>
      <c r="AB267" s="8"/>
      <c r="AC267" s="58"/>
      <c r="AD267" s="55"/>
      <c r="AE267" s="55"/>
      <c r="AF267" s="55"/>
      <c r="AG267" s="8"/>
      <c r="AH267" s="58"/>
      <c r="AI267" s="55"/>
      <c r="AJ267" s="55"/>
      <c r="AK267" s="55">
        <v>0</v>
      </c>
      <c r="AL267" s="8">
        <v>0</v>
      </c>
      <c r="AM267" s="58">
        <v>0</v>
      </c>
      <c r="AN267" s="55"/>
      <c r="AO267" s="228"/>
      <c r="AP267" s="55">
        <v>0</v>
      </c>
      <c r="AQ267" s="200">
        <v>0</v>
      </c>
      <c r="AR267" s="201">
        <v>0</v>
      </c>
      <c r="AS267" s="55"/>
      <c r="AT267" s="55"/>
      <c r="AU267" s="423">
        <v>2.6467000000000001</v>
      </c>
      <c r="AV267" s="200">
        <v>0</v>
      </c>
      <c r="AW267" s="201">
        <v>0</v>
      </c>
      <c r="AX267" s="423"/>
      <c r="AY267" s="55"/>
      <c r="AZ267" s="423">
        <v>0</v>
      </c>
      <c r="BA267" s="200">
        <v>0</v>
      </c>
      <c r="BB267" s="201">
        <v>0</v>
      </c>
      <c r="BC267" s="425"/>
      <c r="BD267" s="136"/>
    </row>
    <row r="268" spans="1:56" s="4" customFormat="1" ht="11.25" customHeight="1">
      <c r="A268" s="123">
        <v>61</v>
      </c>
      <c r="B268" s="55" t="s">
        <v>869</v>
      </c>
      <c r="C268" s="345">
        <v>5</v>
      </c>
      <c r="D268" s="57">
        <v>35697</v>
      </c>
      <c r="E268" s="94">
        <v>1.5</v>
      </c>
      <c r="F268" s="55" t="s">
        <v>551</v>
      </c>
      <c r="G268" s="55" t="s">
        <v>338</v>
      </c>
      <c r="H268" s="55" t="s">
        <v>867</v>
      </c>
      <c r="I268" s="55" t="s">
        <v>103</v>
      </c>
      <c r="J268" s="55"/>
      <c r="K268" s="55"/>
      <c r="L268" s="55"/>
      <c r="M268" s="8"/>
      <c r="N268" s="58"/>
      <c r="O268" s="55"/>
      <c r="P268" s="55"/>
      <c r="Q268" s="55"/>
      <c r="R268" s="8">
        <v>0</v>
      </c>
      <c r="S268" s="58"/>
      <c r="T268" s="55"/>
      <c r="U268" s="55"/>
      <c r="V268" s="55"/>
      <c r="W268" s="8">
        <v>0</v>
      </c>
      <c r="X268" s="58"/>
      <c r="Y268" s="55"/>
      <c r="Z268" s="55"/>
      <c r="AA268" s="55"/>
      <c r="AB268" s="8"/>
      <c r="AC268" s="58"/>
      <c r="AD268" s="55"/>
      <c r="AE268" s="55"/>
      <c r="AF268" s="55"/>
      <c r="AG268" s="8"/>
      <c r="AH268" s="58"/>
      <c r="AI268" s="55"/>
      <c r="AJ268" s="55"/>
      <c r="AK268" s="55">
        <v>0</v>
      </c>
      <c r="AL268" s="8">
        <v>0</v>
      </c>
      <c r="AM268" s="58">
        <v>0</v>
      </c>
      <c r="AN268" s="55"/>
      <c r="AO268" s="228"/>
      <c r="AP268" s="55">
        <v>0</v>
      </c>
      <c r="AQ268" s="200">
        <v>0</v>
      </c>
      <c r="AR268" s="201">
        <v>0</v>
      </c>
      <c r="AS268" s="55"/>
      <c r="AT268" s="55"/>
      <c r="AU268" s="423">
        <v>0</v>
      </c>
      <c r="AV268" s="200">
        <v>0</v>
      </c>
      <c r="AW268" s="201">
        <v>0</v>
      </c>
      <c r="AX268" s="423"/>
      <c r="AY268" s="55"/>
      <c r="AZ268" s="423">
        <v>0</v>
      </c>
      <c r="BA268" s="200">
        <v>0</v>
      </c>
      <c r="BB268" s="201">
        <v>0</v>
      </c>
      <c r="BC268" s="425"/>
      <c r="BD268" s="136"/>
    </row>
    <row r="269" spans="1:56" s="4" customFormat="1" ht="11.25" customHeight="1">
      <c r="A269" s="357">
        <v>62</v>
      </c>
      <c r="B269" s="263" t="s">
        <v>555</v>
      </c>
      <c r="C269" s="344">
        <v>0</v>
      </c>
      <c r="D269" s="264"/>
      <c r="E269" s="421">
        <v>1870</v>
      </c>
      <c r="F269" s="263" t="s">
        <v>551</v>
      </c>
      <c r="G269" s="263" t="s">
        <v>748</v>
      </c>
      <c r="H269" s="263" t="s">
        <v>65</v>
      </c>
      <c r="I269" s="263" t="s">
        <v>849</v>
      </c>
      <c r="J269" s="263" t="s">
        <v>591</v>
      </c>
      <c r="K269" s="263" t="s">
        <v>848</v>
      </c>
      <c r="L269" s="267">
        <v>6159.6210000000001</v>
      </c>
      <c r="M269" s="265">
        <v>6172917.3736085435</v>
      </c>
      <c r="N269" s="268">
        <v>1.0021586350213014</v>
      </c>
      <c r="O269" s="263">
        <v>1</v>
      </c>
      <c r="P269" s="263"/>
      <c r="Q269" s="267">
        <v>6146.4219999999996</v>
      </c>
      <c r="R269" s="265">
        <v>6111256.2246403908</v>
      </c>
      <c r="S269" s="268">
        <v>0.99427865913541102</v>
      </c>
      <c r="T269" s="263">
        <v>1</v>
      </c>
      <c r="U269" s="263"/>
      <c r="V269" s="276">
        <v>4963.4128700000001</v>
      </c>
      <c r="W269" s="265">
        <v>5064494.0184140364</v>
      </c>
      <c r="X269" s="268">
        <v>1.0203652508992338</v>
      </c>
      <c r="Y269" s="263">
        <v>1</v>
      </c>
      <c r="Z269" s="263"/>
      <c r="AA269" s="276">
        <v>4586.0600000000004</v>
      </c>
      <c r="AB269" s="265">
        <v>4851510.5785160735</v>
      </c>
      <c r="AC269" s="268">
        <v>1.0578820552971555</v>
      </c>
      <c r="AD269" s="263">
        <v>1</v>
      </c>
      <c r="AE269" s="263"/>
      <c r="AF269" s="276">
        <v>5717.6</v>
      </c>
      <c r="AG269" s="265">
        <v>5644659.7154315803</v>
      </c>
      <c r="AH269" s="268">
        <v>0.98724284934790463</v>
      </c>
      <c r="AI269" s="263">
        <v>1</v>
      </c>
      <c r="AJ269" s="263"/>
      <c r="AK269" s="263">
        <v>6336</v>
      </c>
      <c r="AL269" s="265">
        <v>7577384.8683257746</v>
      </c>
      <c r="AM269" s="268">
        <v>1.1959256420968709</v>
      </c>
      <c r="AN269" s="263"/>
      <c r="AO269" s="313"/>
      <c r="AP269" s="263">
        <v>6992.15</v>
      </c>
      <c r="AQ269" s="265">
        <v>7701957.757067821</v>
      </c>
      <c r="AR269" s="268">
        <v>1.1015149499178107</v>
      </c>
      <c r="AS269" s="263"/>
      <c r="AT269" s="263"/>
      <c r="AU269" s="422">
        <v>6653.7650000000003</v>
      </c>
      <c r="AV269" s="265">
        <v>7072439.2397618704</v>
      </c>
      <c r="AW269" s="268">
        <v>1.0629229075210604</v>
      </c>
      <c r="AX269" s="422"/>
      <c r="AY269" s="263"/>
      <c r="AZ269" s="422">
        <v>8652.237000000001</v>
      </c>
      <c r="BA269" s="265">
        <v>8637739.3556544185</v>
      </c>
      <c r="BB269" s="268">
        <v>0.99832440508210973</v>
      </c>
      <c r="BC269" s="422"/>
      <c r="BD269" s="263"/>
    </row>
    <row r="270" spans="1:56" s="4" customFormat="1" ht="11.25" customHeight="1">
      <c r="A270" s="123">
        <v>62</v>
      </c>
      <c r="B270" s="55" t="s">
        <v>555</v>
      </c>
      <c r="C270" s="345">
        <v>1</v>
      </c>
      <c r="D270" s="57">
        <v>25036</v>
      </c>
      <c r="E270" s="94">
        <v>0</v>
      </c>
      <c r="F270" s="55" t="s">
        <v>551</v>
      </c>
      <c r="G270" s="55" t="s">
        <v>748</v>
      </c>
      <c r="H270" s="55" t="s">
        <v>65</v>
      </c>
      <c r="I270" s="55" t="s">
        <v>849</v>
      </c>
      <c r="J270" s="55" t="s">
        <v>591</v>
      </c>
      <c r="K270" s="55" t="s">
        <v>848</v>
      </c>
      <c r="L270" s="235"/>
      <c r="M270" s="200"/>
      <c r="N270" s="201"/>
      <c r="O270" s="56"/>
      <c r="P270" s="56"/>
      <c r="Q270" s="235"/>
      <c r="R270" s="200"/>
      <c r="S270" s="201"/>
      <c r="T270" s="56"/>
      <c r="U270" s="56"/>
      <c r="V270" s="235"/>
      <c r="W270" s="200"/>
      <c r="X270" s="201"/>
      <c r="Y270" s="56"/>
      <c r="Z270" s="56"/>
      <c r="AA270" s="235"/>
      <c r="AB270" s="200"/>
      <c r="AC270" s="201"/>
      <c r="AD270" s="56"/>
      <c r="AE270" s="56"/>
      <c r="AF270" s="235"/>
      <c r="AG270" s="200"/>
      <c r="AH270" s="201"/>
      <c r="AI270" s="56"/>
      <c r="AJ270" s="56"/>
      <c r="AK270" s="55"/>
      <c r="AL270" s="8">
        <v>0</v>
      </c>
      <c r="AM270" s="58">
        <v>0</v>
      </c>
      <c r="AN270" s="237">
        <v>1</v>
      </c>
      <c r="AO270" s="228"/>
      <c r="AP270" s="56"/>
      <c r="AQ270" s="200">
        <v>0</v>
      </c>
      <c r="AR270" s="201">
        <v>0</v>
      </c>
      <c r="AS270" s="56">
        <v>1</v>
      </c>
      <c r="AT270" s="56"/>
      <c r="AU270" s="245">
        <v>0</v>
      </c>
      <c r="AV270" s="200">
        <v>0</v>
      </c>
      <c r="AW270" s="201">
        <v>0</v>
      </c>
      <c r="AX270" s="423">
        <v>1</v>
      </c>
      <c r="AY270" s="56"/>
      <c r="AZ270" s="245">
        <v>0</v>
      </c>
      <c r="BA270" s="200">
        <v>0</v>
      </c>
      <c r="BB270" s="201">
        <v>0</v>
      </c>
      <c r="BC270" s="425">
        <v>1</v>
      </c>
      <c r="BD270" s="139"/>
    </row>
    <row r="271" spans="1:56" ht="11.25" customHeight="1">
      <c r="A271" s="123">
        <v>62</v>
      </c>
      <c r="B271" s="55" t="s">
        <v>555</v>
      </c>
      <c r="C271" s="345">
        <v>2</v>
      </c>
      <c r="D271" s="57">
        <v>28942</v>
      </c>
      <c r="E271" s="94">
        <v>0</v>
      </c>
      <c r="F271" s="55" t="s">
        <v>551</v>
      </c>
      <c r="G271" s="55" t="s">
        <v>748</v>
      </c>
      <c r="H271" s="55" t="s">
        <v>65</v>
      </c>
      <c r="I271" s="55" t="s">
        <v>849</v>
      </c>
      <c r="J271" s="55" t="s">
        <v>591</v>
      </c>
      <c r="K271" s="55" t="s">
        <v>848</v>
      </c>
      <c r="L271" s="217"/>
      <c r="M271" s="8"/>
      <c r="N271" s="58"/>
      <c r="O271" s="55"/>
      <c r="P271" s="55"/>
      <c r="Q271" s="217"/>
      <c r="R271" s="8"/>
      <c r="S271" s="58"/>
      <c r="T271" s="55"/>
      <c r="U271" s="55"/>
      <c r="V271" s="217"/>
      <c r="W271" s="8"/>
      <c r="X271" s="58"/>
      <c r="Y271" s="55"/>
      <c r="Z271" s="55"/>
      <c r="AA271" s="217"/>
      <c r="AB271" s="8"/>
      <c r="AC271" s="58"/>
      <c r="AD271" s="55"/>
      <c r="AE271" s="55"/>
      <c r="AF271" s="217"/>
      <c r="AG271" s="8"/>
      <c r="AH271" s="58"/>
      <c r="AI271" s="55"/>
      <c r="AJ271" s="55"/>
      <c r="AK271" s="55"/>
      <c r="AL271" s="8">
        <v>0</v>
      </c>
      <c r="AM271" s="58">
        <v>0</v>
      </c>
      <c r="AN271" s="237">
        <v>1</v>
      </c>
      <c r="AO271" s="228"/>
      <c r="AP271" s="55"/>
      <c r="AQ271" s="200">
        <v>0</v>
      </c>
      <c r="AR271" s="201">
        <v>0</v>
      </c>
      <c r="AS271" s="55">
        <v>1</v>
      </c>
      <c r="AT271" s="55"/>
      <c r="AU271" s="245">
        <v>0</v>
      </c>
      <c r="AV271" s="200">
        <v>0</v>
      </c>
      <c r="AW271" s="201">
        <v>0</v>
      </c>
      <c r="AX271" s="423">
        <v>1</v>
      </c>
      <c r="AY271" s="55"/>
      <c r="AZ271" s="245">
        <v>0</v>
      </c>
      <c r="BA271" s="200">
        <v>0</v>
      </c>
      <c r="BB271" s="201">
        <v>0</v>
      </c>
      <c r="BC271" s="425">
        <v>1</v>
      </c>
      <c r="BD271" s="136"/>
    </row>
    <row r="272" spans="1:56" ht="11.25" customHeight="1">
      <c r="A272" s="123">
        <v>62</v>
      </c>
      <c r="B272" s="55" t="s">
        <v>555</v>
      </c>
      <c r="C272" s="345">
        <v>3</v>
      </c>
      <c r="D272" s="57">
        <v>30075</v>
      </c>
      <c r="E272" s="94">
        <v>210</v>
      </c>
      <c r="F272" s="55" t="s">
        <v>551</v>
      </c>
      <c r="G272" s="55" t="s">
        <v>748</v>
      </c>
      <c r="H272" s="55" t="s">
        <v>65</v>
      </c>
      <c r="I272" s="55" t="s">
        <v>849</v>
      </c>
      <c r="J272" s="55" t="s">
        <v>591</v>
      </c>
      <c r="K272" s="55" t="s">
        <v>848</v>
      </c>
      <c r="L272" s="217"/>
      <c r="M272" s="8"/>
      <c r="N272" s="58"/>
      <c r="O272" s="55"/>
      <c r="P272" s="55"/>
      <c r="Q272" s="217"/>
      <c r="R272" s="8"/>
      <c r="S272" s="58"/>
      <c r="T272" s="55"/>
      <c r="U272" s="55"/>
      <c r="V272" s="217"/>
      <c r="W272" s="8"/>
      <c r="X272" s="58"/>
      <c r="Y272" s="55"/>
      <c r="Z272" s="55"/>
      <c r="AA272" s="217"/>
      <c r="AB272" s="8"/>
      <c r="AC272" s="58"/>
      <c r="AD272" s="55"/>
      <c r="AE272" s="55"/>
      <c r="AF272" s="217"/>
      <c r="AG272" s="8"/>
      <c r="AH272" s="58"/>
      <c r="AI272" s="55"/>
      <c r="AJ272" s="55"/>
      <c r="AK272" s="55">
        <v>606</v>
      </c>
      <c r="AL272" s="8">
        <v>1004843.828067071</v>
      </c>
      <c r="AM272" s="58">
        <v>1.6581581321238796</v>
      </c>
      <c r="AN272" s="237">
        <v>1</v>
      </c>
      <c r="AO272" s="228"/>
      <c r="AP272" s="55">
        <v>879.62</v>
      </c>
      <c r="AQ272" s="200">
        <v>1198441.5845848096</v>
      </c>
      <c r="AR272" s="201">
        <v>1.3624537693376795</v>
      </c>
      <c r="AS272" s="55">
        <v>1</v>
      </c>
      <c r="AT272" s="55"/>
      <c r="AU272" s="423">
        <v>904.80899999999997</v>
      </c>
      <c r="AV272" s="200">
        <v>1127643.1059051617</v>
      </c>
      <c r="AW272" s="201">
        <v>1.2462775081869895</v>
      </c>
      <c r="AX272" s="423">
        <v>1</v>
      </c>
      <c r="AY272" s="55"/>
      <c r="AZ272" s="423">
        <v>282.887</v>
      </c>
      <c r="BA272" s="200">
        <v>360261.50565920444</v>
      </c>
      <c r="BB272" s="201">
        <v>1.2735173608515218</v>
      </c>
      <c r="BC272" s="425">
        <v>1</v>
      </c>
      <c r="BD272" s="136"/>
    </row>
    <row r="273" spans="1:56" ht="11.25" customHeight="1">
      <c r="A273" s="123">
        <v>62</v>
      </c>
      <c r="B273" s="55" t="s">
        <v>555</v>
      </c>
      <c r="C273" s="345">
        <v>4</v>
      </c>
      <c r="D273" s="57">
        <v>40975</v>
      </c>
      <c r="E273" s="94">
        <v>500</v>
      </c>
      <c r="F273" s="55" t="s">
        <v>551</v>
      </c>
      <c r="G273" s="55" t="s">
        <v>748</v>
      </c>
      <c r="H273" s="55" t="s">
        <v>65</v>
      </c>
      <c r="I273" s="55" t="s">
        <v>849</v>
      </c>
      <c r="J273" s="55" t="s">
        <v>591</v>
      </c>
      <c r="K273" s="55" t="s">
        <v>848</v>
      </c>
      <c r="L273" s="235"/>
      <c r="M273" s="200"/>
      <c r="N273" s="201"/>
      <c r="O273" s="56"/>
      <c r="P273" s="56"/>
      <c r="Q273" s="235"/>
      <c r="R273" s="200"/>
      <c r="S273" s="201"/>
      <c r="T273" s="56"/>
      <c r="U273" s="56"/>
      <c r="V273" s="235"/>
      <c r="W273" s="200"/>
      <c r="X273" s="201"/>
      <c r="Y273" s="56"/>
      <c r="Z273" s="56"/>
      <c r="AA273" s="235"/>
      <c r="AB273" s="200"/>
      <c r="AC273" s="201"/>
      <c r="AD273" s="56"/>
      <c r="AE273" s="56"/>
      <c r="AF273" s="235"/>
      <c r="AG273" s="200"/>
      <c r="AH273" s="201"/>
      <c r="AI273" s="56"/>
      <c r="AJ273" s="56"/>
      <c r="AK273" s="55">
        <v>3053</v>
      </c>
      <c r="AL273" s="8">
        <v>3509896.8820622899</v>
      </c>
      <c r="AM273" s="58">
        <v>1.1496550547206976</v>
      </c>
      <c r="AN273" s="237">
        <v>1</v>
      </c>
      <c r="AO273" s="228"/>
      <c r="AP273" s="56">
        <v>2950.547</v>
      </c>
      <c r="AQ273" s="200">
        <v>3142870.4421611312</v>
      </c>
      <c r="AR273" s="201">
        <v>1.0651823008279926</v>
      </c>
      <c r="AS273" s="56">
        <v>1</v>
      </c>
      <c r="AT273" s="56"/>
      <c r="AU273" s="423">
        <v>2626.9490000000001</v>
      </c>
      <c r="AV273" s="200">
        <v>2674224.184695119</v>
      </c>
      <c r="AW273" s="201">
        <v>1.0179962323954972</v>
      </c>
      <c r="AX273" s="423">
        <v>1</v>
      </c>
      <c r="AY273" s="56"/>
      <c r="AZ273" s="423">
        <v>2295.69</v>
      </c>
      <c r="BA273" s="200">
        <v>2360767.8593183686</v>
      </c>
      <c r="BB273" s="201">
        <v>1.0283478428352124</v>
      </c>
      <c r="BC273" s="425">
        <v>1</v>
      </c>
      <c r="BD273" s="139"/>
    </row>
    <row r="274" spans="1:56" ht="11.25" customHeight="1">
      <c r="A274" s="123">
        <v>62</v>
      </c>
      <c r="B274" s="55" t="s">
        <v>555</v>
      </c>
      <c r="C274" s="345">
        <v>5</v>
      </c>
      <c r="D274" s="57">
        <v>41642</v>
      </c>
      <c r="E274" s="94">
        <v>500</v>
      </c>
      <c r="F274" s="55" t="s">
        <v>551</v>
      </c>
      <c r="G274" s="55" t="s">
        <v>748</v>
      </c>
      <c r="H274" s="55" t="s">
        <v>65</v>
      </c>
      <c r="I274" s="55" t="s">
        <v>849</v>
      </c>
      <c r="J274" s="55" t="s">
        <v>591</v>
      </c>
      <c r="K274" s="55" t="s">
        <v>848</v>
      </c>
      <c r="L274" s="329"/>
      <c r="M274" s="233"/>
      <c r="N274" s="234"/>
      <c r="O274" s="139"/>
      <c r="P274" s="139"/>
      <c r="Q274" s="329"/>
      <c r="R274" s="233"/>
      <c r="S274" s="234"/>
      <c r="T274" s="139"/>
      <c r="U274" s="139"/>
      <c r="V274" s="329"/>
      <c r="W274" s="233"/>
      <c r="X274" s="234"/>
      <c r="Y274" s="139"/>
      <c r="Z274" s="139"/>
      <c r="AA274" s="329"/>
      <c r="AB274" s="233"/>
      <c r="AC274" s="234"/>
      <c r="AD274" s="139"/>
      <c r="AE274" s="139"/>
      <c r="AF274" s="329"/>
      <c r="AG274" s="233"/>
      <c r="AH274" s="234"/>
      <c r="AI274" s="139"/>
      <c r="AJ274" s="139"/>
      <c r="AK274" s="136"/>
      <c r="AL274" s="126"/>
      <c r="AM274" s="221"/>
      <c r="AN274" s="237"/>
      <c r="AO274" s="237"/>
      <c r="AP274" s="139"/>
      <c r="AQ274" s="233"/>
      <c r="AR274" s="234"/>
      <c r="AS274" s="139"/>
      <c r="AT274" s="139"/>
      <c r="AU274" s="423">
        <v>2843.0729999999999</v>
      </c>
      <c r="AV274" s="200">
        <v>2986092.7945290138</v>
      </c>
      <c r="AW274" s="201">
        <v>1.0503046508228997</v>
      </c>
      <c r="AX274" s="423">
        <v>1</v>
      </c>
      <c r="AY274" s="139"/>
      <c r="AZ274" s="423">
        <v>2215.81</v>
      </c>
      <c r="BA274" s="200">
        <v>2311160.565012665</v>
      </c>
      <c r="BB274" s="201">
        <v>1.0430319228691383</v>
      </c>
      <c r="BC274" s="425">
        <v>1</v>
      </c>
      <c r="BD274" s="139"/>
    </row>
    <row r="275" spans="1:56" s="4" customFormat="1" ht="11.25" customHeight="1">
      <c r="A275" s="123">
        <v>62</v>
      </c>
      <c r="B275" s="55" t="s">
        <v>555</v>
      </c>
      <c r="C275" s="345">
        <v>6</v>
      </c>
      <c r="D275" s="57">
        <v>45709</v>
      </c>
      <c r="E275" s="94">
        <v>660</v>
      </c>
      <c r="F275" s="55" t="s">
        <v>551</v>
      </c>
      <c r="G275" s="55" t="s">
        <v>748</v>
      </c>
      <c r="H275" s="55" t="s">
        <v>65</v>
      </c>
      <c r="I275" s="55" t="s">
        <v>849</v>
      </c>
      <c r="J275" s="55" t="s">
        <v>591</v>
      </c>
      <c r="K275" s="55" t="s">
        <v>848</v>
      </c>
      <c r="L275" s="217">
        <v>2766.2420000000002</v>
      </c>
      <c r="M275" s="8">
        <v>2712364.7255147984</v>
      </c>
      <c r="N275" s="58">
        <v>0.98052329677403427</v>
      </c>
      <c r="O275" s="55"/>
      <c r="P275" s="55"/>
      <c r="Q275" s="217">
        <v>3185.4670000000001</v>
      </c>
      <c r="R275" s="8">
        <v>3167241.8574801004</v>
      </c>
      <c r="S275" s="58">
        <v>0.99427865913541102</v>
      </c>
      <c r="T275" s="55"/>
      <c r="U275" s="55"/>
      <c r="V275" s="236"/>
      <c r="W275" s="8">
        <v>0</v>
      </c>
      <c r="X275" s="58">
        <v>0</v>
      </c>
      <c r="Y275" s="55"/>
      <c r="Z275" s="55"/>
      <c r="AA275" s="236"/>
      <c r="AB275" s="8">
        <v>0</v>
      </c>
      <c r="AC275" s="58">
        <v>0</v>
      </c>
      <c r="AD275" s="55"/>
      <c r="AE275" s="55"/>
      <c r="AF275" s="236"/>
      <c r="AG275" s="8"/>
      <c r="AH275" s="58"/>
      <c r="AI275" s="55"/>
      <c r="AJ275" s="55"/>
      <c r="AK275" s="55">
        <v>2677</v>
      </c>
      <c r="AL275" s="8">
        <v>3061370.3879357735</v>
      </c>
      <c r="AM275" s="58">
        <v>1.1435825132371213</v>
      </c>
      <c r="AN275" s="237">
        <v>1</v>
      </c>
      <c r="AO275" s="228"/>
      <c r="AP275" s="55">
        <v>3161.98</v>
      </c>
      <c r="AQ275" s="200">
        <v>3360644.5021623867</v>
      </c>
      <c r="AR275" s="201">
        <v>1.0628291457132513</v>
      </c>
      <c r="AS275" s="55">
        <v>1</v>
      </c>
      <c r="AT275" s="55"/>
      <c r="AU275" s="423">
        <v>278.93400000000003</v>
      </c>
      <c r="AV275" s="200">
        <v>284479.15463257709</v>
      </c>
      <c r="AW275" s="201">
        <v>1.0198798089604604</v>
      </c>
      <c r="AX275" s="423">
        <v>1</v>
      </c>
      <c r="AY275" s="55">
        <v>1</v>
      </c>
      <c r="AZ275" s="423">
        <v>3857.85</v>
      </c>
      <c r="BA275" s="200">
        <v>3605549.4256641809</v>
      </c>
      <c r="BB275" s="201">
        <v>0.93460072985320342</v>
      </c>
      <c r="BC275" s="425">
        <v>1</v>
      </c>
      <c r="BD275" s="136">
        <v>1</v>
      </c>
    </row>
    <row r="276" spans="1:56" s="4" customFormat="1" ht="11.25" customHeight="1">
      <c r="A276" s="357">
        <v>63</v>
      </c>
      <c r="B276" s="263" t="s">
        <v>918</v>
      </c>
      <c r="C276" s="344">
        <v>0</v>
      </c>
      <c r="D276" s="264"/>
      <c r="E276" s="421">
        <v>500</v>
      </c>
      <c r="F276" s="263" t="s">
        <v>537</v>
      </c>
      <c r="G276" s="263" t="s">
        <v>338</v>
      </c>
      <c r="H276" s="263" t="s">
        <v>919</v>
      </c>
      <c r="I276" s="263" t="s">
        <v>849</v>
      </c>
      <c r="J276" s="263" t="s">
        <v>591</v>
      </c>
      <c r="K276" s="263" t="s">
        <v>848</v>
      </c>
      <c r="L276" s="267">
        <v>2265.4699999999998</v>
      </c>
      <c r="M276" s="265">
        <v>2316509.0339691797</v>
      </c>
      <c r="N276" s="268">
        <v>1.0225291149161895</v>
      </c>
      <c r="O276" s="263">
        <v>1</v>
      </c>
      <c r="P276" s="263"/>
      <c r="Q276" s="267">
        <v>2299.63</v>
      </c>
      <c r="R276" s="265">
        <v>2364029.411154394</v>
      </c>
      <c r="S276" s="268">
        <v>1.028004249011534</v>
      </c>
      <c r="T276" s="263">
        <v>1</v>
      </c>
      <c r="U276" s="263"/>
      <c r="V276" s="276">
        <v>2267.6999999999998</v>
      </c>
      <c r="W276" s="265">
        <v>2373814.5262106806</v>
      </c>
      <c r="X276" s="268">
        <v>1.0467938996387003</v>
      </c>
      <c r="Y276" s="263">
        <v>1</v>
      </c>
      <c r="Z276" s="263"/>
      <c r="AA276" s="276">
        <v>1544.1902</v>
      </c>
      <c r="AB276" s="265">
        <v>1571019.8548769245</v>
      </c>
      <c r="AC276" s="268">
        <v>1.0173745791657818</v>
      </c>
      <c r="AD276" s="263">
        <v>1</v>
      </c>
      <c r="AE276" s="263"/>
      <c r="AF276" s="276">
        <v>2292.9396999999999</v>
      </c>
      <c r="AG276" s="265">
        <v>2402865.4288711604</v>
      </c>
      <c r="AH276" s="268">
        <v>1.0479409593157467</v>
      </c>
      <c r="AI276" s="263">
        <v>1</v>
      </c>
      <c r="AJ276" s="263"/>
      <c r="AK276" s="263">
        <v>2731</v>
      </c>
      <c r="AL276" s="265">
        <v>2866361.8513937942</v>
      </c>
      <c r="AM276" s="268">
        <v>1.0495649400929308</v>
      </c>
      <c r="AN276" s="263"/>
      <c r="AO276" s="313"/>
      <c r="AP276" s="263">
        <v>3060</v>
      </c>
      <c r="AQ276" s="265">
        <v>3208256.0895007127</v>
      </c>
      <c r="AR276" s="268">
        <v>1.0484497024512134</v>
      </c>
      <c r="AS276" s="263"/>
      <c r="AT276" s="263"/>
      <c r="AU276" s="422">
        <v>2756.5088969999997</v>
      </c>
      <c r="AV276" s="265">
        <v>2862518.9219155079</v>
      </c>
      <c r="AW276" s="268">
        <v>1.0384580746432135</v>
      </c>
      <c r="AX276" s="422"/>
      <c r="AY276" s="263"/>
      <c r="AZ276" s="422">
        <v>3021.5670840000012</v>
      </c>
      <c r="BA276" s="265">
        <v>3127121.482990155</v>
      </c>
      <c r="BB276" s="268">
        <v>1.0349336605991946</v>
      </c>
      <c r="BC276" s="422"/>
      <c r="BD276" s="263"/>
    </row>
    <row r="277" spans="1:56" ht="11.25" customHeight="1">
      <c r="A277" s="123">
        <v>63</v>
      </c>
      <c r="B277" s="55" t="s">
        <v>918</v>
      </c>
      <c r="C277" s="345">
        <v>1</v>
      </c>
      <c r="D277" s="57">
        <v>41133</v>
      </c>
      <c r="E277" s="94">
        <v>250</v>
      </c>
      <c r="F277" s="55" t="s">
        <v>537</v>
      </c>
      <c r="G277" s="55" t="s">
        <v>338</v>
      </c>
      <c r="H277" s="55" t="s">
        <v>919</v>
      </c>
      <c r="I277" s="55" t="s">
        <v>849</v>
      </c>
      <c r="J277" s="55" t="s">
        <v>591</v>
      </c>
      <c r="K277" s="55" t="s">
        <v>848</v>
      </c>
      <c r="L277" s="55"/>
      <c r="M277" s="8"/>
      <c r="N277" s="58"/>
      <c r="O277" s="55"/>
      <c r="P277" s="55"/>
      <c r="Q277" s="55"/>
      <c r="R277" s="8">
        <v>0</v>
      </c>
      <c r="S277" s="58"/>
      <c r="T277" s="55"/>
      <c r="U277" s="55"/>
      <c r="V277" s="55"/>
      <c r="W277" s="8">
        <v>0</v>
      </c>
      <c r="X277" s="58">
        <v>0</v>
      </c>
      <c r="Y277" s="55"/>
      <c r="Z277" s="55"/>
      <c r="AA277" s="55"/>
      <c r="AB277" s="8"/>
      <c r="AC277" s="58"/>
      <c r="AD277" s="55"/>
      <c r="AE277" s="55"/>
      <c r="AF277" s="55"/>
      <c r="AG277" s="8"/>
      <c r="AH277" s="58"/>
      <c r="AI277" s="55"/>
      <c r="AJ277" s="55"/>
      <c r="AK277" s="55">
        <v>1497</v>
      </c>
      <c r="AL277" s="8">
        <v>1574959.8155193718</v>
      </c>
      <c r="AM277" s="58">
        <v>1.0520773650764006</v>
      </c>
      <c r="AN277" s="237">
        <v>1</v>
      </c>
      <c r="AO277" s="228"/>
      <c r="AP277" s="55">
        <v>1414</v>
      </c>
      <c r="AQ277" s="200">
        <v>1483256.3439595068</v>
      </c>
      <c r="AR277" s="201">
        <v>1.0489790268454788</v>
      </c>
      <c r="AS277" s="55">
        <v>1</v>
      </c>
      <c r="AT277" s="55"/>
      <c r="AU277" s="423">
        <v>1279.0811550000001</v>
      </c>
      <c r="AV277" s="200">
        <v>1327447.8479438091</v>
      </c>
      <c r="AW277" s="201">
        <v>1.0378136232831989</v>
      </c>
      <c r="AX277" s="423">
        <v>1</v>
      </c>
      <c r="AY277" s="55"/>
      <c r="AZ277" s="423">
        <v>1521.9041745000006</v>
      </c>
      <c r="BA277" s="200">
        <v>1569017.1737061138</v>
      </c>
      <c r="BB277" s="201">
        <v>1.0309566134290891</v>
      </c>
      <c r="BC277" s="425">
        <v>1</v>
      </c>
      <c r="BD277" s="136"/>
    </row>
    <row r="278" spans="1:56" ht="11.25" customHeight="1">
      <c r="A278" s="123">
        <v>63</v>
      </c>
      <c r="B278" s="55" t="s">
        <v>918</v>
      </c>
      <c r="C278" s="345">
        <v>2</v>
      </c>
      <c r="D278" s="57">
        <v>41364</v>
      </c>
      <c r="E278" s="94">
        <v>250</v>
      </c>
      <c r="F278" s="55" t="s">
        <v>537</v>
      </c>
      <c r="G278" s="55" t="s">
        <v>338</v>
      </c>
      <c r="H278" s="55" t="s">
        <v>919</v>
      </c>
      <c r="I278" s="55" t="s">
        <v>849</v>
      </c>
      <c r="J278" s="55" t="s">
        <v>591</v>
      </c>
      <c r="K278" s="55" t="s">
        <v>848</v>
      </c>
      <c r="L278" s="197">
        <v>1012.5</v>
      </c>
      <c r="M278" s="8">
        <v>1029507.991484978</v>
      </c>
      <c r="N278" s="58">
        <v>1.0167980162814598</v>
      </c>
      <c r="O278" s="55"/>
      <c r="P278" s="55"/>
      <c r="Q278" s="197"/>
      <c r="R278" s="8">
        <v>0</v>
      </c>
      <c r="S278" s="58"/>
      <c r="T278" s="55"/>
      <c r="U278" s="55"/>
      <c r="V278" s="197"/>
      <c r="W278" s="8">
        <v>0</v>
      </c>
      <c r="X278" s="58">
        <v>0</v>
      </c>
      <c r="Y278" s="55"/>
      <c r="Z278" s="55"/>
      <c r="AA278" s="197"/>
      <c r="AB278" s="8"/>
      <c r="AC278" s="58"/>
      <c r="AD278" s="55"/>
      <c r="AE278" s="55"/>
      <c r="AF278" s="197"/>
      <c r="AG278" s="8"/>
      <c r="AH278" s="58"/>
      <c r="AI278" s="55"/>
      <c r="AJ278" s="55"/>
      <c r="AK278" s="55">
        <v>1234</v>
      </c>
      <c r="AL278" s="8">
        <v>1292678.0820795421</v>
      </c>
      <c r="AM278" s="58">
        <v>1.047551119999629</v>
      </c>
      <c r="AN278" s="237">
        <v>1</v>
      </c>
      <c r="AO278" s="228"/>
      <c r="AP278" s="55">
        <v>1646</v>
      </c>
      <c r="AQ278" s="200">
        <v>1725001.8976016412</v>
      </c>
      <c r="AR278" s="201">
        <v>1.0479962925890896</v>
      </c>
      <c r="AS278" s="55">
        <v>1</v>
      </c>
      <c r="AT278" s="55"/>
      <c r="AU278" s="423">
        <v>1477.4277419999996</v>
      </c>
      <c r="AV278" s="200">
        <v>1535071.0739716983</v>
      </c>
      <c r="AW278" s="201">
        <v>1.0390160075738573</v>
      </c>
      <c r="AX278" s="423">
        <v>1</v>
      </c>
      <c r="AY278" s="55"/>
      <c r="AZ278" s="423">
        <v>1499.6629095000008</v>
      </c>
      <c r="BA278" s="200">
        <v>1558104.3092840409</v>
      </c>
      <c r="BB278" s="201">
        <v>1.0389696907310491</v>
      </c>
      <c r="BC278" s="425">
        <v>1</v>
      </c>
      <c r="BD278" s="136"/>
    </row>
    <row r="279" spans="1:56" s="4" customFormat="1" ht="11.25" customHeight="1">
      <c r="A279" s="357">
        <v>64</v>
      </c>
      <c r="B279" s="263" t="s">
        <v>1290</v>
      </c>
      <c r="C279" s="344">
        <v>0</v>
      </c>
      <c r="D279" s="264"/>
      <c r="E279" s="421">
        <v>600</v>
      </c>
      <c r="F279" s="263" t="s">
        <v>540</v>
      </c>
      <c r="G279" s="263" t="s">
        <v>338</v>
      </c>
      <c r="H279" s="263" t="s">
        <v>1291</v>
      </c>
      <c r="I279" s="263" t="s">
        <v>849</v>
      </c>
      <c r="J279" s="263" t="s">
        <v>591</v>
      </c>
      <c r="K279" s="263" t="s">
        <v>848</v>
      </c>
      <c r="L279" s="267">
        <v>546.79499999999996</v>
      </c>
      <c r="M279" s="265">
        <v>558771.43383763835</v>
      </c>
      <c r="N279" s="268">
        <v>1.0219029688231209</v>
      </c>
      <c r="O279" s="263">
        <v>1</v>
      </c>
      <c r="P279" s="263"/>
      <c r="Q279" s="267">
        <v>1294.854</v>
      </c>
      <c r="R279" s="265">
        <v>1360105.3886541277</v>
      </c>
      <c r="S279" s="268">
        <v>1.0503928540624099</v>
      </c>
      <c r="T279" s="263">
        <v>1</v>
      </c>
      <c r="U279" s="263"/>
      <c r="V279" s="276">
        <v>2409.2530000000002</v>
      </c>
      <c r="W279" s="265">
        <v>2509101.5927801654</v>
      </c>
      <c r="X279" s="268">
        <v>1.0414437972185426</v>
      </c>
      <c r="Y279" s="263">
        <v>1</v>
      </c>
      <c r="Z279" s="263"/>
      <c r="AA279" s="276">
        <v>1687.8620000000001</v>
      </c>
      <c r="AB279" s="265">
        <v>1707699.4839744787</v>
      </c>
      <c r="AC279" s="268">
        <v>1.0117530248174784</v>
      </c>
      <c r="AD279" s="263">
        <v>1</v>
      </c>
      <c r="AE279" s="263"/>
      <c r="AF279" s="276">
        <v>1504.3869999999999</v>
      </c>
      <c r="AG279" s="265">
        <v>1555795.7209204864</v>
      </c>
      <c r="AH279" s="268">
        <v>1.034172537332805</v>
      </c>
      <c r="AI279" s="263">
        <v>1</v>
      </c>
      <c r="AJ279" s="263"/>
      <c r="AK279" s="263">
        <v>1307</v>
      </c>
      <c r="AL279" s="265">
        <v>1382871.6888786466</v>
      </c>
      <c r="AM279" s="268">
        <v>1.0580502592797603</v>
      </c>
      <c r="AN279" s="263"/>
      <c r="AO279" s="313"/>
      <c r="AP279" s="263">
        <v>2634.93</v>
      </c>
      <c r="AQ279" s="265">
        <v>2820033.1892637601</v>
      </c>
      <c r="AR279" s="268">
        <v>1.0702497558810899</v>
      </c>
      <c r="AS279" s="263"/>
      <c r="AT279" s="263"/>
      <c r="AU279" s="422">
        <v>3322.3</v>
      </c>
      <c r="AV279" s="265">
        <v>3616606.3304311247</v>
      </c>
      <c r="AW279" s="268">
        <v>1.0885851158628435</v>
      </c>
      <c r="AX279" s="422"/>
      <c r="AY279" s="263"/>
      <c r="AZ279" s="422">
        <v>3754</v>
      </c>
      <c r="BA279" s="265">
        <v>3689819.2906837859</v>
      </c>
      <c r="BB279" s="268">
        <v>0.9829033805763947</v>
      </c>
      <c r="BC279" s="422"/>
      <c r="BD279" s="263"/>
    </row>
    <row r="280" spans="1:56" ht="11.25" customHeight="1">
      <c r="A280" s="123">
        <v>64</v>
      </c>
      <c r="B280" s="55" t="s">
        <v>1290</v>
      </c>
      <c r="C280" s="345">
        <v>1</v>
      </c>
      <c r="D280" s="57">
        <v>43187</v>
      </c>
      <c r="E280" s="94">
        <v>300</v>
      </c>
      <c r="F280" s="122" t="s">
        <v>540</v>
      </c>
      <c r="G280" s="122" t="s">
        <v>338</v>
      </c>
      <c r="H280" s="122" t="s">
        <v>1291</v>
      </c>
      <c r="I280" s="55" t="s">
        <v>849</v>
      </c>
      <c r="J280" s="55" t="s">
        <v>591</v>
      </c>
      <c r="K280" s="55" t="s">
        <v>848</v>
      </c>
      <c r="L280" s="197">
        <v>0</v>
      </c>
      <c r="M280" s="8">
        <v>0</v>
      </c>
      <c r="N280" s="58">
        <v>0</v>
      </c>
      <c r="O280" s="55"/>
      <c r="P280" s="55">
        <v>1</v>
      </c>
      <c r="Q280" s="197">
        <v>796.58757126054593</v>
      </c>
      <c r="R280" s="8">
        <v>840638.66763196397</v>
      </c>
      <c r="S280" s="58">
        <v>1.0552997535496444</v>
      </c>
      <c r="T280" s="55"/>
      <c r="U280" s="55">
        <v>1</v>
      </c>
      <c r="V280" s="223">
        <v>1013.4349999999999</v>
      </c>
      <c r="W280" s="8">
        <v>1076995.5179569619</v>
      </c>
      <c r="X280" s="58">
        <v>1.0627179029310827</v>
      </c>
      <c r="Y280" s="55"/>
      <c r="Z280" s="55">
        <v>1</v>
      </c>
      <c r="AA280" s="197">
        <v>297.73982637681803</v>
      </c>
      <c r="AB280" s="8">
        <v>310057.38385061157</v>
      </c>
      <c r="AC280" s="58">
        <v>1.0413702043951774</v>
      </c>
      <c r="AD280" s="55"/>
      <c r="AE280" s="55">
        <v>1</v>
      </c>
      <c r="AF280" s="197">
        <v>297.59151925506001</v>
      </c>
      <c r="AG280" s="8">
        <v>310798.3405317766</v>
      </c>
      <c r="AH280" s="58">
        <v>1.0443790243410711</v>
      </c>
      <c r="AI280" s="55"/>
      <c r="AJ280" s="55">
        <v>1</v>
      </c>
      <c r="AK280" s="55">
        <v>360.49</v>
      </c>
      <c r="AL280" s="8">
        <v>399460.63278125186</v>
      </c>
      <c r="AM280" s="58">
        <v>1.108104615332608</v>
      </c>
      <c r="AN280" s="237">
        <v>1</v>
      </c>
      <c r="AO280" s="228">
        <v>1</v>
      </c>
      <c r="AP280" s="55">
        <v>1465.605</v>
      </c>
      <c r="AQ280" s="200">
        <v>1596993.9079174832</v>
      </c>
      <c r="AR280" s="201">
        <v>1.0896482394079465</v>
      </c>
      <c r="AS280" s="55">
        <v>1</v>
      </c>
      <c r="AT280" s="55">
        <v>1</v>
      </c>
      <c r="AU280" s="423">
        <v>1713.7</v>
      </c>
      <c r="AV280" s="200">
        <v>1852784.9558544853</v>
      </c>
      <c r="AW280" s="201">
        <v>1.0811606207938875</v>
      </c>
      <c r="AX280" s="423">
        <v>1</v>
      </c>
      <c r="AY280" s="55">
        <v>1</v>
      </c>
      <c r="AZ280" s="423">
        <v>2066</v>
      </c>
      <c r="BA280" s="200">
        <v>2024206.4084371733</v>
      </c>
      <c r="BB280" s="201">
        <v>0.97977076884664738</v>
      </c>
      <c r="BC280" s="425">
        <v>1</v>
      </c>
      <c r="BD280" s="136"/>
    </row>
    <row r="281" spans="1:56" s="4" customFormat="1" ht="11.25" customHeight="1">
      <c r="A281" s="123">
        <v>64</v>
      </c>
      <c r="B281" s="55" t="s">
        <v>1290</v>
      </c>
      <c r="C281" s="345">
        <v>2</v>
      </c>
      <c r="D281" s="57">
        <v>42850</v>
      </c>
      <c r="E281" s="94">
        <v>300</v>
      </c>
      <c r="F281" s="122" t="s">
        <v>540</v>
      </c>
      <c r="G281" s="122" t="s">
        <v>338</v>
      </c>
      <c r="H281" s="122" t="s">
        <v>1291</v>
      </c>
      <c r="I281" s="55" t="s">
        <v>849</v>
      </c>
      <c r="J281" s="55" t="s">
        <v>591</v>
      </c>
      <c r="K281" s="55" t="s">
        <v>848</v>
      </c>
      <c r="L281" s="197">
        <v>546.79499999999996</v>
      </c>
      <c r="M281" s="8">
        <v>558771.43383763835</v>
      </c>
      <c r="N281" s="58">
        <v>1.0219029688231209</v>
      </c>
      <c r="O281" s="55"/>
      <c r="P281" s="55">
        <v>1</v>
      </c>
      <c r="Q281" s="197">
        <v>498.26642873945423</v>
      </c>
      <c r="R281" s="8">
        <v>519466.79675851192</v>
      </c>
      <c r="S281" s="58">
        <v>1.0425482569088425</v>
      </c>
      <c r="T281" s="55"/>
      <c r="U281" s="55">
        <v>1</v>
      </c>
      <c r="V281" s="220">
        <v>1395.818</v>
      </c>
      <c r="W281" s="8">
        <v>1432106.0746829167</v>
      </c>
      <c r="X281" s="58">
        <v>1.0259977122253165</v>
      </c>
      <c r="Y281" s="55"/>
      <c r="Z281" s="55">
        <v>1</v>
      </c>
      <c r="AA281" s="222">
        <v>1390.1221736231826</v>
      </c>
      <c r="AB281" s="8">
        <v>1397642.1001492117</v>
      </c>
      <c r="AC281" s="58">
        <v>1.0054095436132995</v>
      </c>
      <c r="AD281" s="55"/>
      <c r="AE281" s="55">
        <v>1</v>
      </c>
      <c r="AF281" s="222">
        <v>1206.7954807449401</v>
      </c>
      <c r="AG281" s="8">
        <v>1244997.3803887093</v>
      </c>
      <c r="AH281" s="58">
        <v>1.0316556535496699</v>
      </c>
      <c r="AI281" s="55"/>
      <c r="AJ281" s="55">
        <v>1</v>
      </c>
      <c r="AK281" s="55">
        <v>946.05</v>
      </c>
      <c r="AL281" s="8">
        <v>992360.86582049786</v>
      </c>
      <c r="AM281" s="58">
        <v>1.0489518163104465</v>
      </c>
      <c r="AN281" s="237">
        <v>1</v>
      </c>
      <c r="AO281" s="228">
        <v>1</v>
      </c>
      <c r="AP281" s="55">
        <v>1169.329</v>
      </c>
      <c r="AQ281" s="200">
        <v>1223045.125532306</v>
      </c>
      <c r="AR281" s="201">
        <v>1.0459375637928299</v>
      </c>
      <c r="AS281" s="55">
        <v>1</v>
      </c>
      <c r="AT281" s="55">
        <v>1</v>
      </c>
      <c r="AU281" s="423">
        <v>1608.6</v>
      </c>
      <c r="AV281" s="200">
        <v>1763821.3745766401</v>
      </c>
      <c r="AW281" s="201">
        <v>1.0964947000973766</v>
      </c>
      <c r="AX281" s="423">
        <v>1</v>
      </c>
      <c r="AY281" s="55"/>
      <c r="AZ281" s="423">
        <v>1688</v>
      </c>
      <c r="BA281" s="200">
        <v>1665612.8822466126</v>
      </c>
      <c r="BB281" s="201">
        <v>0.98673748948259032</v>
      </c>
      <c r="BC281" s="425">
        <v>1</v>
      </c>
      <c r="BD281" s="136"/>
    </row>
    <row r="282" spans="1:56" s="4" customFormat="1" ht="11.25" customHeight="1">
      <c r="A282" s="357">
        <v>65</v>
      </c>
      <c r="B282" s="263" t="s">
        <v>365</v>
      </c>
      <c r="C282" s="344">
        <v>0</v>
      </c>
      <c r="D282" s="264"/>
      <c r="E282" s="421">
        <v>0</v>
      </c>
      <c r="F282" s="263" t="s">
        <v>55</v>
      </c>
      <c r="G282" s="263" t="s">
        <v>748</v>
      </c>
      <c r="H282" s="263" t="s">
        <v>358</v>
      </c>
      <c r="I282" s="263" t="s">
        <v>103</v>
      </c>
      <c r="J282" s="263"/>
      <c r="K282" s="263"/>
      <c r="L282" s="277" t="s">
        <v>238</v>
      </c>
      <c r="M282" s="265">
        <v>0</v>
      </c>
      <c r="N282" s="268">
        <v>0</v>
      </c>
      <c r="O282" s="263"/>
      <c r="P282" s="263"/>
      <c r="Q282" s="277" t="s">
        <v>238</v>
      </c>
      <c r="R282" s="265">
        <v>0</v>
      </c>
      <c r="S282" s="268">
        <v>0</v>
      </c>
      <c r="T282" s="263"/>
      <c r="U282" s="263"/>
      <c r="V282" s="277" t="s">
        <v>238</v>
      </c>
      <c r="W282" s="265">
        <v>0</v>
      </c>
      <c r="X282" s="268">
        <v>0</v>
      </c>
      <c r="Y282" s="263"/>
      <c r="Z282" s="263"/>
      <c r="AA282" s="276" t="s">
        <v>238</v>
      </c>
      <c r="AB282" s="265">
        <v>0</v>
      </c>
      <c r="AC282" s="268">
        <v>0</v>
      </c>
      <c r="AD282" s="263"/>
      <c r="AE282" s="263"/>
      <c r="AF282" s="276" t="s">
        <v>238</v>
      </c>
      <c r="AG282" s="265">
        <v>0</v>
      </c>
      <c r="AH282" s="268">
        <v>0</v>
      </c>
      <c r="AI282" s="263"/>
      <c r="AJ282" s="263"/>
      <c r="AK282" s="263"/>
      <c r="AL282" s="265">
        <v>0</v>
      </c>
      <c r="AM282" s="268">
        <v>0</v>
      </c>
      <c r="AN282" s="263"/>
      <c r="AO282" s="313"/>
      <c r="AP282" s="263"/>
      <c r="AQ282" s="265">
        <v>0</v>
      </c>
      <c r="AR282" s="268">
        <v>0</v>
      </c>
      <c r="AS282" s="263"/>
      <c r="AT282" s="263"/>
      <c r="AU282" s="422">
        <v>0</v>
      </c>
      <c r="AV282" s="265">
        <v>0</v>
      </c>
      <c r="AW282" s="268">
        <v>0</v>
      </c>
      <c r="AX282" s="422"/>
      <c r="AY282" s="263"/>
      <c r="AZ282" s="422">
        <v>0</v>
      </c>
      <c r="BA282" s="265">
        <v>0</v>
      </c>
      <c r="BB282" s="268">
        <v>0</v>
      </c>
      <c r="BC282" s="422"/>
      <c r="BD282" s="263"/>
    </row>
    <row r="283" spans="1:56" ht="11.25" customHeight="1">
      <c r="A283" s="123">
        <v>65</v>
      </c>
      <c r="B283" s="55" t="s">
        <v>365</v>
      </c>
      <c r="C283" s="345">
        <v>1</v>
      </c>
      <c r="D283" s="57">
        <v>30923</v>
      </c>
      <c r="E283" s="94">
        <v>0</v>
      </c>
      <c r="F283" s="55" t="s">
        <v>55</v>
      </c>
      <c r="G283" s="55" t="s">
        <v>748</v>
      </c>
      <c r="H283" s="55" t="s">
        <v>358</v>
      </c>
      <c r="I283" s="55" t="s">
        <v>103</v>
      </c>
      <c r="J283" s="55"/>
      <c r="K283" s="55"/>
      <c r="L283" s="228" t="s">
        <v>238</v>
      </c>
      <c r="M283" s="8"/>
      <c r="N283" s="58"/>
      <c r="O283" s="55"/>
      <c r="P283" s="55"/>
      <c r="Q283" s="228" t="s">
        <v>238</v>
      </c>
      <c r="R283" s="8">
        <v>0</v>
      </c>
      <c r="S283" s="58"/>
      <c r="T283" s="55"/>
      <c r="U283" s="55"/>
      <c r="V283" s="228" t="s">
        <v>238</v>
      </c>
      <c r="W283" s="8">
        <v>0</v>
      </c>
      <c r="X283" s="58"/>
      <c r="Y283" s="55"/>
      <c r="Z283" s="55"/>
      <c r="AA283" s="228" t="s">
        <v>238</v>
      </c>
      <c r="AB283" s="8"/>
      <c r="AC283" s="58"/>
      <c r="AD283" s="55"/>
      <c r="AE283" s="55"/>
      <c r="AF283" s="228" t="s">
        <v>238</v>
      </c>
      <c r="AG283" s="8">
        <v>0</v>
      </c>
      <c r="AH283" s="58">
        <v>0</v>
      </c>
      <c r="AI283" s="55"/>
      <c r="AJ283" s="55"/>
      <c r="AK283" s="55"/>
      <c r="AL283" s="8">
        <v>0</v>
      </c>
      <c r="AM283" s="58">
        <v>0</v>
      </c>
      <c r="AN283" s="55"/>
      <c r="AO283" s="228"/>
      <c r="AP283" s="55"/>
      <c r="AQ283" s="200">
        <v>0</v>
      </c>
      <c r="AR283" s="201">
        <v>0</v>
      </c>
      <c r="AS283" s="55"/>
      <c r="AT283" s="55"/>
      <c r="AU283" s="245">
        <v>0</v>
      </c>
      <c r="AV283" s="200">
        <v>0</v>
      </c>
      <c r="AW283" s="201">
        <v>0</v>
      </c>
      <c r="AX283" s="423"/>
      <c r="AY283" s="55"/>
      <c r="AZ283" s="423">
        <v>0</v>
      </c>
      <c r="BA283" s="200">
        <v>0</v>
      </c>
      <c r="BB283" s="201">
        <v>0</v>
      </c>
      <c r="BC283" s="425"/>
      <c r="BD283" s="136"/>
    </row>
    <row r="284" spans="1:56" s="4" customFormat="1" ht="11.25" customHeight="1">
      <c r="A284" s="123">
        <v>65</v>
      </c>
      <c r="B284" s="136" t="s">
        <v>365</v>
      </c>
      <c r="C284" s="346">
        <v>2</v>
      </c>
      <c r="D284" s="140">
        <v>30963</v>
      </c>
      <c r="E284" s="94">
        <v>0</v>
      </c>
      <c r="F284" s="136" t="s">
        <v>55</v>
      </c>
      <c r="G284" s="136" t="s">
        <v>748</v>
      </c>
      <c r="H284" s="136" t="s">
        <v>358</v>
      </c>
      <c r="I284" s="136" t="s">
        <v>103</v>
      </c>
      <c r="J284" s="136"/>
      <c r="K284" s="136"/>
      <c r="L284" s="237" t="s">
        <v>238</v>
      </c>
      <c r="M284" s="126"/>
      <c r="N284" s="221"/>
      <c r="O284" s="136"/>
      <c r="P284" s="136"/>
      <c r="Q284" s="237" t="s">
        <v>238</v>
      </c>
      <c r="R284" s="126">
        <v>0</v>
      </c>
      <c r="S284" s="221"/>
      <c r="T284" s="136"/>
      <c r="U284" s="136"/>
      <c r="V284" s="237" t="s">
        <v>238</v>
      </c>
      <c r="W284" s="126">
        <v>0</v>
      </c>
      <c r="X284" s="221"/>
      <c r="Y284" s="136"/>
      <c r="Z284" s="136"/>
      <c r="AA284" s="237" t="s">
        <v>238</v>
      </c>
      <c r="AB284" s="126"/>
      <c r="AC284" s="221"/>
      <c r="AD284" s="136"/>
      <c r="AE284" s="136"/>
      <c r="AF284" s="237" t="s">
        <v>238</v>
      </c>
      <c r="AG284" s="126">
        <v>0</v>
      </c>
      <c r="AH284" s="221">
        <v>0</v>
      </c>
      <c r="AI284" s="136"/>
      <c r="AJ284" s="136"/>
      <c r="AK284" s="136"/>
      <c r="AL284" s="8">
        <v>0</v>
      </c>
      <c r="AM284" s="58">
        <v>0</v>
      </c>
      <c r="AN284" s="136"/>
      <c r="AO284" s="237"/>
      <c r="AP284" s="136"/>
      <c r="AQ284" s="200">
        <v>0</v>
      </c>
      <c r="AR284" s="201">
        <v>0</v>
      </c>
      <c r="AS284" s="136"/>
      <c r="AT284" s="136"/>
      <c r="AU284" s="245">
        <v>0</v>
      </c>
      <c r="AV284" s="200">
        <v>0</v>
      </c>
      <c r="AW284" s="201">
        <v>0</v>
      </c>
      <c r="AX284" s="423"/>
      <c r="AY284" s="136"/>
      <c r="AZ284" s="423">
        <v>0</v>
      </c>
      <c r="BA284" s="200">
        <v>0</v>
      </c>
      <c r="BB284" s="201">
        <v>0</v>
      </c>
      <c r="BC284" s="425"/>
      <c r="BD284" s="136"/>
    </row>
    <row r="285" spans="1:56" ht="10.5" customHeight="1">
      <c r="A285" s="357">
        <v>66</v>
      </c>
      <c r="B285" s="279" t="s">
        <v>794</v>
      </c>
      <c r="C285" s="347">
        <v>0</v>
      </c>
      <c r="D285" s="280"/>
      <c r="E285" s="421">
        <v>0</v>
      </c>
      <c r="F285" s="279" t="s">
        <v>537</v>
      </c>
      <c r="G285" s="279" t="s">
        <v>748</v>
      </c>
      <c r="H285" s="279" t="s">
        <v>538</v>
      </c>
      <c r="I285" s="279" t="s">
        <v>103</v>
      </c>
      <c r="J285" s="279"/>
      <c r="K285" s="279"/>
      <c r="L285" s="290" t="s">
        <v>238</v>
      </c>
      <c r="M285" s="269">
        <v>0</v>
      </c>
      <c r="N285" s="282">
        <v>0</v>
      </c>
      <c r="O285" s="279"/>
      <c r="P285" s="279"/>
      <c r="Q285" s="290" t="s">
        <v>238</v>
      </c>
      <c r="R285" s="269">
        <v>0</v>
      </c>
      <c r="S285" s="282">
        <v>0</v>
      </c>
      <c r="T285" s="279"/>
      <c r="U285" s="279"/>
      <c r="V285" s="290" t="s">
        <v>238</v>
      </c>
      <c r="W285" s="269">
        <v>0</v>
      </c>
      <c r="X285" s="282">
        <v>0</v>
      </c>
      <c r="Y285" s="279"/>
      <c r="Z285" s="279"/>
      <c r="AA285" s="281" t="s">
        <v>238</v>
      </c>
      <c r="AB285" s="269">
        <v>0</v>
      </c>
      <c r="AC285" s="282">
        <v>0</v>
      </c>
      <c r="AD285" s="279"/>
      <c r="AE285" s="279"/>
      <c r="AF285" s="281" t="s">
        <v>238</v>
      </c>
      <c r="AG285" s="269">
        <v>0</v>
      </c>
      <c r="AH285" s="282">
        <v>0</v>
      </c>
      <c r="AI285" s="279"/>
      <c r="AJ285" s="279"/>
      <c r="AK285" s="279"/>
      <c r="AL285" s="265">
        <v>0</v>
      </c>
      <c r="AM285" s="268">
        <v>0</v>
      </c>
      <c r="AN285" s="263"/>
      <c r="AO285" s="316"/>
      <c r="AP285" s="279"/>
      <c r="AQ285" s="265">
        <v>0</v>
      </c>
      <c r="AR285" s="268">
        <v>0</v>
      </c>
      <c r="AS285" s="279"/>
      <c r="AT285" s="279"/>
      <c r="AU285" s="422">
        <v>0</v>
      </c>
      <c r="AV285" s="265">
        <v>0</v>
      </c>
      <c r="AW285" s="268">
        <v>0</v>
      </c>
      <c r="AX285" s="422"/>
      <c r="AY285" s="279"/>
      <c r="AZ285" s="422">
        <v>0</v>
      </c>
      <c r="BA285" s="265">
        <v>0</v>
      </c>
      <c r="BB285" s="268">
        <v>0</v>
      </c>
      <c r="BC285" s="422"/>
      <c r="BD285" s="279"/>
    </row>
    <row r="286" spans="1:56" ht="11.25" customHeight="1">
      <c r="A286" s="123">
        <v>66</v>
      </c>
      <c r="B286" s="136" t="s">
        <v>794</v>
      </c>
      <c r="C286" s="346">
        <v>1</v>
      </c>
      <c r="D286" s="140">
        <v>33543</v>
      </c>
      <c r="E286" s="94">
        <v>0</v>
      </c>
      <c r="F286" s="136" t="s">
        <v>537</v>
      </c>
      <c r="G286" s="136" t="s">
        <v>748</v>
      </c>
      <c r="H286" s="136" t="s">
        <v>538</v>
      </c>
      <c r="I286" s="136" t="s">
        <v>103</v>
      </c>
      <c r="J286" s="136"/>
      <c r="K286" s="136"/>
      <c r="L286" s="237" t="s">
        <v>238</v>
      </c>
      <c r="M286" s="126"/>
      <c r="N286" s="221"/>
      <c r="O286" s="136"/>
      <c r="P286" s="136"/>
      <c r="Q286" s="237" t="s">
        <v>238</v>
      </c>
      <c r="R286" s="126">
        <v>0</v>
      </c>
      <c r="S286" s="221"/>
      <c r="T286" s="136"/>
      <c r="U286" s="136"/>
      <c r="V286" s="237" t="s">
        <v>238</v>
      </c>
      <c r="W286" s="126">
        <v>0</v>
      </c>
      <c r="X286" s="221"/>
      <c r="Y286" s="136"/>
      <c r="Z286" s="136"/>
      <c r="AA286" s="237" t="s">
        <v>238</v>
      </c>
      <c r="AB286" s="126"/>
      <c r="AC286" s="221"/>
      <c r="AD286" s="136"/>
      <c r="AE286" s="136"/>
      <c r="AF286" s="237" t="s">
        <v>238</v>
      </c>
      <c r="AG286" s="126">
        <v>0</v>
      </c>
      <c r="AH286" s="221">
        <v>0</v>
      </c>
      <c r="AI286" s="136"/>
      <c r="AJ286" s="136"/>
      <c r="AK286" s="136"/>
      <c r="AL286" s="8">
        <v>0</v>
      </c>
      <c r="AM286" s="58">
        <v>0</v>
      </c>
      <c r="AN286" s="55"/>
      <c r="AO286" s="237"/>
      <c r="AP286" s="136"/>
      <c r="AQ286" s="200">
        <v>0</v>
      </c>
      <c r="AR286" s="201">
        <v>0</v>
      </c>
      <c r="AS286" s="136"/>
      <c r="AT286" s="136"/>
      <c r="AU286" s="245">
        <v>0</v>
      </c>
      <c r="AV286" s="200">
        <v>0</v>
      </c>
      <c r="AW286" s="201">
        <v>0</v>
      </c>
      <c r="AX286" s="423"/>
      <c r="AY286" s="136"/>
      <c r="AZ286" s="423">
        <v>0</v>
      </c>
      <c r="BA286" s="200">
        <v>0</v>
      </c>
      <c r="BB286" s="201">
        <v>0</v>
      </c>
      <c r="BC286" s="425"/>
      <c r="BD286" s="136"/>
    </row>
    <row r="287" spans="1:56" s="4" customFormat="1" ht="11.25" customHeight="1">
      <c r="A287" s="357">
        <v>67</v>
      </c>
      <c r="B287" s="263" t="s">
        <v>449</v>
      </c>
      <c r="C287" s="344">
        <v>0</v>
      </c>
      <c r="D287" s="264"/>
      <c r="E287" s="421">
        <v>0</v>
      </c>
      <c r="F287" s="263" t="s">
        <v>832</v>
      </c>
      <c r="G287" s="263" t="s">
        <v>589</v>
      </c>
      <c r="H287" s="263" t="s">
        <v>447</v>
      </c>
      <c r="I287" s="263" t="s">
        <v>849</v>
      </c>
      <c r="J287" s="263" t="s">
        <v>591</v>
      </c>
      <c r="K287" s="263" t="s">
        <v>848</v>
      </c>
      <c r="L287" s="263">
        <v>0</v>
      </c>
      <c r="M287" s="265">
        <v>0</v>
      </c>
      <c r="N287" s="268">
        <v>0</v>
      </c>
      <c r="O287" s="263">
        <v>1</v>
      </c>
      <c r="P287" s="263"/>
      <c r="Q287" s="263">
        <v>0</v>
      </c>
      <c r="R287" s="265">
        <v>0</v>
      </c>
      <c r="S287" s="268">
        <v>0</v>
      </c>
      <c r="T287" s="263">
        <v>1</v>
      </c>
      <c r="U287" s="263"/>
      <c r="V287" s="263">
        <v>0</v>
      </c>
      <c r="W287" s="265">
        <v>0</v>
      </c>
      <c r="X287" s="268">
        <v>0</v>
      </c>
      <c r="Y287" s="263">
        <v>1</v>
      </c>
      <c r="Z287" s="263"/>
      <c r="AA287" s="263">
        <v>0</v>
      </c>
      <c r="AB287" s="265">
        <v>0</v>
      </c>
      <c r="AC287" s="268">
        <v>0</v>
      </c>
      <c r="AD287" s="263">
        <v>1</v>
      </c>
      <c r="AE287" s="263"/>
      <c r="AF287" s="263">
        <v>0</v>
      </c>
      <c r="AG287" s="265">
        <v>0</v>
      </c>
      <c r="AH287" s="268">
        <v>0</v>
      </c>
      <c r="AI287" s="263">
        <v>1</v>
      </c>
      <c r="AJ287" s="263"/>
      <c r="AK287" s="263"/>
      <c r="AL287" s="265">
        <v>0</v>
      </c>
      <c r="AM287" s="268">
        <v>0</v>
      </c>
      <c r="AN287" s="263"/>
      <c r="AO287" s="313"/>
      <c r="AP287" s="263"/>
      <c r="AQ287" s="265">
        <v>0</v>
      </c>
      <c r="AR287" s="268">
        <v>0</v>
      </c>
      <c r="AS287" s="263"/>
      <c r="AT287" s="263"/>
      <c r="AU287" s="422">
        <v>0</v>
      </c>
      <c r="AV287" s="265">
        <v>0</v>
      </c>
      <c r="AW287" s="268">
        <v>0</v>
      </c>
      <c r="AX287" s="422"/>
      <c r="AY287" s="263"/>
      <c r="AZ287" s="422">
        <v>0</v>
      </c>
      <c r="BA287" s="265">
        <v>0</v>
      </c>
      <c r="BB287" s="268">
        <v>0</v>
      </c>
      <c r="BC287" s="422"/>
      <c r="BD287" s="263"/>
    </row>
    <row r="288" spans="1:56" ht="11.25" customHeight="1">
      <c r="A288" s="123">
        <v>67</v>
      </c>
      <c r="B288" s="55" t="s">
        <v>449</v>
      </c>
      <c r="C288" s="345">
        <v>1</v>
      </c>
      <c r="D288" s="57">
        <v>18962</v>
      </c>
      <c r="E288" s="94">
        <v>0</v>
      </c>
      <c r="F288" s="55" t="s">
        <v>832</v>
      </c>
      <c r="G288" s="55" t="s">
        <v>589</v>
      </c>
      <c r="H288" s="55" t="s">
        <v>447</v>
      </c>
      <c r="I288" s="55" t="s">
        <v>849</v>
      </c>
      <c r="J288" s="55" t="s">
        <v>591</v>
      </c>
      <c r="K288" s="55" t="s">
        <v>848</v>
      </c>
      <c r="L288" s="55"/>
      <c r="M288" s="8"/>
      <c r="N288" s="58"/>
      <c r="O288" s="55"/>
      <c r="P288" s="55"/>
      <c r="Q288" s="55"/>
      <c r="R288" s="8">
        <v>0</v>
      </c>
      <c r="S288" s="58"/>
      <c r="T288" s="55"/>
      <c r="U288" s="55"/>
      <c r="V288" s="55"/>
      <c r="W288" s="8">
        <v>0</v>
      </c>
      <c r="X288" s="58"/>
      <c r="Y288" s="55"/>
      <c r="Z288" s="55"/>
      <c r="AA288" s="55"/>
      <c r="AB288" s="8"/>
      <c r="AC288" s="58"/>
      <c r="AD288" s="55"/>
      <c r="AE288" s="55"/>
      <c r="AF288" s="55"/>
      <c r="AG288" s="8"/>
      <c r="AH288" s="58"/>
      <c r="AI288" s="55"/>
      <c r="AJ288" s="55"/>
      <c r="AK288" s="55"/>
      <c r="AL288" s="8">
        <v>0</v>
      </c>
      <c r="AM288" s="58">
        <v>0</v>
      </c>
      <c r="AN288" s="237">
        <v>1</v>
      </c>
      <c r="AO288" s="228"/>
      <c r="AP288" s="55"/>
      <c r="AQ288" s="200">
        <v>0</v>
      </c>
      <c r="AR288" s="201">
        <v>0</v>
      </c>
      <c r="AS288" s="55">
        <v>1</v>
      </c>
      <c r="AT288" s="55"/>
      <c r="AU288" s="245">
        <v>0</v>
      </c>
      <c r="AV288" s="200">
        <v>0</v>
      </c>
      <c r="AW288" s="201">
        <v>0</v>
      </c>
      <c r="AX288" s="423">
        <v>1</v>
      </c>
      <c r="AY288" s="55"/>
      <c r="AZ288" s="245">
        <v>0</v>
      </c>
      <c r="BA288" s="200">
        <v>0</v>
      </c>
      <c r="BB288" s="201">
        <v>0</v>
      </c>
      <c r="BC288" s="425">
        <v>1</v>
      </c>
      <c r="BD288" s="136"/>
    </row>
    <row r="289" spans="1:56" ht="11.25" customHeight="1">
      <c r="A289" s="123">
        <v>67</v>
      </c>
      <c r="B289" s="55" t="s">
        <v>449</v>
      </c>
      <c r="C289" s="345">
        <v>2</v>
      </c>
      <c r="D289" s="57">
        <v>18962</v>
      </c>
      <c r="E289" s="94">
        <v>0</v>
      </c>
      <c r="F289" s="55" t="s">
        <v>832</v>
      </c>
      <c r="G289" s="55" t="s">
        <v>589</v>
      </c>
      <c r="H289" s="55" t="s">
        <v>447</v>
      </c>
      <c r="I289" s="55" t="s">
        <v>849</v>
      </c>
      <c r="J289" s="55" t="s">
        <v>591</v>
      </c>
      <c r="K289" s="55" t="s">
        <v>848</v>
      </c>
      <c r="L289" s="55"/>
      <c r="M289" s="8"/>
      <c r="N289" s="58"/>
      <c r="O289" s="55"/>
      <c r="P289" s="55"/>
      <c r="Q289" s="55"/>
      <c r="R289" s="8">
        <v>0</v>
      </c>
      <c r="S289" s="58"/>
      <c r="T289" s="55"/>
      <c r="U289" s="55"/>
      <c r="V289" s="55"/>
      <c r="W289" s="8">
        <v>0</v>
      </c>
      <c r="X289" s="58"/>
      <c r="Y289" s="55"/>
      <c r="Z289" s="55"/>
      <c r="AA289" s="55"/>
      <c r="AB289" s="8"/>
      <c r="AC289" s="58"/>
      <c r="AD289" s="55"/>
      <c r="AE289" s="55"/>
      <c r="AF289" s="55"/>
      <c r="AG289" s="8"/>
      <c r="AH289" s="58"/>
      <c r="AI289" s="55"/>
      <c r="AJ289" s="55"/>
      <c r="AK289" s="55"/>
      <c r="AL289" s="8">
        <v>0</v>
      </c>
      <c r="AM289" s="58">
        <v>0</v>
      </c>
      <c r="AN289" s="237">
        <v>1</v>
      </c>
      <c r="AO289" s="228"/>
      <c r="AP289" s="55"/>
      <c r="AQ289" s="200">
        <v>0</v>
      </c>
      <c r="AR289" s="201">
        <v>0</v>
      </c>
      <c r="AS289" s="55">
        <v>1</v>
      </c>
      <c r="AT289" s="55"/>
      <c r="AU289" s="245">
        <v>0</v>
      </c>
      <c r="AV289" s="200">
        <v>0</v>
      </c>
      <c r="AW289" s="201">
        <v>0</v>
      </c>
      <c r="AX289" s="423">
        <v>1</v>
      </c>
      <c r="AY289" s="55"/>
      <c r="AZ289" s="245">
        <v>0</v>
      </c>
      <c r="BA289" s="200">
        <v>0</v>
      </c>
      <c r="BB289" s="201">
        <v>0</v>
      </c>
      <c r="BC289" s="425">
        <v>1</v>
      </c>
      <c r="BD289" s="136"/>
    </row>
    <row r="290" spans="1:56" s="4" customFormat="1" ht="11.25" customHeight="1">
      <c r="A290" s="123">
        <v>67</v>
      </c>
      <c r="B290" s="55" t="s">
        <v>449</v>
      </c>
      <c r="C290" s="345">
        <v>3</v>
      </c>
      <c r="D290" s="57">
        <v>19328</v>
      </c>
      <c r="E290" s="94">
        <v>0</v>
      </c>
      <c r="F290" s="55" t="s">
        <v>832</v>
      </c>
      <c r="G290" s="55" t="s">
        <v>589</v>
      </c>
      <c r="H290" s="55" t="s">
        <v>447</v>
      </c>
      <c r="I290" s="55" t="s">
        <v>849</v>
      </c>
      <c r="J290" s="55" t="s">
        <v>591</v>
      </c>
      <c r="K290" s="55" t="s">
        <v>848</v>
      </c>
      <c r="L290" s="55"/>
      <c r="M290" s="8"/>
      <c r="N290" s="58"/>
      <c r="O290" s="55"/>
      <c r="P290" s="55"/>
      <c r="Q290" s="55"/>
      <c r="R290" s="8">
        <v>0</v>
      </c>
      <c r="S290" s="58"/>
      <c r="T290" s="55"/>
      <c r="U290" s="55"/>
      <c r="V290" s="55"/>
      <c r="W290" s="8">
        <v>0</v>
      </c>
      <c r="X290" s="58"/>
      <c r="Y290" s="55"/>
      <c r="Z290" s="55"/>
      <c r="AA290" s="55"/>
      <c r="AB290" s="8"/>
      <c r="AC290" s="58"/>
      <c r="AD290" s="55"/>
      <c r="AE290" s="55"/>
      <c r="AF290" s="55"/>
      <c r="AG290" s="8"/>
      <c r="AH290" s="58"/>
      <c r="AI290" s="55"/>
      <c r="AJ290" s="55"/>
      <c r="AK290" s="55"/>
      <c r="AL290" s="8">
        <v>0</v>
      </c>
      <c r="AM290" s="58">
        <v>0</v>
      </c>
      <c r="AN290" s="237">
        <v>1</v>
      </c>
      <c r="AO290" s="228"/>
      <c r="AP290" s="55"/>
      <c r="AQ290" s="200">
        <v>0</v>
      </c>
      <c r="AR290" s="201">
        <v>0</v>
      </c>
      <c r="AS290" s="55">
        <v>1</v>
      </c>
      <c r="AT290" s="55"/>
      <c r="AU290" s="245">
        <v>0</v>
      </c>
      <c r="AV290" s="200">
        <v>0</v>
      </c>
      <c r="AW290" s="201">
        <v>0</v>
      </c>
      <c r="AX290" s="423">
        <v>1</v>
      </c>
      <c r="AY290" s="55"/>
      <c r="AZ290" s="245">
        <v>0</v>
      </c>
      <c r="BA290" s="200">
        <v>0</v>
      </c>
      <c r="BB290" s="201">
        <v>0</v>
      </c>
      <c r="BC290" s="425">
        <v>1</v>
      </c>
      <c r="BD290" s="136"/>
    </row>
    <row r="291" spans="1:56" ht="11.25" customHeight="1">
      <c r="A291" s="123">
        <v>67</v>
      </c>
      <c r="B291" s="55" t="s">
        <v>449</v>
      </c>
      <c r="C291" s="345">
        <v>4</v>
      </c>
      <c r="D291" s="57">
        <v>22220</v>
      </c>
      <c r="E291" s="94">
        <v>0</v>
      </c>
      <c r="F291" s="55" t="s">
        <v>832</v>
      </c>
      <c r="G291" s="55" t="s">
        <v>589</v>
      </c>
      <c r="H291" s="55" t="s">
        <v>447</v>
      </c>
      <c r="I291" s="55" t="s">
        <v>849</v>
      </c>
      <c r="J291" s="55" t="s">
        <v>591</v>
      </c>
      <c r="K291" s="55" t="s">
        <v>848</v>
      </c>
      <c r="L291" s="55"/>
      <c r="M291" s="8"/>
      <c r="N291" s="58"/>
      <c r="O291" s="55"/>
      <c r="P291" s="55"/>
      <c r="Q291" s="55"/>
      <c r="R291" s="8">
        <v>0</v>
      </c>
      <c r="S291" s="58"/>
      <c r="T291" s="55"/>
      <c r="U291" s="55"/>
      <c r="V291" s="55"/>
      <c r="W291" s="8">
        <v>0</v>
      </c>
      <c r="X291" s="58"/>
      <c r="Y291" s="55"/>
      <c r="Z291" s="55"/>
      <c r="AA291" s="55"/>
      <c r="AB291" s="8"/>
      <c r="AC291" s="58"/>
      <c r="AD291" s="55"/>
      <c r="AE291" s="55"/>
      <c r="AF291" s="55"/>
      <c r="AG291" s="8"/>
      <c r="AH291" s="58"/>
      <c r="AI291" s="55"/>
      <c r="AJ291" s="55"/>
      <c r="AK291" s="55"/>
      <c r="AL291" s="8">
        <v>0</v>
      </c>
      <c r="AM291" s="58">
        <v>0</v>
      </c>
      <c r="AN291" s="237">
        <v>1</v>
      </c>
      <c r="AO291" s="228"/>
      <c r="AP291" s="55"/>
      <c r="AQ291" s="200">
        <v>0</v>
      </c>
      <c r="AR291" s="201">
        <v>0</v>
      </c>
      <c r="AS291" s="55">
        <v>1</v>
      </c>
      <c r="AT291" s="55"/>
      <c r="AU291" s="245">
        <v>0</v>
      </c>
      <c r="AV291" s="200">
        <v>0</v>
      </c>
      <c r="AW291" s="201">
        <v>0</v>
      </c>
      <c r="AX291" s="423">
        <v>1</v>
      </c>
      <c r="AY291" s="55"/>
      <c r="AZ291" s="245">
        <v>0</v>
      </c>
      <c r="BA291" s="200">
        <v>0</v>
      </c>
      <c r="BB291" s="201">
        <v>0</v>
      </c>
      <c r="BC291" s="425">
        <v>1</v>
      </c>
      <c r="BD291" s="136"/>
    </row>
    <row r="292" spans="1:56" s="4" customFormat="1" ht="11.25" customHeight="1">
      <c r="A292" s="357">
        <v>68</v>
      </c>
      <c r="B292" s="263" t="s">
        <v>1183</v>
      </c>
      <c r="C292" s="344">
        <v>0</v>
      </c>
      <c r="D292" s="264"/>
      <c r="E292" s="421">
        <v>500</v>
      </c>
      <c r="F292" s="263" t="s">
        <v>832</v>
      </c>
      <c r="G292" s="263" t="s">
        <v>589</v>
      </c>
      <c r="H292" s="263" t="s">
        <v>447</v>
      </c>
      <c r="I292" s="263" t="s">
        <v>849</v>
      </c>
      <c r="J292" s="263" t="s">
        <v>591</v>
      </c>
      <c r="K292" s="263" t="s">
        <v>848</v>
      </c>
      <c r="L292" s="267">
        <v>2757.9618</v>
      </c>
      <c r="M292" s="265">
        <v>2636845.6910949457</v>
      </c>
      <c r="N292" s="268">
        <v>0.95608492151520941</v>
      </c>
      <c r="O292" s="263">
        <v>1</v>
      </c>
      <c r="P292" s="263"/>
      <c r="Q292" s="267">
        <v>2750.1</v>
      </c>
      <c r="R292" s="265">
        <v>2645918.152059372</v>
      </c>
      <c r="S292" s="268">
        <v>0.96211706921907281</v>
      </c>
      <c r="T292" s="263">
        <v>1</v>
      </c>
      <c r="U292" s="263"/>
      <c r="V292" s="277">
        <v>2503.79</v>
      </c>
      <c r="W292" s="265">
        <v>2449863.3561240872</v>
      </c>
      <c r="X292" s="268">
        <v>0.97846199406662993</v>
      </c>
      <c r="Y292" s="263">
        <v>1</v>
      </c>
      <c r="Z292" s="263"/>
      <c r="AA292" s="277">
        <v>3068.8</v>
      </c>
      <c r="AB292" s="265">
        <v>3022682.2569202576</v>
      </c>
      <c r="AC292" s="268">
        <v>0.98497205973678881</v>
      </c>
      <c r="AD292" s="263">
        <v>1</v>
      </c>
      <c r="AE292" s="263"/>
      <c r="AF292" s="277">
        <v>2823.63</v>
      </c>
      <c r="AG292" s="265">
        <v>2744436.4072917891</v>
      </c>
      <c r="AH292" s="268">
        <v>0.97195326841398799</v>
      </c>
      <c r="AI292" s="263">
        <v>1</v>
      </c>
      <c r="AJ292" s="263"/>
      <c r="AK292" s="263">
        <v>3577</v>
      </c>
      <c r="AL292" s="265">
        <v>3512726.012849845</v>
      </c>
      <c r="AM292" s="268">
        <v>0.98203131474695138</v>
      </c>
      <c r="AN292" s="263"/>
      <c r="AO292" s="313"/>
      <c r="AP292" s="263">
        <v>3388.76</v>
      </c>
      <c r="AQ292" s="265">
        <v>3279574.7244451372</v>
      </c>
      <c r="AR292" s="268">
        <v>0.96778016868858729</v>
      </c>
      <c r="AS292" s="263"/>
      <c r="AT292" s="263"/>
      <c r="AU292" s="422">
        <v>2953.8894864669728</v>
      </c>
      <c r="AV292" s="265">
        <v>2843767.2188156317</v>
      </c>
      <c r="AW292" s="268">
        <v>0.96271957087228266</v>
      </c>
      <c r="AX292" s="422"/>
      <c r="AY292" s="263"/>
      <c r="AZ292" s="422">
        <v>2398.14024186606</v>
      </c>
      <c r="BA292" s="265">
        <v>2334250.5123072932</v>
      </c>
      <c r="BB292" s="268">
        <v>0.97335863497747221</v>
      </c>
      <c r="BC292" s="422"/>
      <c r="BD292" s="263"/>
    </row>
    <row r="293" spans="1:56" ht="11.25" customHeight="1">
      <c r="A293" s="123">
        <v>68</v>
      </c>
      <c r="B293" s="55" t="s">
        <v>1182</v>
      </c>
      <c r="C293" s="345">
        <v>1</v>
      </c>
      <c r="D293" s="57">
        <v>42451</v>
      </c>
      <c r="E293" s="94">
        <v>500</v>
      </c>
      <c r="F293" s="122" t="s">
        <v>832</v>
      </c>
      <c r="G293" s="122" t="s">
        <v>589</v>
      </c>
      <c r="H293" s="122" t="s">
        <v>447</v>
      </c>
      <c r="I293" s="55" t="s">
        <v>849</v>
      </c>
      <c r="J293" s="55" t="s">
        <v>591</v>
      </c>
      <c r="K293" s="55" t="s">
        <v>848</v>
      </c>
      <c r="L293" s="197">
        <v>2757.9618</v>
      </c>
      <c r="M293" s="8">
        <v>2636845.6910949457</v>
      </c>
      <c r="N293" s="58">
        <v>0.95608492151520941</v>
      </c>
      <c r="O293" s="55"/>
      <c r="P293" s="55">
        <v>1</v>
      </c>
      <c r="Q293" s="197">
        <v>2750.1</v>
      </c>
      <c r="R293" s="8">
        <v>2645918.152059372</v>
      </c>
      <c r="S293" s="58">
        <v>0.96211706921907281</v>
      </c>
      <c r="T293" s="55"/>
      <c r="U293" s="55">
        <v>1</v>
      </c>
      <c r="V293" s="228">
        <v>2503.79</v>
      </c>
      <c r="W293" s="8">
        <v>2449863.3561240872</v>
      </c>
      <c r="X293" s="58">
        <v>0.97846199406662993</v>
      </c>
      <c r="Y293" s="55"/>
      <c r="Z293" s="55">
        <v>1</v>
      </c>
      <c r="AA293" s="228">
        <v>3068.8</v>
      </c>
      <c r="AB293" s="8">
        <v>3022682.2569202576</v>
      </c>
      <c r="AC293" s="58">
        <v>0.98497205973678881</v>
      </c>
      <c r="AD293" s="55"/>
      <c r="AE293" s="55">
        <v>1</v>
      </c>
      <c r="AF293" s="225">
        <v>2823.63</v>
      </c>
      <c r="AG293" s="8">
        <v>2744436.4072917891</v>
      </c>
      <c r="AH293" s="58">
        <v>0.97195326841398799</v>
      </c>
      <c r="AI293" s="55"/>
      <c r="AJ293" s="55">
        <v>1</v>
      </c>
      <c r="AK293" s="55">
        <v>3577.2240000000002</v>
      </c>
      <c r="AL293" s="8">
        <v>3512293.2979752836</v>
      </c>
      <c r="AM293" s="58">
        <v>0.9818488576547858</v>
      </c>
      <c r="AN293" s="237">
        <v>1</v>
      </c>
      <c r="AO293" s="228">
        <v>1</v>
      </c>
      <c r="AP293" s="55">
        <v>3388.76</v>
      </c>
      <c r="AQ293" s="200">
        <v>3279574.7244451372</v>
      </c>
      <c r="AR293" s="201">
        <v>0.96778016868858729</v>
      </c>
      <c r="AS293" s="55">
        <v>1</v>
      </c>
      <c r="AT293" s="55"/>
      <c r="AU293" s="423">
        <v>2953.8894864669728</v>
      </c>
      <c r="AV293" s="200">
        <v>2843767.2188156317</v>
      </c>
      <c r="AW293" s="201">
        <v>0.96271957087228266</v>
      </c>
      <c r="AX293" s="423">
        <v>1</v>
      </c>
      <c r="AY293" s="55"/>
      <c r="AZ293" s="424">
        <v>2398.14024186606</v>
      </c>
      <c r="BA293" s="200">
        <v>2334250.5123072932</v>
      </c>
      <c r="BB293" s="201">
        <v>0.97335863497747221</v>
      </c>
      <c r="BC293" s="425">
        <v>1</v>
      </c>
      <c r="BD293" s="136"/>
    </row>
    <row r="294" spans="1:56" s="4" customFormat="1" ht="11.25" customHeight="1">
      <c r="A294" s="357">
        <v>69</v>
      </c>
      <c r="B294" s="263" t="s">
        <v>450</v>
      </c>
      <c r="C294" s="344">
        <v>0</v>
      </c>
      <c r="D294" s="264"/>
      <c r="E294" s="421">
        <v>0</v>
      </c>
      <c r="F294" s="263" t="s">
        <v>832</v>
      </c>
      <c r="G294" s="263" t="s">
        <v>589</v>
      </c>
      <c r="H294" s="263" t="s">
        <v>447</v>
      </c>
      <c r="I294" s="263" t="s">
        <v>849</v>
      </c>
      <c r="J294" s="263" t="s">
        <v>591</v>
      </c>
      <c r="K294" s="263" t="s">
        <v>848</v>
      </c>
      <c r="L294" s="267">
        <v>493.54880000000003</v>
      </c>
      <c r="M294" s="265">
        <v>616756.45401395345</v>
      </c>
      <c r="N294" s="268">
        <v>1.2496362143195434</v>
      </c>
      <c r="O294" s="263">
        <v>1</v>
      </c>
      <c r="P294" s="263"/>
      <c r="Q294" s="267">
        <v>567.61</v>
      </c>
      <c r="R294" s="265">
        <v>836598.03979046852</v>
      </c>
      <c r="S294" s="268">
        <v>1.4738958788436929</v>
      </c>
      <c r="T294" s="263">
        <v>1</v>
      </c>
      <c r="U294" s="263"/>
      <c r="V294" s="277">
        <v>26.08</v>
      </c>
      <c r="W294" s="265">
        <v>107501.93318663081</v>
      </c>
      <c r="X294" s="268">
        <v>4.122006640591672</v>
      </c>
      <c r="Y294" s="263">
        <v>1</v>
      </c>
      <c r="Z294" s="263"/>
      <c r="AA294" s="277">
        <v>16.916900000000002</v>
      </c>
      <c r="AB294" s="265">
        <v>22448.099623130678</v>
      </c>
      <c r="AC294" s="268">
        <v>1.3269629555728695</v>
      </c>
      <c r="AD294" s="263">
        <v>1</v>
      </c>
      <c r="AE294" s="263"/>
      <c r="AF294" s="277">
        <v>0</v>
      </c>
      <c r="AG294" s="265">
        <v>0</v>
      </c>
      <c r="AH294" s="268">
        <v>0</v>
      </c>
      <c r="AI294" s="263">
        <v>1</v>
      </c>
      <c r="AJ294" s="263"/>
      <c r="AK294" s="263"/>
      <c r="AL294" s="265">
        <v>0</v>
      </c>
      <c r="AM294" s="268">
        <v>0</v>
      </c>
      <c r="AN294" s="263"/>
      <c r="AO294" s="313"/>
      <c r="AP294" s="263"/>
      <c r="AQ294" s="265">
        <v>0</v>
      </c>
      <c r="AR294" s="268">
        <v>0</v>
      </c>
      <c r="AS294" s="263"/>
      <c r="AT294" s="263"/>
      <c r="AU294" s="422">
        <v>0</v>
      </c>
      <c r="AV294" s="265">
        <v>0</v>
      </c>
      <c r="AW294" s="268">
        <v>0</v>
      </c>
      <c r="AX294" s="422"/>
      <c r="AY294" s="263"/>
      <c r="AZ294" s="422">
        <v>0</v>
      </c>
      <c r="BA294" s="265">
        <v>0</v>
      </c>
      <c r="BB294" s="268">
        <v>0</v>
      </c>
      <c r="BC294" s="422"/>
      <c r="BD294" s="263"/>
    </row>
    <row r="295" spans="1:56" ht="11.25" customHeight="1">
      <c r="A295" s="123">
        <v>69</v>
      </c>
      <c r="B295" s="55" t="s">
        <v>450</v>
      </c>
      <c r="C295" s="345">
        <v>1</v>
      </c>
      <c r="D295" s="57">
        <v>31495</v>
      </c>
      <c r="E295" s="94">
        <v>0</v>
      </c>
      <c r="F295" s="55" t="s">
        <v>832</v>
      </c>
      <c r="G295" s="55" t="s">
        <v>589</v>
      </c>
      <c r="H295" s="55" t="s">
        <v>447</v>
      </c>
      <c r="I295" s="55" t="s">
        <v>849</v>
      </c>
      <c r="J295" s="55" t="s">
        <v>591</v>
      </c>
      <c r="K295" s="55" t="s">
        <v>848</v>
      </c>
      <c r="L295" s="55"/>
      <c r="M295" s="8"/>
      <c r="N295" s="58"/>
      <c r="O295" s="55"/>
      <c r="P295" s="55"/>
      <c r="Q295" s="55"/>
      <c r="R295" s="8"/>
      <c r="S295" s="58"/>
      <c r="T295" s="55"/>
      <c r="U295" s="55"/>
      <c r="V295" s="55"/>
      <c r="W295" s="8"/>
      <c r="X295" s="58"/>
      <c r="Y295" s="55"/>
      <c r="Z295" s="55"/>
      <c r="AA295" s="55"/>
      <c r="AB295" s="8"/>
      <c r="AC295" s="58"/>
      <c r="AD295" s="55"/>
      <c r="AE295" s="55"/>
      <c r="AF295" s="55"/>
      <c r="AG295" s="8"/>
      <c r="AH295" s="58"/>
      <c r="AI295" s="55"/>
      <c r="AJ295" s="55"/>
      <c r="AK295" s="55"/>
      <c r="AL295" s="8">
        <v>0</v>
      </c>
      <c r="AM295" s="58">
        <v>0</v>
      </c>
      <c r="AN295" s="237">
        <v>1</v>
      </c>
      <c r="AO295" s="228"/>
      <c r="AP295" s="55"/>
      <c r="AQ295" s="200">
        <v>0</v>
      </c>
      <c r="AR295" s="201">
        <v>0</v>
      </c>
      <c r="AS295" s="55">
        <v>1</v>
      </c>
      <c r="AT295" s="55"/>
      <c r="AU295" s="245">
        <v>0</v>
      </c>
      <c r="AV295" s="200">
        <v>0</v>
      </c>
      <c r="AW295" s="201">
        <v>0</v>
      </c>
      <c r="AX295" s="423">
        <v>1</v>
      </c>
      <c r="AY295" s="55"/>
      <c r="AZ295" s="245">
        <v>0</v>
      </c>
      <c r="BA295" s="200">
        <v>0</v>
      </c>
      <c r="BB295" s="201">
        <v>0</v>
      </c>
      <c r="BC295" s="425">
        <v>1</v>
      </c>
      <c r="BD295" s="136"/>
    </row>
    <row r="296" spans="1:56" ht="11.25" customHeight="1">
      <c r="A296" s="123">
        <v>69</v>
      </c>
      <c r="B296" s="55" t="s">
        <v>450</v>
      </c>
      <c r="C296" s="345">
        <v>2</v>
      </c>
      <c r="D296" s="57">
        <v>33184</v>
      </c>
      <c r="E296" s="94">
        <v>0</v>
      </c>
      <c r="F296" s="55" t="s">
        <v>832</v>
      </c>
      <c r="G296" s="55" t="s">
        <v>589</v>
      </c>
      <c r="H296" s="55" t="s">
        <v>447</v>
      </c>
      <c r="I296" s="55" t="s">
        <v>849</v>
      </c>
      <c r="J296" s="55" t="s">
        <v>591</v>
      </c>
      <c r="K296" s="55" t="s">
        <v>848</v>
      </c>
      <c r="L296" s="55"/>
      <c r="M296" s="8"/>
      <c r="N296" s="58"/>
      <c r="O296" s="55"/>
      <c r="P296" s="55"/>
      <c r="Q296" s="55"/>
      <c r="R296" s="8"/>
      <c r="S296" s="58"/>
      <c r="T296" s="55"/>
      <c r="U296" s="55"/>
      <c r="V296" s="55"/>
      <c r="W296" s="8"/>
      <c r="X296" s="58"/>
      <c r="Y296" s="55"/>
      <c r="Z296" s="55"/>
      <c r="AA296" s="55"/>
      <c r="AB296" s="8"/>
      <c r="AC296" s="58"/>
      <c r="AD296" s="55"/>
      <c r="AE296" s="55"/>
      <c r="AF296" s="55"/>
      <c r="AG296" s="8"/>
      <c r="AH296" s="58"/>
      <c r="AI296" s="55"/>
      <c r="AJ296" s="55"/>
      <c r="AK296" s="55"/>
      <c r="AL296" s="8">
        <v>0</v>
      </c>
      <c r="AM296" s="58">
        <v>0</v>
      </c>
      <c r="AN296" s="237">
        <v>1</v>
      </c>
      <c r="AO296" s="228"/>
      <c r="AP296" s="55"/>
      <c r="AQ296" s="200">
        <v>0</v>
      </c>
      <c r="AR296" s="201">
        <v>0</v>
      </c>
      <c r="AS296" s="55">
        <v>1</v>
      </c>
      <c r="AT296" s="55"/>
      <c r="AU296" s="245">
        <v>0</v>
      </c>
      <c r="AV296" s="200">
        <v>0</v>
      </c>
      <c r="AW296" s="201">
        <v>0</v>
      </c>
      <c r="AX296" s="423">
        <v>1</v>
      </c>
      <c r="AY296" s="55"/>
      <c r="AZ296" s="245">
        <v>0</v>
      </c>
      <c r="BA296" s="200">
        <v>0</v>
      </c>
      <c r="BB296" s="201">
        <v>0</v>
      </c>
      <c r="BC296" s="425">
        <v>1</v>
      </c>
      <c r="BD296" s="136"/>
    </row>
    <row r="297" spans="1:56" s="4" customFormat="1" ht="11.25" customHeight="1">
      <c r="A297" s="123">
        <v>69</v>
      </c>
      <c r="B297" s="136" t="s">
        <v>450</v>
      </c>
      <c r="C297" s="346">
        <v>3</v>
      </c>
      <c r="D297" s="140">
        <v>34059</v>
      </c>
      <c r="E297" s="94">
        <v>0</v>
      </c>
      <c r="F297" s="136" t="s">
        <v>832</v>
      </c>
      <c r="G297" s="136" t="s">
        <v>589</v>
      </c>
      <c r="H297" s="136" t="s">
        <v>447</v>
      </c>
      <c r="I297" s="136" t="s">
        <v>849</v>
      </c>
      <c r="J297" s="136" t="s">
        <v>591</v>
      </c>
      <c r="K297" s="136" t="s">
        <v>848</v>
      </c>
      <c r="L297" s="136"/>
      <c r="M297" s="126"/>
      <c r="N297" s="221"/>
      <c r="O297" s="136"/>
      <c r="P297" s="136"/>
      <c r="Q297" s="136"/>
      <c r="R297" s="126"/>
      <c r="S297" s="221"/>
      <c r="T297" s="136"/>
      <c r="U297" s="136"/>
      <c r="V297" s="136"/>
      <c r="W297" s="126"/>
      <c r="X297" s="221"/>
      <c r="Y297" s="136"/>
      <c r="Z297" s="136"/>
      <c r="AA297" s="136"/>
      <c r="AB297" s="126"/>
      <c r="AC297" s="221"/>
      <c r="AD297" s="136"/>
      <c r="AE297" s="136"/>
      <c r="AF297" s="136"/>
      <c r="AG297" s="126"/>
      <c r="AH297" s="221"/>
      <c r="AI297" s="136"/>
      <c r="AJ297" s="136"/>
      <c r="AK297" s="136"/>
      <c r="AL297" s="8">
        <v>0</v>
      </c>
      <c r="AM297" s="58">
        <v>0</v>
      </c>
      <c r="AN297" s="237">
        <v>1</v>
      </c>
      <c r="AO297" s="237"/>
      <c r="AP297" s="136"/>
      <c r="AQ297" s="200">
        <v>0</v>
      </c>
      <c r="AR297" s="201">
        <v>0</v>
      </c>
      <c r="AS297" s="136">
        <v>1</v>
      </c>
      <c r="AT297" s="136"/>
      <c r="AU297" s="245">
        <v>0</v>
      </c>
      <c r="AV297" s="200">
        <v>0</v>
      </c>
      <c r="AW297" s="201">
        <v>0</v>
      </c>
      <c r="AX297" s="423">
        <v>1</v>
      </c>
      <c r="AY297" s="136"/>
      <c r="AZ297" s="245">
        <v>0</v>
      </c>
      <c r="BA297" s="200">
        <v>0</v>
      </c>
      <c r="BB297" s="201">
        <v>0</v>
      </c>
      <c r="BC297" s="425">
        <v>1</v>
      </c>
      <c r="BD297" s="136"/>
    </row>
    <row r="298" spans="1:56" s="4" customFormat="1" ht="11.25" customHeight="1">
      <c r="A298" s="357">
        <v>70</v>
      </c>
      <c r="B298" s="279" t="s">
        <v>302</v>
      </c>
      <c r="C298" s="347">
        <v>0</v>
      </c>
      <c r="D298" s="280"/>
      <c r="E298" s="421">
        <v>0</v>
      </c>
      <c r="F298" s="279" t="s">
        <v>299</v>
      </c>
      <c r="G298" s="279" t="s">
        <v>748</v>
      </c>
      <c r="H298" s="279" t="s">
        <v>300</v>
      </c>
      <c r="I298" s="279" t="s">
        <v>849</v>
      </c>
      <c r="J298" s="279" t="s">
        <v>591</v>
      </c>
      <c r="K298" s="279" t="s">
        <v>848</v>
      </c>
      <c r="L298" s="279">
        <v>0</v>
      </c>
      <c r="M298" s="269">
        <v>0</v>
      </c>
      <c r="N298" s="282">
        <v>0</v>
      </c>
      <c r="O298" s="279">
        <v>1</v>
      </c>
      <c r="P298" s="279"/>
      <c r="Q298" s="279">
        <v>0</v>
      </c>
      <c r="R298" s="269">
        <v>0</v>
      </c>
      <c r="S298" s="282">
        <v>0</v>
      </c>
      <c r="T298" s="279">
        <v>1</v>
      </c>
      <c r="U298" s="279"/>
      <c r="V298" s="279">
        <v>0</v>
      </c>
      <c r="W298" s="269">
        <v>0</v>
      </c>
      <c r="X298" s="282">
        <v>0</v>
      </c>
      <c r="Y298" s="279">
        <v>1</v>
      </c>
      <c r="Z298" s="279"/>
      <c r="AA298" s="279">
        <v>0</v>
      </c>
      <c r="AB298" s="269">
        <v>0</v>
      </c>
      <c r="AC298" s="282">
        <v>0</v>
      </c>
      <c r="AD298" s="279">
        <v>1</v>
      </c>
      <c r="AE298" s="279"/>
      <c r="AF298" s="279">
        <v>0</v>
      </c>
      <c r="AG298" s="269">
        <v>0</v>
      </c>
      <c r="AH298" s="282">
        <v>0</v>
      </c>
      <c r="AI298" s="279">
        <v>1</v>
      </c>
      <c r="AJ298" s="279"/>
      <c r="AK298" s="279"/>
      <c r="AL298" s="265">
        <v>0</v>
      </c>
      <c r="AM298" s="268">
        <v>0</v>
      </c>
      <c r="AN298" s="263"/>
      <c r="AO298" s="316"/>
      <c r="AP298" s="279"/>
      <c r="AQ298" s="265">
        <v>0</v>
      </c>
      <c r="AR298" s="268">
        <v>0</v>
      </c>
      <c r="AS298" s="279"/>
      <c r="AT298" s="279"/>
      <c r="AU298" s="422">
        <v>0</v>
      </c>
      <c r="AV298" s="265">
        <v>0</v>
      </c>
      <c r="AW298" s="268">
        <v>0</v>
      </c>
      <c r="AX298" s="422"/>
      <c r="AY298" s="279"/>
      <c r="AZ298" s="422">
        <v>0</v>
      </c>
      <c r="BA298" s="265">
        <v>0</v>
      </c>
      <c r="BB298" s="268">
        <v>0</v>
      </c>
      <c r="BC298" s="422"/>
      <c r="BD298" s="279"/>
    </row>
    <row r="299" spans="1:56" s="4" customFormat="1" ht="11.25" customHeight="1">
      <c r="A299" s="123">
        <v>70</v>
      </c>
      <c r="B299" s="55" t="s">
        <v>302</v>
      </c>
      <c r="C299" s="345">
        <v>1</v>
      </c>
      <c r="D299" s="57">
        <v>29656</v>
      </c>
      <c r="E299" s="94">
        <v>0</v>
      </c>
      <c r="F299" s="55" t="s">
        <v>299</v>
      </c>
      <c r="G299" s="55" t="s">
        <v>748</v>
      </c>
      <c r="H299" s="55" t="s">
        <v>300</v>
      </c>
      <c r="I299" s="55" t="s">
        <v>849</v>
      </c>
      <c r="J299" s="55" t="s">
        <v>591</v>
      </c>
      <c r="K299" s="55" t="s">
        <v>848</v>
      </c>
      <c r="L299" s="56"/>
      <c r="M299" s="200"/>
      <c r="N299" s="201"/>
      <c r="O299" s="56"/>
      <c r="P299" s="56"/>
      <c r="Q299" s="56"/>
      <c r="R299" s="200"/>
      <c r="S299" s="201"/>
      <c r="T299" s="56"/>
      <c r="U299" s="56"/>
      <c r="V299" s="139"/>
      <c r="W299" s="200"/>
      <c r="X299" s="201"/>
      <c r="Y299" s="56"/>
      <c r="Z299" s="56"/>
      <c r="AA299" s="139"/>
      <c r="AB299" s="200"/>
      <c r="AC299" s="201"/>
      <c r="AD299" s="56"/>
      <c r="AE299" s="56"/>
      <c r="AF299" s="139"/>
      <c r="AG299" s="200"/>
      <c r="AH299" s="201"/>
      <c r="AI299" s="56"/>
      <c r="AJ299" s="56"/>
      <c r="AK299" s="55"/>
      <c r="AL299" s="8">
        <v>0</v>
      </c>
      <c r="AM299" s="58">
        <v>0</v>
      </c>
      <c r="AN299" s="237">
        <v>1</v>
      </c>
      <c r="AO299" s="228"/>
      <c r="AP299" s="56"/>
      <c r="AQ299" s="200">
        <v>0</v>
      </c>
      <c r="AR299" s="201">
        <v>0</v>
      </c>
      <c r="AS299" s="56">
        <v>1</v>
      </c>
      <c r="AT299" s="56"/>
      <c r="AU299" s="245">
        <v>0</v>
      </c>
      <c r="AV299" s="200">
        <v>0</v>
      </c>
      <c r="AW299" s="201">
        <v>0</v>
      </c>
      <c r="AX299" s="423">
        <v>1</v>
      </c>
      <c r="AY299" s="56"/>
      <c r="AZ299" s="245">
        <v>0</v>
      </c>
      <c r="BA299" s="200">
        <v>0</v>
      </c>
      <c r="BB299" s="201">
        <v>0</v>
      </c>
      <c r="BC299" s="425">
        <v>1</v>
      </c>
      <c r="BD299" s="139"/>
    </row>
    <row r="300" spans="1:56" ht="11.25" customHeight="1">
      <c r="A300" s="123">
        <v>70</v>
      </c>
      <c r="B300" s="55" t="s">
        <v>302</v>
      </c>
      <c r="C300" s="345">
        <v>2</v>
      </c>
      <c r="D300" s="57">
        <v>30031</v>
      </c>
      <c r="E300" s="94">
        <v>0</v>
      </c>
      <c r="F300" s="55" t="s">
        <v>299</v>
      </c>
      <c r="G300" s="55" t="s">
        <v>748</v>
      </c>
      <c r="H300" s="55" t="s">
        <v>300</v>
      </c>
      <c r="I300" s="55" t="s">
        <v>849</v>
      </c>
      <c r="J300" s="55" t="s">
        <v>591</v>
      </c>
      <c r="K300" s="55" t="s">
        <v>848</v>
      </c>
      <c r="L300" s="55"/>
      <c r="M300" s="8"/>
      <c r="N300" s="58"/>
      <c r="O300" s="55"/>
      <c r="P300" s="55"/>
      <c r="Q300" s="55"/>
      <c r="R300" s="8"/>
      <c r="S300" s="58"/>
      <c r="T300" s="55"/>
      <c r="U300" s="55"/>
      <c r="V300" s="55"/>
      <c r="W300" s="8"/>
      <c r="X300" s="58"/>
      <c r="Y300" s="55"/>
      <c r="Z300" s="55"/>
      <c r="AA300" s="55"/>
      <c r="AB300" s="8"/>
      <c r="AC300" s="58"/>
      <c r="AD300" s="55"/>
      <c r="AE300" s="55"/>
      <c r="AF300" s="55"/>
      <c r="AG300" s="8"/>
      <c r="AH300" s="58"/>
      <c r="AI300" s="55"/>
      <c r="AJ300" s="55"/>
      <c r="AK300" s="55"/>
      <c r="AL300" s="8">
        <v>0</v>
      </c>
      <c r="AM300" s="58">
        <v>0</v>
      </c>
      <c r="AN300" s="237">
        <v>1</v>
      </c>
      <c r="AO300" s="228"/>
      <c r="AP300" s="55"/>
      <c r="AQ300" s="200">
        <v>0</v>
      </c>
      <c r="AR300" s="201">
        <v>0</v>
      </c>
      <c r="AS300" s="55">
        <v>1</v>
      </c>
      <c r="AT300" s="55"/>
      <c r="AU300" s="245">
        <v>0</v>
      </c>
      <c r="AV300" s="200">
        <v>0</v>
      </c>
      <c r="AW300" s="201">
        <v>0</v>
      </c>
      <c r="AX300" s="423">
        <v>1</v>
      </c>
      <c r="AY300" s="55"/>
      <c r="AZ300" s="245">
        <v>0</v>
      </c>
      <c r="BA300" s="200">
        <v>0</v>
      </c>
      <c r="BB300" s="201">
        <v>0</v>
      </c>
      <c r="BC300" s="425">
        <v>1</v>
      </c>
      <c r="BD300" s="136"/>
    </row>
    <row r="301" spans="1:56" ht="11.25" customHeight="1">
      <c r="A301" s="123">
        <v>70</v>
      </c>
      <c r="B301" s="55" t="s">
        <v>302</v>
      </c>
      <c r="C301" s="345">
        <v>3</v>
      </c>
      <c r="D301" s="57">
        <v>31187</v>
      </c>
      <c r="E301" s="94">
        <v>0</v>
      </c>
      <c r="F301" s="55" t="s">
        <v>299</v>
      </c>
      <c r="G301" s="55" t="s">
        <v>748</v>
      </c>
      <c r="H301" s="55" t="s">
        <v>300</v>
      </c>
      <c r="I301" s="55" t="s">
        <v>849</v>
      </c>
      <c r="J301" s="55" t="s">
        <v>591</v>
      </c>
      <c r="K301" s="55" t="s">
        <v>848</v>
      </c>
      <c r="L301" s="55"/>
      <c r="M301" s="8"/>
      <c r="N301" s="58"/>
      <c r="O301" s="55"/>
      <c r="P301" s="55"/>
      <c r="Q301" s="55"/>
      <c r="R301" s="8"/>
      <c r="S301" s="58"/>
      <c r="T301" s="55"/>
      <c r="U301" s="55"/>
      <c r="V301" s="55"/>
      <c r="W301" s="8"/>
      <c r="X301" s="58"/>
      <c r="Y301" s="55"/>
      <c r="Z301" s="55"/>
      <c r="AA301" s="55"/>
      <c r="AB301" s="8"/>
      <c r="AC301" s="58"/>
      <c r="AD301" s="55"/>
      <c r="AE301" s="55"/>
      <c r="AF301" s="55"/>
      <c r="AG301" s="8"/>
      <c r="AH301" s="58"/>
      <c r="AI301" s="55"/>
      <c r="AJ301" s="55"/>
      <c r="AK301" s="55"/>
      <c r="AL301" s="8">
        <v>0</v>
      </c>
      <c r="AM301" s="58">
        <v>0</v>
      </c>
      <c r="AN301" s="237">
        <v>1</v>
      </c>
      <c r="AO301" s="228"/>
      <c r="AP301" s="55"/>
      <c r="AQ301" s="200">
        <v>0</v>
      </c>
      <c r="AR301" s="201">
        <v>0</v>
      </c>
      <c r="AS301" s="55">
        <v>1</v>
      </c>
      <c r="AT301" s="55"/>
      <c r="AU301" s="245">
        <v>0</v>
      </c>
      <c r="AV301" s="200">
        <v>0</v>
      </c>
      <c r="AW301" s="201">
        <v>0</v>
      </c>
      <c r="AX301" s="423">
        <v>1</v>
      </c>
      <c r="AY301" s="55"/>
      <c r="AZ301" s="245">
        <v>0</v>
      </c>
      <c r="BA301" s="200">
        <v>0</v>
      </c>
      <c r="BB301" s="201">
        <v>0</v>
      </c>
      <c r="BC301" s="425">
        <v>1</v>
      </c>
      <c r="BD301" s="136"/>
    </row>
    <row r="302" spans="1:56" ht="11.25" customHeight="1">
      <c r="A302" s="123">
        <v>70</v>
      </c>
      <c r="B302" s="55" t="s">
        <v>302</v>
      </c>
      <c r="C302" s="345">
        <v>4</v>
      </c>
      <c r="D302" s="57">
        <v>31570</v>
      </c>
      <c r="E302" s="94">
        <v>0</v>
      </c>
      <c r="F302" s="55" t="s">
        <v>299</v>
      </c>
      <c r="G302" s="55" t="s">
        <v>748</v>
      </c>
      <c r="H302" s="55" t="s">
        <v>300</v>
      </c>
      <c r="I302" s="55" t="s">
        <v>849</v>
      </c>
      <c r="J302" s="55" t="s">
        <v>591</v>
      </c>
      <c r="K302" s="55" t="s">
        <v>848</v>
      </c>
      <c r="L302" s="55"/>
      <c r="M302" s="8"/>
      <c r="N302" s="58"/>
      <c r="O302" s="55"/>
      <c r="P302" s="55"/>
      <c r="Q302" s="55"/>
      <c r="R302" s="8"/>
      <c r="S302" s="58"/>
      <c r="T302" s="55"/>
      <c r="U302" s="55"/>
      <c r="V302" s="55"/>
      <c r="W302" s="8"/>
      <c r="X302" s="58"/>
      <c r="Y302" s="55"/>
      <c r="Z302" s="55"/>
      <c r="AA302" s="55"/>
      <c r="AB302" s="8"/>
      <c r="AC302" s="58"/>
      <c r="AD302" s="55"/>
      <c r="AE302" s="55"/>
      <c r="AF302" s="55"/>
      <c r="AG302" s="8"/>
      <c r="AH302" s="58"/>
      <c r="AI302" s="55"/>
      <c r="AJ302" s="55"/>
      <c r="AK302" s="55"/>
      <c r="AL302" s="8">
        <v>0</v>
      </c>
      <c r="AM302" s="58">
        <v>0</v>
      </c>
      <c r="AN302" s="237">
        <v>1</v>
      </c>
      <c r="AO302" s="228"/>
      <c r="AP302" s="55"/>
      <c r="AQ302" s="200">
        <v>0</v>
      </c>
      <c r="AR302" s="201">
        <v>0</v>
      </c>
      <c r="AS302" s="55">
        <v>1</v>
      </c>
      <c r="AT302" s="55"/>
      <c r="AU302" s="245">
        <v>0</v>
      </c>
      <c r="AV302" s="200">
        <v>0</v>
      </c>
      <c r="AW302" s="201">
        <v>0</v>
      </c>
      <c r="AX302" s="423">
        <v>1</v>
      </c>
      <c r="AY302" s="55"/>
      <c r="AZ302" s="245">
        <v>0</v>
      </c>
      <c r="BA302" s="200">
        <v>0</v>
      </c>
      <c r="BB302" s="201">
        <v>0</v>
      </c>
      <c r="BC302" s="425">
        <v>1</v>
      </c>
      <c r="BD302" s="136"/>
    </row>
    <row r="303" spans="1:56" s="4" customFormat="1" ht="11.25" customHeight="1">
      <c r="A303" s="357">
        <v>71</v>
      </c>
      <c r="B303" s="263" t="s">
        <v>1184</v>
      </c>
      <c r="C303" s="344">
        <v>0</v>
      </c>
      <c r="D303" s="264"/>
      <c r="E303" s="421">
        <v>750</v>
      </c>
      <c r="F303" s="263" t="s">
        <v>299</v>
      </c>
      <c r="G303" s="263" t="s">
        <v>589</v>
      </c>
      <c r="H303" s="263" t="s">
        <v>590</v>
      </c>
      <c r="I303" s="263" t="s">
        <v>849</v>
      </c>
      <c r="J303" s="263" t="s">
        <v>591</v>
      </c>
      <c r="K303" s="263" t="s">
        <v>848</v>
      </c>
      <c r="L303" s="263">
        <v>1545</v>
      </c>
      <c r="M303" s="265">
        <v>1563693.3507925493</v>
      </c>
      <c r="N303" s="268">
        <v>1.0120992561764073</v>
      </c>
      <c r="O303" s="263">
        <v>1</v>
      </c>
      <c r="P303" s="263"/>
      <c r="Q303" s="291">
        <v>2574.0619999999999</v>
      </c>
      <c r="R303" s="265">
        <v>2626631.9770026491</v>
      </c>
      <c r="S303" s="268">
        <v>1.0204229645605465</v>
      </c>
      <c r="T303" s="263">
        <v>1</v>
      </c>
      <c r="U303" s="263"/>
      <c r="V303" s="285">
        <v>3571.14</v>
      </c>
      <c r="W303" s="265">
        <v>3732905.1599953105</v>
      </c>
      <c r="X303" s="268">
        <v>1.0452979048694002</v>
      </c>
      <c r="Y303" s="263">
        <v>1</v>
      </c>
      <c r="Z303" s="263"/>
      <c r="AA303" s="277">
        <v>2687.91</v>
      </c>
      <c r="AB303" s="265">
        <v>2873963.7452820516</v>
      </c>
      <c r="AC303" s="268">
        <v>1.0692187406877656</v>
      </c>
      <c r="AD303" s="263">
        <v>1</v>
      </c>
      <c r="AE303" s="263"/>
      <c r="AF303" s="277">
        <v>3819.15</v>
      </c>
      <c r="AG303" s="265">
        <v>3942824.8942051795</v>
      </c>
      <c r="AH303" s="268">
        <v>1.0323828323593416</v>
      </c>
      <c r="AI303" s="263">
        <v>1</v>
      </c>
      <c r="AJ303" s="263"/>
      <c r="AK303" s="263">
        <v>4593.24</v>
      </c>
      <c r="AL303" s="265">
        <v>4592920.0866196705</v>
      </c>
      <c r="AM303" s="268">
        <v>0.99993035125960561</v>
      </c>
      <c r="AN303" s="263"/>
      <c r="AO303" s="313"/>
      <c r="AP303" s="263">
        <v>4622</v>
      </c>
      <c r="AQ303" s="265">
        <v>4621890.3320284653</v>
      </c>
      <c r="AR303" s="268">
        <v>0.99997627261541866</v>
      </c>
      <c r="AS303" s="263"/>
      <c r="AT303" s="263"/>
      <c r="AU303" s="422">
        <v>4367.6311500000002</v>
      </c>
      <c r="AV303" s="265">
        <v>4479558.8708094237</v>
      </c>
      <c r="AW303" s="268">
        <v>1.0256266422152942</v>
      </c>
      <c r="AX303" s="422"/>
      <c r="AY303" s="263"/>
      <c r="AZ303" s="422">
        <v>3900.5158080000001</v>
      </c>
      <c r="BA303" s="265">
        <v>4021163.9238871913</v>
      </c>
      <c r="BB303" s="268">
        <v>1.0309313234008028</v>
      </c>
      <c r="BC303" s="422"/>
      <c r="BD303" s="263"/>
    </row>
    <row r="304" spans="1:56" s="4" customFormat="1" ht="11.25" customHeight="1">
      <c r="A304" s="123">
        <v>71</v>
      </c>
      <c r="B304" s="55" t="s">
        <v>1184</v>
      </c>
      <c r="C304" s="345">
        <v>1</v>
      </c>
      <c r="D304" s="57">
        <v>42177</v>
      </c>
      <c r="E304" s="94">
        <v>250</v>
      </c>
      <c r="F304" s="122" t="s">
        <v>299</v>
      </c>
      <c r="G304" s="122" t="s">
        <v>589</v>
      </c>
      <c r="H304" s="122" t="s">
        <v>590</v>
      </c>
      <c r="I304" s="55" t="s">
        <v>849</v>
      </c>
      <c r="J304" s="55" t="s">
        <v>591</v>
      </c>
      <c r="K304" s="55" t="s">
        <v>848</v>
      </c>
      <c r="L304" s="55">
        <v>772.5</v>
      </c>
      <c r="M304" s="8">
        <v>781846.67539627454</v>
      </c>
      <c r="N304" s="58">
        <v>1.0120992561764073</v>
      </c>
      <c r="O304" s="55"/>
      <c r="P304" s="55">
        <v>1</v>
      </c>
      <c r="Q304" s="224">
        <v>1359.9627885657515</v>
      </c>
      <c r="R304" s="8">
        <v>1387737.2604002918</v>
      </c>
      <c r="S304" s="58">
        <v>1.0204229645605465</v>
      </c>
      <c r="T304" s="55"/>
      <c r="U304" s="55">
        <v>1</v>
      </c>
      <c r="V304" s="238">
        <v>1190.3800000000001</v>
      </c>
      <c r="W304" s="8">
        <v>1244301.7199984367</v>
      </c>
      <c r="X304" s="58">
        <v>1.0452979048694002</v>
      </c>
      <c r="Y304" s="55"/>
      <c r="Z304" s="55">
        <v>1</v>
      </c>
      <c r="AA304" s="225">
        <v>1135.3891631364829</v>
      </c>
      <c r="AB304" s="8">
        <v>1231364.1825272306</v>
      </c>
      <c r="AC304" s="58">
        <v>1.0845305050522229</v>
      </c>
      <c r="AD304" s="55"/>
      <c r="AE304" s="55">
        <v>1</v>
      </c>
      <c r="AF304" s="225">
        <v>1273.0500000000002</v>
      </c>
      <c r="AG304" s="8">
        <v>1314274.96473506</v>
      </c>
      <c r="AH304" s="58">
        <v>1.0323828323593416</v>
      </c>
      <c r="AI304" s="55"/>
      <c r="AJ304" s="55"/>
      <c r="AK304" s="55">
        <v>1444</v>
      </c>
      <c r="AL304" s="8">
        <v>1441562.8044585506</v>
      </c>
      <c r="AM304" s="58">
        <v>0.99831219145328987</v>
      </c>
      <c r="AN304" s="237">
        <v>1</v>
      </c>
      <c r="AO304" s="228"/>
      <c r="AP304" s="55">
        <v>1605</v>
      </c>
      <c r="AQ304" s="200">
        <v>1616820.5292995765</v>
      </c>
      <c r="AR304" s="201">
        <v>1.007364815762976</v>
      </c>
      <c r="AS304" s="55">
        <v>1</v>
      </c>
      <c r="AT304" s="55"/>
      <c r="AU304" s="423">
        <v>1363.871529</v>
      </c>
      <c r="AV304" s="200">
        <v>1423954.2613328891</v>
      </c>
      <c r="AW304" s="201">
        <v>1.0440530732223305</v>
      </c>
      <c r="AX304" s="423">
        <v>1</v>
      </c>
      <c r="AY304" s="55"/>
      <c r="AZ304" s="426">
        <v>1388.983659</v>
      </c>
      <c r="BA304" s="200">
        <v>1432883.4743671606</v>
      </c>
      <c r="BB304" s="201">
        <v>1.031605710465137</v>
      </c>
      <c r="BC304" s="425">
        <v>1</v>
      </c>
      <c r="BD304" s="136"/>
    </row>
    <row r="305" spans="1:56" ht="11.25" customHeight="1">
      <c r="A305" s="123">
        <v>71</v>
      </c>
      <c r="B305" s="55" t="s">
        <v>1184</v>
      </c>
      <c r="C305" s="345">
        <v>2</v>
      </c>
      <c r="D305" s="57">
        <v>42816</v>
      </c>
      <c r="E305" s="94">
        <v>250</v>
      </c>
      <c r="F305" s="122" t="s">
        <v>299</v>
      </c>
      <c r="G305" s="122" t="s">
        <v>589</v>
      </c>
      <c r="H305" s="122" t="s">
        <v>590</v>
      </c>
      <c r="I305" s="55" t="s">
        <v>849</v>
      </c>
      <c r="J305" s="55" t="s">
        <v>591</v>
      </c>
      <c r="K305" s="55" t="s">
        <v>848</v>
      </c>
      <c r="L305" s="55">
        <v>772.5</v>
      </c>
      <c r="M305" s="8">
        <v>781846.67539627454</v>
      </c>
      <c r="N305" s="58">
        <v>1.0120992561764073</v>
      </c>
      <c r="O305" s="55"/>
      <c r="P305" s="55">
        <v>1</v>
      </c>
      <c r="Q305" s="224">
        <v>1212.3894204986959</v>
      </c>
      <c r="R305" s="8">
        <v>1237150.0066671225</v>
      </c>
      <c r="S305" s="58">
        <v>1.0204229645605465</v>
      </c>
      <c r="T305" s="55"/>
      <c r="U305" s="55">
        <v>1</v>
      </c>
      <c r="V305" s="238">
        <v>1190.3800000000001</v>
      </c>
      <c r="W305" s="8">
        <v>1244301.7199984367</v>
      </c>
      <c r="X305" s="58">
        <v>1.0452979048694002</v>
      </c>
      <c r="Y305" s="55"/>
      <c r="Z305" s="55">
        <v>1</v>
      </c>
      <c r="AA305" s="225">
        <v>879.44847344887467</v>
      </c>
      <c r="AB305" s="8">
        <v>942613.5030149892</v>
      </c>
      <c r="AC305" s="58">
        <v>1.0718234569427409</v>
      </c>
      <c r="AD305" s="55"/>
      <c r="AE305" s="55">
        <v>1</v>
      </c>
      <c r="AF305" s="225">
        <v>1273.0500000000002</v>
      </c>
      <c r="AG305" s="8">
        <v>1314274.96473506</v>
      </c>
      <c r="AH305" s="58">
        <v>1.0323828323593416</v>
      </c>
      <c r="AI305" s="55"/>
      <c r="AJ305" s="55">
        <v>1</v>
      </c>
      <c r="AK305" s="55">
        <v>1662.17</v>
      </c>
      <c r="AL305" s="8">
        <v>1660991.7963428569</v>
      </c>
      <c r="AM305" s="58">
        <v>0.99929116536988205</v>
      </c>
      <c r="AN305" s="237">
        <v>1</v>
      </c>
      <c r="AO305" s="228">
        <v>1</v>
      </c>
      <c r="AP305" s="55">
        <v>1407</v>
      </c>
      <c r="AQ305" s="200">
        <v>1414573.974908828</v>
      </c>
      <c r="AR305" s="201">
        <v>1.0053830667440142</v>
      </c>
      <c r="AS305" s="55">
        <v>1</v>
      </c>
      <c r="AT305" s="55"/>
      <c r="AU305" s="423">
        <v>1582.4205730000001</v>
      </c>
      <c r="AV305" s="200">
        <v>1611009.2374313786</v>
      </c>
      <c r="AW305" s="201">
        <v>1.0180664135181074</v>
      </c>
      <c r="AX305" s="423">
        <v>1</v>
      </c>
      <c r="AY305" s="55"/>
      <c r="AZ305" s="426">
        <v>1213.1906289999999</v>
      </c>
      <c r="BA305" s="200">
        <v>1250057.9129955031</v>
      </c>
      <c r="BB305" s="201">
        <v>1.0303886982921158</v>
      </c>
      <c r="BC305" s="425">
        <v>1</v>
      </c>
      <c r="BD305" s="136"/>
    </row>
    <row r="306" spans="1:56" ht="11.25" customHeight="1">
      <c r="A306" s="123">
        <v>71</v>
      </c>
      <c r="B306" s="55" t="s">
        <v>1184</v>
      </c>
      <c r="C306" s="345">
        <v>3</v>
      </c>
      <c r="D306" s="57">
        <v>43550</v>
      </c>
      <c r="E306" s="94">
        <v>250</v>
      </c>
      <c r="F306" s="122" t="s">
        <v>299</v>
      </c>
      <c r="G306" s="122" t="s">
        <v>589</v>
      </c>
      <c r="H306" s="122" t="s">
        <v>590</v>
      </c>
      <c r="I306" s="55" t="s">
        <v>849</v>
      </c>
      <c r="J306" s="55" t="s">
        <v>591</v>
      </c>
      <c r="K306" s="55" t="s">
        <v>848</v>
      </c>
      <c r="L306" s="55"/>
      <c r="M306" s="8"/>
      <c r="N306" s="58"/>
      <c r="O306" s="55"/>
      <c r="P306" s="55"/>
      <c r="Q306" s="224">
        <v>1.7097909355529379</v>
      </c>
      <c r="R306" s="8">
        <v>1744.7099352356793</v>
      </c>
      <c r="S306" s="58">
        <v>1.0204229645605465</v>
      </c>
      <c r="T306" s="55"/>
      <c r="U306" s="55">
        <v>1</v>
      </c>
      <c r="V306" s="238">
        <v>1190.3800000000001</v>
      </c>
      <c r="W306" s="8">
        <v>1244301.7199984367</v>
      </c>
      <c r="X306" s="58">
        <v>1.0452979048694002</v>
      </c>
      <c r="Y306" s="55"/>
      <c r="Z306" s="55">
        <v>1</v>
      </c>
      <c r="AA306" s="225">
        <v>673.0633336132845</v>
      </c>
      <c r="AB306" s="8">
        <v>699986.75212766125</v>
      </c>
      <c r="AC306" s="58">
        <v>1.0400013151360372</v>
      </c>
      <c r="AD306" s="55"/>
      <c r="AE306" s="55">
        <v>1</v>
      </c>
      <c r="AF306" s="225">
        <v>1273.0500000000002</v>
      </c>
      <c r="AG306" s="8">
        <v>1314274.96473506</v>
      </c>
      <c r="AH306" s="58">
        <v>1.0323828323593416</v>
      </c>
      <c r="AI306" s="55"/>
      <c r="AJ306" s="55">
        <v>1</v>
      </c>
      <c r="AK306" s="55">
        <v>1487.07</v>
      </c>
      <c r="AL306" s="8">
        <v>1490354.7124327526</v>
      </c>
      <c r="AM306" s="58">
        <v>1.0022088485631158</v>
      </c>
      <c r="AN306" s="237">
        <v>1</v>
      </c>
      <c r="AO306" s="228">
        <v>1</v>
      </c>
      <c r="AP306" s="55">
        <v>1610</v>
      </c>
      <c r="AQ306" s="200">
        <v>1590499.3130249269</v>
      </c>
      <c r="AR306" s="201">
        <v>0.98788777206517209</v>
      </c>
      <c r="AS306" s="55">
        <v>1</v>
      </c>
      <c r="AT306" s="55">
        <v>1</v>
      </c>
      <c r="AU306" s="423">
        <v>1421.339048</v>
      </c>
      <c r="AV306" s="200">
        <v>1444595.3720451563</v>
      </c>
      <c r="AW306" s="201">
        <v>1.0163622635133263</v>
      </c>
      <c r="AX306" s="423">
        <v>1</v>
      </c>
      <c r="AY306" s="55">
        <v>1</v>
      </c>
      <c r="AZ306" s="426">
        <v>1298.3415199999999</v>
      </c>
      <c r="BA306" s="200">
        <v>1338222.5365245282</v>
      </c>
      <c r="BB306" s="201">
        <v>1.0307168922122496</v>
      </c>
      <c r="BC306" s="425">
        <v>1</v>
      </c>
      <c r="BD306" s="136"/>
    </row>
    <row r="307" spans="1:56" s="4" customFormat="1" ht="11.25" customHeight="1">
      <c r="A307" s="357">
        <v>72</v>
      </c>
      <c r="B307" s="263" t="s">
        <v>143</v>
      </c>
      <c r="C307" s="344">
        <v>0</v>
      </c>
      <c r="D307" s="264"/>
      <c r="E307" s="421">
        <v>63.96</v>
      </c>
      <c r="F307" s="263" t="s">
        <v>144</v>
      </c>
      <c r="G307" s="263" t="s">
        <v>748</v>
      </c>
      <c r="H307" s="263" t="s">
        <v>145</v>
      </c>
      <c r="I307" s="263" t="s">
        <v>849</v>
      </c>
      <c r="J307" s="263" t="s">
        <v>129</v>
      </c>
      <c r="K307" s="263" t="s">
        <v>848</v>
      </c>
      <c r="L307" s="268">
        <v>0.42576879557282254</v>
      </c>
      <c r="M307" s="265">
        <v>124.51673931134344</v>
      </c>
      <c r="N307" s="268">
        <v>0.29245153850183081</v>
      </c>
      <c r="O307" s="263">
        <v>1</v>
      </c>
      <c r="P307" s="263"/>
      <c r="Q307" s="268">
        <v>0.26375999999999999</v>
      </c>
      <c r="R307" s="265">
        <v>75.866349734743494</v>
      </c>
      <c r="S307" s="268">
        <v>0.28763402234889102</v>
      </c>
      <c r="T307" s="263">
        <v>1</v>
      </c>
      <c r="U307" s="263"/>
      <c r="V307" s="277">
        <v>0</v>
      </c>
      <c r="W307" s="265">
        <v>0</v>
      </c>
      <c r="X307" s="268">
        <v>0</v>
      </c>
      <c r="Y307" s="263">
        <v>1</v>
      </c>
      <c r="Z307" s="263"/>
      <c r="AA307" s="277">
        <v>0</v>
      </c>
      <c r="AB307" s="265">
        <v>0</v>
      </c>
      <c r="AC307" s="268">
        <v>0</v>
      </c>
      <c r="AD307" s="263">
        <v>1</v>
      </c>
      <c r="AE307" s="263"/>
      <c r="AF307" s="277">
        <v>0</v>
      </c>
      <c r="AG307" s="265">
        <v>0</v>
      </c>
      <c r="AH307" s="268">
        <v>0</v>
      </c>
      <c r="AI307" s="263">
        <v>1</v>
      </c>
      <c r="AJ307" s="263"/>
      <c r="AK307" s="263"/>
      <c r="AL307" s="265">
        <v>0</v>
      </c>
      <c r="AM307" s="268">
        <v>0</v>
      </c>
      <c r="AN307" s="263"/>
      <c r="AO307" s="313"/>
      <c r="AP307" s="263">
        <v>0</v>
      </c>
      <c r="AQ307" s="265">
        <v>0</v>
      </c>
      <c r="AR307" s="268">
        <v>0</v>
      </c>
      <c r="AS307" s="263"/>
      <c r="AT307" s="263"/>
      <c r="AU307" s="422">
        <v>0</v>
      </c>
      <c r="AV307" s="265">
        <v>0</v>
      </c>
      <c r="AW307" s="268">
        <v>0</v>
      </c>
      <c r="AX307" s="422"/>
      <c r="AY307" s="263"/>
      <c r="AZ307" s="422">
        <v>0</v>
      </c>
      <c r="BA307" s="265">
        <v>0</v>
      </c>
      <c r="BB307" s="268">
        <v>0</v>
      </c>
      <c r="BC307" s="422"/>
      <c r="BD307" s="263"/>
    </row>
    <row r="308" spans="1:56" s="4" customFormat="1" ht="11.25" customHeight="1">
      <c r="A308" s="123">
        <v>72</v>
      </c>
      <c r="B308" s="55" t="s">
        <v>143</v>
      </c>
      <c r="C308" s="345">
        <v>1</v>
      </c>
      <c r="D308" s="57">
        <v>35556</v>
      </c>
      <c r="E308" s="94">
        <v>21.32</v>
      </c>
      <c r="F308" s="55" t="s">
        <v>144</v>
      </c>
      <c r="G308" s="55" t="s">
        <v>748</v>
      </c>
      <c r="H308" s="55" t="s">
        <v>145</v>
      </c>
      <c r="I308" s="55" t="s">
        <v>849</v>
      </c>
      <c r="J308" s="55" t="s">
        <v>129</v>
      </c>
      <c r="K308" s="55" t="s">
        <v>848</v>
      </c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  <c r="AC308" s="55"/>
      <c r="AD308" s="55"/>
      <c r="AE308" s="55"/>
      <c r="AF308" s="55"/>
      <c r="AG308" s="55"/>
      <c r="AH308" s="55"/>
      <c r="AI308" s="55"/>
      <c r="AJ308" s="55"/>
      <c r="AK308" s="55"/>
      <c r="AL308" s="55"/>
      <c r="AM308" s="55"/>
      <c r="AN308" s="55"/>
      <c r="AO308" s="55"/>
      <c r="AP308" s="55"/>
      <c r="AQ308" s="55"/>
      <c r="AR308" s="55"/>
      <c r="AS308" s="55"/>
      <c r="AT308" s="55"/>
      <c r="AU308" s="423">
        <v>0</v>
      </c>
      <c r="AV308" s="200">
        <v>0</v>
      </c>
      <c r="AW308" s="56">
        <v>0</v>
      </c>
      <c r="AX308" s="423">
        <v>1</v>
      </c>
      <c r="AY308" s="55"/>
      <c r="AZ308" s="423">
        <v>0</v>
      </c>
      <c r="BA308" s="200">
        <v>0</v>
      </c>
      <c r="BB308" s="56">
        <v>0</v>
      </c>
      <c r="BC308" s="425">
        <v>1</v>
      </c>
      <c r="BD308" s="136"/>
    </row>
    <row r="309" spans="1:56" s="4" customFormat="1" ht="11.25" customHeight="1">
      <c r="A309" s="123">
        <v>72</v>
      </c>
      <c r="B309" s="55" t="s">
        <v>143</v>
      </c>
      <c r="C309" s="345">
        <v>2</v>
      </c>
      <c r="D309" s="57">
        <v>35556</v>
      </c>
      <c r="E309" s="94">
        <v>21.32</v>
      </c>
      <c r="F309" s="55" t="s">
        <v>144</v>
      </c>
      <c r="G309" s="55" t="s">
        <v>748</v>
      </c>
      <c r="H309" s="55" t="s">
        <v>145</v>
      </c>
      <c r="I309" s="55" t="s">
        <v>849</v>
      </c>
      <c r="J309" s="55" t="s">
        <v>129</v>
      </c>
      <c r="K309" s="55" t="s">
        <v>848</v>
      </c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  <c r="AE309" s="55"/>
      <c r="AF309" s="55"/>
      <c r="AG309" s="55"/>
      <c r="AH309" s="55"/>
      <c r="AI309" s="55"/>
      <c r="AJ309" s="55"/>
      <c r="AK309" s="55"/>
      <c r="AL309" s="55"/>
      <c r="AM309" s="55"/>
      <c r="AN309" s="55"/>
      <c r="AO309" s="55"/>
      <c r="AP309" s="55"/>
      <c r="AQ309" s="55"/>
      <c r="AR309" s="55"/>
      <c r="AS309" s="55"/>
      <c r="AT309" s="55"/>
      <c r="AU309" s="423">
        <v>0</v>
      </c>
      <c r="AV309" s="200">
        <v>0</v>
      </c>
      <c r="AW309" s="56">
        <v>0</v>
      </c>
      <c r="AX309" s="423">
        <v>1</v>
      </c>
      <c r="AY309" s="55"/>
      <c r="AZ309" s="423">
        <v>0</v>
      </c>
      <c r="BA309" s="200">
        <v>0</v>
      </c>
      <c r="BB309" s="56">
        <v>0</v>
      </c>
      <c r="BC309" s="425">
        <v>1</v>
      </c>
      <c r="BD309" s="136"/>
    </row>
    <row r="310" spans="1:56" s="4" customFormat="1" ht="11.25" customHeight="1">
      <c r="A310" s="123">
        <v>72</v>
      </c>
      <c r="B310" s="55" t="s">
        <v>143</v>
      </c>
      <c r="C310" s="345">
        <v>3</v>
      </c>
      <c r="D310" s="57">
        <v>35556</v>
      </c>
      <c r="E310" s="94">
        <v>21.32</v>
      </c>
      <c r="F310" s="55" t="s">
        <v>144</v>
      </c>
      <c r="G310" s="55" t="s">
        <v>748</v>
      </c>
      <c r="H310" s="55" t="s">
        <v>145</v>
      </c>
      <c r="I310" s="55" t="s">
        <v>849</v>
      </c>
      <c r="J310" s="55" t="s">
        <v>129</v>
      </c>
      <c r="K310" s="55" t="s">
        <v>848</v>
      </c>
      <c r="L310" s="55"/>
      <c r="M310" s="8">
        <v>0</v>
      </c>
      <c r="N310" s="58">
        <v>0</v>
      </c>
      <c r="O310" s="55"/>
      <c r="P310" s="55"/>
      <c r="Q310" s="55">
        <v>0.26375999999999999</v>
      </c>
      <c r="R310" s="8">
        <v>75.866349734743494</v>
      </c>
      <c r="S310" s="58">
        <v>0.28763402234889102</v>
      </c>
      <c r="T310" s="55"/>
      <c r="U310" s="55"/>
      <c r="V310" s="136"/>
      <c r="W310" s="8">
        <v>0</v>
      </c>
      <c r="X310" s="58">
        <v>0</v>
      </c>
      <c r="Y310" s="55"/>
      <c r="Z310" s="55"/>
      <c r="AA310" s="136"/>
      <c r="AB310" s="8"/>
      <c r="AC310" s="58"/>
      <c r="AD310" s="55"/>
      <c r="AE310" s="55"/>
      <c r="AF310" s="136"/>
      <c r="AG310" s="8"/>
      <c r="AH310" s="58"/>
      <c r="AI310" s="55"/>
      <c r="AJ310" s="55"/>
      <c r="AK310" s="55"/>
      <c r="AL310" s="8">
        <v>0</v>
      </c>
      <c r="AM310" s="58">
        <v>0</v>
      </c>
      <c r="AN310" s="237">
        <v>1</v>
      </c>
      <c r="AO310" s="228"/>
      <c r="AP310" s="55">
        <v>0</v>
      </c>
      <c r="AQ310" s="200">
        <v>0</v>
      </c>
      <c r="AR310" s="201">
        <v>0</v>
      </c>
      <c r="AS310" s="55">
        <v>1</v>
      </c>
      <c r="AT310" s="55"/>
      <c r="AU310" s="423">
        <v>0</v>
      </c>
      <c r="AV310" s="200">
        <v>0</v>
      </c>
      <c r="AW310" s="201">
        <v>0</v>
      </c>
      <c r="AX310" s="423">
        <v>1</v>
      </c>
      <c r="AY310" s="55"/>
      <c r="AZ310" s="423">
        <v>0</v>
      </c>
      <c r="BA310" s="200">
        <v>0</v>
      </c>
      <c r="BB310" s="201">
        <v>0</v>
      </c>
      <c r="BC310" s="425">
        <v>1</v>
      </c>
      <c r="BD310" s="136"/>
    </row>
    <row r="311" spans="1:56" s="4" customFormat="1" ht="11.25" customHeight="1">
      <c r="A311" s="357">
        <v>73</v>
      </c>
      <c r="B311" s="263" t="s">
        <v>875</v>
      </c>
      <c r="C311" s="344">
        <v>0</v>
      </c>
      <c r="D311" s="264"/>
      <c r="E311" s="421">
        <v>750</v>
      </c>
      <c r="F311" s="263" t="s">
        <v>459</v>
      </c>
      <c r="G311" s="263" t="s">
        <v>338</v>
      </c>
      <c r="H311" s="263" t="s">
        <v>467</v>
      </c>
      <c r="I311" s="263" t="s">
        <v>849</v>
      </c>
      <c r="J311" s="263" t="s">
        <v>591</v>
      </c>
      <c r="K311" s="263" t="s">
        <v>848</v>
      </c>
      <c r="L311" s="267">
        <v>5563.09</v>
      </c>
      <c r="M311" s="265">
        <v>5243876.839639348</v>
      </c>
      <c r="N311" s="268">
        <v>0.94261945063612984</v>
      </c>
      <c r="O311" s="263">
        <v>1</v>
      </c>
      <c r="P311" s="263"/>
      <c r="Q311" s="267">
        <v>5552.51</v>
      </c>
      <c r="R311" s="265">
        <v>5251794.2646213593</v>
      </c>
      <c r="S311" s="268">
        <v>0.94584147793004592</v>
      </c>
      <c r="T311" s="263">
        <v>1</v>
      </c>
      <c r="U311" s="263"/>
      <c r="V311" s="289">
        <v>5352.42</v>
      </c>
      <c r="W311" s="265">
        <v>5072279.5452706786</v>
      </c>
      <c r="X311" s="268">
        <v>0.94766097303101737</v>
      </c>
      <c r="Y311" s="263">
        <v>1</v>
      </c>
      <c r="Z311" s="263"/>
      <c r="AA311" s="289">
        <v>5002.9799999999996</v>
      </c>
      <c r="AB311" s="265">
        <v>4697705.8644822119</v>
      </c>
      <c r="AC311" s="268">
        <v>0.93898153989866284</v>
      </c>
      <c r="AD311" s="263">
        <v>1</v>
      </c>
      <c r="AE311" s="263"/>
      <c r="AF311" s="289">
        <v>5131.9399999999996</v>
      </c>
      <c r="AG311" s="265">
        <v>4822636.2904881109</v>
      </c>
      <c r="AH311" s="268">
        <v>0.93972967152540965</v>
      </c>
      <c r="AI311" s="263">
        <v>1</v>
      </c>
      <c r="AJ311" s="263"/>
      <c r="AK311" s="263">
        <v>4910</v>
      </c>
      <c r="AL311" s="265">
        <v>4585878.2647860516</v>
      </c>
      <c r="AM311" s="268">
        <v>0.93398742663667045</v>
      </c>
      <c r="AN311" s="263"/>
      <c r="AO311" s="313"/>
      <c r="AP311" s="263">
        <v>5296.28</v>
      </c>
      <c r="AQ311" s="265">
        <v>4958787.9125033077</v>
      </c>
      <c r="AR311" s="268">
        <v>0.93627752167621581</v>
      </c>
      <c r="AS311" s="263"/>
      <c r="AT311" s="263"/>
      <c r="AU311" s="422">
        <v>5060.2981350000009</v>
      </c>
      <c r="AV311" s="265">
        <v>4727300.215209973</v>
      </c>
      <c r="AW311" s="268">
        <v>0.93419401171507699</v>
      </c>
      <c r="AX311" s="422"/>
      <c r="AY311" s="263"/>
      <c r="AZ311" s="422">
        <v>4947.8146060000008</v>
      </c>
      <c r="BA311" s="265">
        <v>4601566.8791692145</v>
      </c>
      <c r="BB311" s="268">
        <v>0.93002006857514286</v>
      </c>
      <c r="BC311" s="422"/>
      <c r="BD311" s="263"/>
    </row>
    <row r="312" spans="1:56" ht="11.25" customHeight="1">
      <c r="A312" s="123">
        <v>73</v>
      </c>
      <c r="B312" s="55" t="s">
        <v>875</v>
      </c>
      <c r="C312" s="345">
        <v>1</v>
      </c>
      <c r="D312" s="57">
        <v>35689</v>
      </c>
      <c r="E312" s="94">
        <v>250</v>
      </c>
      <c r="F312" s="55" t="s">
        <v>459</v>
      </c>
      <c r="G312" s="55" t="s">
        <v>338</v>
      </c>
      <c r="H312" s="55" t="s">
        <v>467</v>
      </c>
      <c r="I312" s="55" t="s">
        <v>849</v>
      </c>
      <c r="J312" s="55" t="s">
        <v>591</v>
      </c>
      <c r="K312" s="55" t="s">
        <v>848</v>
      </c>
      <c r="L312" s="55"/>
      <c r="M312" s="8"/>
      <c r="N312" s="58"/>
      <c r="O312" s="55"/>
      <c r="P312" s="55"/>
      <c r="Q312" s="55"/>
      <c r="R312" s="8">
        <v>0</v>
      </c>
      <c r="S312" s="58"/>
      <c r="T312" s="55"/>
      <c r="U312" s="55"/>
      <c r="V312" s="55"/>
      <c r="W312" s="8">
        <v>0</v>
      </c>
      <c r="X312" s="58"/>
      <c r="Y312" s="55"/>
      <c r="Z312" s="55"/>
      <c r="AA312" s="55"/>
      <c r="AB312" s="8"/>
      <c r="AC312" s="58"/>
      <c r="AD312" s="55"/>
      <c r="AE312" s="55"/>
      <c r="AF312" s="55"/>
      <c r="AG312" s="8"/>
      <c r="AH312" s="58"/>
      <c r="AI312" s="55"/>
      <c r="AJ312" s="55"/>
      <c r="AK312" s="55">
        <v>1523.931</v>
      </c>
      <c r="AL312" s="8">
        <v>1409692.87313062</v>
      </c>
      <c r="AM312" s="58">
        <v>0.92503720518226873</v>
      </c>
      <c r="AN312" s="237">
        <v>1</v>
      </c>
      <c r="AO312" s="228"/>
      <c r="AP312" s="55">
        <v>1780.2270080000001</v>
      </c>
      <c r="AQ312" s="200">
        <v>1660823.5025028726</v>
      </c>
      <c r="AR312" s="201">
        <v>0.93292793280825936</v>
      </c>
      <c r="AS312" s="55">
        <v>1</v>
      </c>
      <c r="AT312" s="55"/>
      <c r="AU312" s="423">
        <v>1639.1263555311293</v>
      </c>
      <c r="AV312" s="200">
        <v>1532937.1039140141</v>
      </c>
      <c r="AW312" s="201">
        <v>0.93521594521448193</v>
      </c>
      <c r="AX312" s="423">
        <v>1</v>
      </c>
      <c r="AY312" s="55"/>
      <c r="AZ312" s="424">
        <v>1624.9574341751493</v>
      </c>
      <c r="BA312" s="200">
        <v>1507142.9004912123</v>
      </c>
      <c r="BB312" s="201">
        <v>0.92749684932901566</v>
      </c>
      <c r="BC312" s="425">
        <v>1</v>
      </c>
      <c r="BD312" s="136"/>
    </row>
    <row r="313" spans="1:56" ht="11.25" customHeight="1">
      <c r="A313" s="123">
        <v>73</v>
      </c>
      <c r="B313" s="55" t="s">
        <v>875</v>
      </c>
      <c r="C313" s="345">
        <v>2</v>
      </c>
      <c r="D313" s="57">
        <v>36225</v>
      </c>
      <c r="E313" s="94">
        <v>250</v>
      </c>
      <c r="F313" s="55" t="s">
        <v>459</v>
      </c>
      <c r="G313" s="55" t="s">
        <v>338</v>
      </c>
      <c r="H313" s="55" t="s">
        <v>467</v>
      </c>
      <c r="I313" s="55" t="s">
        <v>849</v>
      </c>
      <c r="J313" s="55" t="s">
        <v>591</v>
      </c>
      <c r="K313" s="55" t="s">
        <v>848</v>
      </c>
      <c r="L313" s="55"/>
      <c r="M313" s="8"/>
      <c r="N313" s="58"/>
      <c r="O313" s="55"/>
      <c r="P313" s="55"/>
      <c r="Q313" s="55"/>
      <c r="R313" s="8">
        <v>0</v>
      </c>
      <c r="S313" s="58"/>
      <c r="T313" s="55"/>
      <c r="U313" s="55"/>
      <c r="V313" s="55"/>
      <c r="W313" s="8">
        <v>0</v>
      </c>
      <c r="X313" s="58"/>
      <c r="Y313" s="55"/>
      <c r="Z313" s="55"/>
      <c r="AA313" s="55"/>
      <c r="AB313" s="8"/>
      <c r="AC313" s="58"/>
      <c r="AD313" s="55"/>
      <c r="AE313" s="55"/>
      <c r="AF313" s="55"/>
      <c r="AG313" s="8"/>
      <c r="AH313" s="58"/>
      <c r="AI313" s="55"/>
      <c r="AJ313" s="55"/>
      <c r="AK313" s="55">
        <v>1602.4880000000001</v>
      </c>
      <c r="AL313" s="8">
        <v>1482405.0196700275</v>
      </c>
      <c r="AM313" s="58">
        <v>0.9250646617447541</v>
      </c>
      <c r="AN313" s="237">
        <v>1</v>
      </c>
      <c r="AO313" s="228"/>
      <c r="AP313" s="55">
        <v>1594.7447729999999</v>
      </c>
      <c r="AQ313" s="200">
        <v>1519649.9991224457</v>
      </c>
      <c r="AR313" s="201">
        <v>0.95291110204657548</v>
      </c>
      <c r="AS313" s="55">
        <v>1</v>
      </c>
      <c r="AT313" s="55"/>
      <c r="AU313" s="423">
        <v>1685.9731394419844</v>
      </c>
      <c r="AV313" s="200">
        <v>1585083.5587289378</v>
      </c>
      <c r="AW313" s="201">
        <v>0.9401594376844945</v>
      </c>
      <c r="AX313" s="423">
        <v>1</v>
      </c>
      <c r="AY313" s="55"/>
      <c r="AZ313" s="424">
        <v>1575.7948963824856</v>
      </c>
      <c r="BA313" s="200">
        <v>1466813.161384895</v>
      </c>
      <c r="BB313" s="201">
        <v>0.93084015232707162</v>
      </c>
      <c r="BC313" s="425">
        <v>1</v>
      </c>
      <c r="BD313" s="136"/>
    </row>
    <row r="314" spans="1:56" ht="11.25" customHeight="1">
      <c r="A314" s="123">
        <v>73</v>
      </c>
      <c r="B314" s="55" t="s">
        <v>875</v>
      </c>
      <c r="C314" s="345">
        <v>3</v>
      </c>
      <c r="D314" s="57">
        <v>40006</v>
      </c>
      <c r="E314" s="94">
        <v>250</v>
      </c>
      <c r="F314" s="55" t="s">
        <v>459</v>
      </c>
      <c r="G314" s="55" t="s">
        <v>338</v>
      </c>
      <c r="H314" s="55" t="s">
        <v>467</v>
      </c>
      <c r="I314" s="55" t="s">
        <v>849</v>
      </c>
      <c r="J314" s="55" t="s">
        <v>591</v>
      </c>
      <c r="K314" s="55" t="s">
        <v>848</v>
      </c>
      <c r="L314" s="55"/>
      <c r="M314" s="8"/>
      <c r="N314" s="58"/>
      <c r="O314" s="55"/>
      <c r="P314" s="55"/>
      <c r="Q314" s="55"/>
      <c r="R314" s="8">
        <v>0</v>
      </c>
      <c r="S314" s="58"/>
      <c r="T314" s="55"/>
      <c r="U314" s="55"/>
      <c r="V314" s="55"/>
      <c r="W314" s="8">
        <v>0</v>
      </c>
      <c r="X314" s="58"/>
      <c r="Y314" s="55"/>
      <c r="Z314" s="55"/>
      <c r="AA314" s="55"/>
      <c r="AB314" s="8"/>
      <c r="AC314" s="58"/>
      <c r="AD314" s="55"/>
      <c r="AE314" s="55"/>
      <c r="AF314" s="55"/>
      <c r="AG314" s="8"/>
      <c r="AH314" s="58"/>
      <c r="AI314" s="55"/>
      <c r="AJ314" s="55"/>
      <c r="AK314" s="55">
        <v>1783.4390000000001</v>
      </c>
      <c r="AL314" s="8">
        <v>1694025.4823760907</v>
      </c>
      <c r="AM314" s="58">
        <v>0.94986454954505906</v>
      </c>
      <c r="AN314" s="237">
        <v>1</v>
      </c>
      <c r="AO314" s="228"/>
      <c r="AP314" s="55">
        <v>1921.105798</v>
      </c>
      <c r="AQ314" s="200">
        <v>1778315.292961349</v>
      </c>
      <c r="AR314" s="201">
        <v>0.92567275306372743</v>
      </c>
      <c r="AS314" s="55">
        <v>1</v>
      </c>
      <c r="AT314" s="55"/>
      <c r="AU314" s="423">
        <v>1735.1986400268866</v>
      </c>
      <c r="AV314" s="200">
        <v>1609279.5525670212</v>
      </c>
      <c r="AW314" s="201">
        <v>0.92743246533554557</v>
      </c>
      <c r="AX314" s="423">
        <v>1</v>
      </c>
      <c r="AY314" s="55"/>
      <c r="AZ314" s="424">
        <v>1747.0622754423655</v>
      </c>
      <c r="BA314" s="200">
        <v>1627610.817293108</v>
      </c>
      <c r="BB314" s="201">
        <v>0.93162724659084528</v>
      </c>
      <c r="BC314" s="425">
        <v>1</v>
      </c>
      <c r="BD314" s="136"/>
    </row>
    <row r="315" spans="1:56" s="4" customFormat="1" ht="11.25" customHeight="1">
      <c r="A315" s="357">
        <v>74</v>
      </c>
      <c r="B315" s="263" t="s">
        <v>933</v>
      </c>
      <c r="C315" s="344">
        <v>0</v>
      </c>
      <c r="D315" s="264"/>
      <c r="E315" s="421">
        <v>70</v>
      </c>
      <c r="F315" s="263" t="s">
        <v>55</v>
      </c>
      <c r="G315" s="263" t="s">
        <v>338</v>
      </c>
      <c r="H315" s="263" t="s">
        <v>934</v>
      </c>
      <c r="I315" s="263" t="s">
        <v>103</v>
      </c>
      <c r="J315" s="263"/>
      <c r="K315" s="263"/>
      <c r="L315" s="267">
        <v>316.04185000000001</v>
      </c>
      <c r="M315" s="265">
        <v>0</v>
      </c>
      <c r="N315" s="268">
        <v>0</v>
      </c>
      <c r="O315" s="263"/>
      <c r="P315" s="263"/>
      <c r="Q315" s="267">
        <v>286.63959999999997</v>
      </c>
      <c r="R315" s="265">
        <v>0</v>
      </c>
      <c r="S315" s="268">
        <v>0</v>
      </c>
      <c r="T315" s="263"/>
      <c r="U315" s="263"/>
      <c r="V315" s="267">
        <v>282.16210000000001</v>
      </c>
      <c r="W315" s="265">
        <v>0</v>
      </c>
      <c r="X315" s="268">
        <v>0</v>
      </c>
      <c r="Y315" s="263"/>
      <c r="Z315" s="263"/>
      <c r="AA315" s="265">
        <v>274.58019999999999</v>
      </c>
      <c r="AB315" s="265">
        <v>0</v>
      </c>
      <c r="AC315" s="268">
        <v>0</v>
      </c>
      <c r="AD315" s="263"/>
      <c r="AE315" s="263"/>
      <c r="AF315" s="271">
        <v>250.11314999999999</v>
      </c>
      <c r="AG315" s="265">
        <v>0</v>
      </c>
      <c r="AH315" s="268">
        <v>0</v>
      </c>
      <c r="AI315" s="263"/>
      <c r="AJ315" s="263"/>
      <c r="AK315" s="263">
        <v>272.84890000000001</v>
      </c>
      <c r="AL315" s="265">
        <v>0</v>
      </c>
      <c r="AM315" s="268">
        <v>0</v>
      </c>
      <c r="AN315" s="263"/>
      <c r="AO315" s="313"/>
      <c r="AP315" s="263">
        <v>255.04835</v>
      </c>
      <c r="AQ315" s="265">
        <v>0</v>
      </c>
      <c r="AR315" s="268">
        <v>0</v>
      </c>
      <c r="AS315" s="263"/>
      <c r="AT315" s="263"/>
      <c r="AU315" s="422">
        <v>281.20690000000002</v>
      </c>
      <c r="AV315" s="265">
        <v>0</v>
      </c>
      <c r="AW315" s="268">
        <v>0</v>
      </c>
      <c r="AX315" s="422"/>
      <c r="AY315" s="263"/>
      <c r="AZ315" s="422">
        <v>266.62020000000001</v>
      </c>
      <c r="BA315" s="265">
        <v>0</v>
      </c>
      <c r="BB315" s="268">
        <v>0</v>
      </c>
      <c r="BC315" s="422"/>
      <c r="BD315" s="263"/>
    </row>
    <row r="316" spans="1:56" s="4" customFormat="1" ht="11.25" customHeight="1">
      <c r="A316" s="123">
        <v>74</v>
      </c>
      <c r="B316" s="55" t="s">
        <v>933</v>
      </c>
      <c r="C316" s="345">
        <v>1</v>
      </c>
      <c r="D316" s="57">
        <v>41059</v>
      </c>
      <c r="E316" s="8">
        <v>35</v>
      </c>
      <c r="F316" s="55" t="s">
        <v>55</v>
      </c>
      <c r="G316" s="55" t="s">
        <v>338</v>
      </c>
      <c r="H316" s="55" t="s">
        <v>934</v>
      </c>
      <c r="I316" s="55" t="s">
        <v>103</v>
      </c>
      <c r="J316" s="55"/>
      <c r="K316" s="55"/>
      <c r="L316" s="55"/>
      <c r="M316" s="8"/>
      <c r="N316" s="58"/>
      <c r="O316" s="55"/>
      <c r="P316" s="5" t="s">
        <v>0</v>
      </c>
      <c r="Q316" s="55"/>
      <c r="R316" s="8">
        <v>0</v>
      </c>
      <c r="S316" s="58"/>
      <c r="T316" s="55"/>
      <c r="U316" s="5" t="s">
        <v>0</v>
      </c>
      <c r="V316" s="136"/>
      <c r="W316" s="8">
        <v>0</v>
      </c>
      <c r="X316" s="58"/>
      <c r="Y316" s="55"/>
      <c r="Z316" s="5" t="s">
        <v>0</v>
      </c>
      <c r="AA316" s="136"/>
      <c r="AB316" s="8"/>
      <c r="AC316" s="58"/>
      <c r="AD316" s="55"/>
      <c r="AE316" s="5" t="s">
        <v>0</v>
      </c>
      <c r="AF316" s="136"/>
      <c r="AG316" s="8"/>
      <c r="AH316" s="58"/>
      <c r="AI316" s="55"/>
      <c r="AJ316" s="5" t="s">
        <v>0</v>
      </c>
      <c r="AK316" s="55">
        <v>132.21559999999999</v>
      </c>
      <c r="AL316" s="8">
        <v>0</v>
      </c>
      <c r="AM316" s="58">
        <v>0</v>
      </c>
      <c r="AN316" s="55"/>
      <c r="AO316" s="228" t="s">
        <v>0</v>
      </c>
      <c r="AP316" s="55">
        <v>114.57</v>
      </c>
      <c r="AQ316" s="200">
        <v>0</v>
      </c>
      <c r="AR316" s="201">
        <v>0</v>
      </c>
      <c r="AS316" s="55"/>
      <c r="AT316" s="55" t="s">
        <v>0</v>
      </c>
      <c r="AU316" s="423">
        <v>150.76240000000001</v>
      </c>
      <c r="AV316" s="200">
        <v>0</v>
      </c>
      <c r="AW316" s="201">
        <v>0</v>
      </c>
      <c r="AX316" s="423"/>
      <c r="AY316" s="55" t="s">
        <v>0</v>
      </c>
      <c r="AZ316" s="423">
        <v>175.518</v>
      </c>
      <c r="BA316" s="200">
        <v>0</v>
      </c>
      <c r="BB316" s="201">
        <v>0</v>
      </c>
      <c r="BC316" s="425"/>
      <c r="BD316" s="136" t="s">
        <v>0</v>
      </c>
    </row>
    <row r="317" spans="1:56" ht="12.75" customHeight="1">
      <c r="A317" s="123">
        <v>74</v>
      </c>
      <c r="B317" s="55" t="s">
        <v>933</v>
      </c>
      <c r="C317" s="345">
        <v>2</v>
      </c>
      <c r="D317" s="57">
        <v>41055</v>
      </c>
      <c r="E317" s="8">
        <v>35</v>
      </c>
      <c r="F317" s="55" t="s">
        <v>55</v>
      </c>
      <c r="G317" s="55" t="s">
        <v>338</v>
      </c>
      <c r="H317" s="55" t="s">
        <v>934</v>
      </c>
      <c r="I317" s="55" t="s">
        <v>103</v>
      </c>
      <c r="J317" s="55"/>
      <c r="K317" s="55"/>
      <c r="L317" s="55"/>
      <c r="M317" s="8"/>
      <c r="N317" s="58"/>
      <c r="O317" s="55"/>
      <c r="P317" s="5" t="s">
        <v>0</v>
      </c>
      <c r="Q317" s="55"/>
      <c r="R317" s="8">
        <v>0</v>
      </c>
      <c r="S317" s="58"/>
      <c r="T317" s="55"/>
      <c r="U317" s="5" t="s">
        <v>0</v>
      </c>
      <c r="V317" s="55"/>
      <c r="W317" s="8">
        <v>0</v>
      </c>
      <c r="X317" s="58"/>
      <c r="Y317" s="55"/>
      <c r="Z317" s="5" t="s">
        <v>0</v>
      </c>
      <c r="AA317" s="55"/>
      <c r="AB317" s="8"/>
      <c r="AC317" s="58"/>
      <c r="AD317" s="55"/>
      <c r="AE317" s="5" t="s">
        <v>0</v>
      </c>
      <c r="AF317" s="55"/>
      <c r="AG317" s="8"/>
      <c r="AH317" s="58"/>
      <c r="AI317" s="55"/>
      <c r="AJ317" s="5" t="s">
        <v>0</v>
      </c>
      <c r="AK317" s="55">
        <v>140.63329999999999</v>
      </c>
      <c r="AL317" s="8">
        <v>0</v>
      </c>
      <c r="AM317" s="58">
        <v>0</v>
      </c>
      <c r="AN317" s="55"/>
      <c r="AO317" s="228" t="s">
        <v>0</v>
      </c>
      <c r="AP317" s="55">
        <v>140.47</v>
      </c>
      <c r="AQ317" s="200">
        <v>0</v>
      </c>
      <c r="AR317" s="201">
        <v>0</v>
      </c>
      <c r="AS317" s="55"/>
      <c r="AT317" s="55" t="s">
        <v>0</v>
      </c>
      <c r="AU317" s="423">
        <v>130.44450000000001</v>
      </c>
      <c r="AV317" s="200">
        <v>0</v>
      </c>
      <c r="AW317" s="201">
        <v>0</v>
      </c>
      <c r="AX317" s="423"/>
      <c r="AY317" s="55" t="s">
        <v>0</v>
      </c>
      <c r="AZ317" s="423">
        <v>91.102200000000011</v>
      </c>
      <c r="BA317" s="200">
        <v>0</v>
      </c>
      <c r="BB317" s="201">
        <v>0</v>
      </c>
      <c r="BC317" s="425"/>
      <c r="BD317" s="136" t="s">
        <v>0</v>
      </c>
    </row>
    <row r="318" spans="1:56" s="4" customFormat="1" ht="11.25" customHeight="1">
      <c r="A318" s="357">
        <v>75</v>
      </c>
      <c r="B318" s="263" t="s">
        <v>920</v>
      </c>
      <c r="C318" s="344">
        <v>0</v>
      </c>
      <c r="D318" s="264"/>
      <c r="E318" s="421">
        <v>600</v>
      </c>
      <c r="F318" s="263" t="s">
        <v>551</v>
      </c>
      <c r="G318" s="263" t="s">
        <v>338</v>
      </c>
      <c r="H318" s="263" t="s">
        <v>342</v>
      </c>
      <c r="I318" s="263" t="s">
        <v>849</v>
      </c>
      <c r="J318" s="263" t="s">
        <v>591</v>
      </c>
      <c r="K318" s="263" t="s">
        <v>848</v>
      </c>
      <c r="L318" s="267">
        <v>3032.6496000000002</v>
      </c>
      <c r="M318" s="265">
        <v>2936422.0528763114</v>
      </c>
      <c r="N318" s="268">
        <v>0.96826948054806961</v>
      </c>
      <c r="O318" s="263">
        <v>1</v>
      </c>
      <c r="P318" s="263"/>
      <c r="Q318" s="267">
        <v>2026.27</v>
      </c>
      <c r="R318" s="265">
        <v>1955867.0280969632</v>
      </c>
      <c r="S318" s="268">
        <v>0.96525489105448103</v>
      </c>
      <c r="T318" s="263">
        <v>1</v>
      </c>
      <c r="U318" s="263"/>
      <c r="V318" s="277">
        <v>0</v>
      </c>
      <c r="W318" s="265">
        <v>0</v>
      </c>
      <c r="X318" s="268">
        <v>0</v>
      </c>
      <c r="Y318" s="263">
        <v>1</v>
      </c>
      <c r="Z318" s="263"/>
      <c r="AA318" s="277">
        <v>0</v>
      </c>
      <c r="AB318" s="265">
        <v>0</v>
      </c>
      <c r="AC318" s="268">
        <v>0</v>
      </c>
      <c r="AD318" s="263">
        <v>1</v>
      </c>
      <c r="AE318" s="263"/>
      <c r="AF318" s="277">
        <v>0</v>
      </c>
      <c r="AG318" s="265">
        <v>0</v>
      </c>
      <c r="AH318" s="268">
        <v>0</v>
      </c>
      <c r="AI318" s="263">
        <v>1</v>
      </c>
      <c r="AJ318" s="263"/>
      <c r="AK318" s="263">
        <v>0</v>
      </c>
      <c r="AL318" s="265">
        <v>0</v>
      </c>
      <c r="AM318" s="268">
        <v>0</v>
      </c>
      <c r="AN318" s="263"/>
      <c r="AO318" s="313"/>
      <c r="AP318" s="263">
        <v>0</v>
      </c>
      <c r="AQ318" s="265">
        <v>0</v>
      </c>
      <c r="AR318" s="268">
        <v>0</v>
      </c>
      <c r="AS318" s="263"/>
      <c r="AT318" s="263"/>
      <c r="AU318" s="422">
        <v>0</v>
      </c>
      <c r="AV318" s="265">
        <v>0</v>
      </c>
      <c r="AW318" s="268">
        <v>0</v>
      </c>
      <c r="AX318" s="422"/>
      <c r="AY318" s="263"/>
      <c r="AZ318" s="422">
        <v>2353.5206699999999</v>
      </c>
      <c r="BA318" s="265">
        <v>2450835.1124457289</v>
      </c>
      <c r="BB318" s="268">
        <v>1.0413484545456442</v>
      </c>
      <c r="BC318" s="422"/>
      <c r="BD318" s="263"/>
    </row>
    <row r="319" spans="1:56" ht="11.25" customHeight="1">
      <c r="A319" s="123">
        <v>75</v>
      </c>
      <c r="B319" s="55" t="s">
        <v>920</v>
      </c>
      <c r="C319" s="345">
        <v>1</v>
      </c>
      <c r="D319" s="57">
        <v>41138</v>
      </c>
      <c r="E319" s="94">
        <v>300</v>
      </c>
      <c r="F319" s="55" t="s">
        <v>551</v>
      </c>
      <c r="G319" s="55" t="s">
        <v>338</v>
      </c>
      <c r="H319" s="55" t="s">
        <v>342</v>
      </c>
      <c r="I319" s="55" t="s">
        <v>849</v>
      </c>
      <c r="J319" s="55" t="s">
        <v>591</v>
      </c>
      <c r="K319" s="55" t="s">
        <v>848</v>
      </c>
      <c r="L319" s="55"/>
      <c r="M319" s="8">
        <v>0</v>
      </c>
      <c r="N319" s="58">
        <v>0</v>
      </c>
      <c r="O319" s="55"/>
      <c r="P319" s="55"/>
      <c r="Q319" s="197">
        <v>701.02951415420773</v>
      </c>
      <c r="R319" s="8">
        <v>676672.16731089563</v>
      </c>
      <c r="S319" s="58">
        <v>0.96525489105448103</v>
      </c>
      <c r="T319" s="55"/>
      <c r="U319" s="55"/>
      <c r="V319" s="197"/>
      <c r="W319" s="8">
        <v>0</v>
      </c>
      <c r="X319" s="58">
        <v>0</v>
      </c>
      <c r="Y319" s="55"/>
      <c r="Z319" s="55"/>
      <c r="AA319" s="197"/>
      <c r="AB319" s="8"/>
      <c r="AC319" s="58"/>
      <c r="AD319" s="55"/>
      <c r="AE319" s="55"/>
      <c r="AF319" s="197"/>
      <c r="AG319" s="8"/>
      <c r="AH319" s="58"/>
      <c r="AI319" s="55"/>
      <c r="AJ319" s="55"/>
      <c r="AK319" s="55">
        <v>0</v>
      </c>
      <c r="AL319" s="8">
        <v>0</v>
      </c>
      <c r="AM319" s="58">
        <v>0</v>
      </c>
      <c r="AN319" s="237">
        <v>1</v>
      </c>
      <c r="AO319" s="228"/>
      <c r="AP319" s="55">
        <v>0</v>
      </c>
      <c r="AQ319" s="200">
        <v>0</v>
      </c>
      <c r="AR319" s="201">
        <v>0</v>
      </c>
      <c r="AS319" s="55">
        <v>1</v>
      </c>
      <c r="AT319" s="55"/>
      <c r="AU319" s="423">
        <v>0</v>
      </c>
      <c r="AV319" s="200">
        <v>0</v>
      </c>
      <c r="AW319" s="201">
        <v>0</v>
      </c>
      <c r="AX319" s="423">
        <v>1</v>
      </c>
      <c r="AY319" s="55"/>
      <c r="AZ319" s="424">
        <v>1247.0819498382766</v>
      </c>
      <c r="BA319" s="200">
        <v>1298449.7319031721</v>
      </c>
      <c r="BB319" s="201">
        <v>1.041190382132912</v>
      </c>
      <c r="BC319" s="425">
        <v>1</v>
      </c>
      <c r="BD319" s="136"/>
    </row>
    <row r="320" spans="1:56" s="4" customFormat="1" ht="11.25" customHeight="1">
      <c r="A320" s="123">
        <v>75</v>
      </c>
      <c r="B320" s="55" t="s">
        <v>920</v>
      </c>
      <c r="C320" s="345">
        <v>2</v>
      </c>
      <c r="D320" s="57">
        <v>41729</v>
      </c>
      <c r="E320" s="94">
        <v>300</v>
      </c>
      <c r="F320" s="55" t="s">
        <v>551</v>
      </c>
      <c r="G320" s="55" t="s">
        <v>338</v>
      </c>
      <c r="H320" s="55" t="s">
        <v>342</v>
      </c>
      <c r="I320" s="55" t="s">
        <v>849</v>
      </c>
      <c r="J320" s="55" t="s">
        <v>591</v>
      </c>
      <c r="K320" s="55" t="s">
        <v>848</v>
      </c>
      <c r="L320" s="197">
        <v>2014.9496253642035</v>
      </c>
      <c r="M320" s="8">
        <v>1950007.5220278357</v>
      </c>
      <c r="N320" s="58">
        <v>0.96776986257181019</v>
      </c>
      <c r="O320" s="55"/>
      <c r="P320" s="55">
        <v>1</v>
      </c>
      <c r="Q320" s="197">
        <v>1325.2404858457919</v>
      </c>
      <c r="R320" s="8">
        <v>1279194.8607860676</v>
      </c>
      <c r="S320" s="58">
        <v>0.96525489105448103</v>
      </c>
      <c r="T320" s="55"/>
      <c r="U320" s="55"/>
      <c r="V320" s="197"/>
      <c r="W320" s="8">
        <v>0</v>
      </c>
      <c r="X320" s="58">
        <v>0</v>
      </c>
      <c r="Y320" s="55"/>
      <c r="Z320" s="55"/>
      <c r="AA320" s="197"/>
      <c r="AB320" s="8"/>
      <c r="AC320" s="58"/>
      <c r="AD320" s="55"/>
      <c r="AE320" s="55"/>
      <c r="AF320" s="197"/>
      <c r="AG320" s="8"/>
      <c r="AH320" s="58"/>
      <c r="AI320" s="55"/>
      <c r="AJ320" s="55"/>
      <c r="AK320" s="55">
        <v>0</v>
      </c>
      <c r="AL320" s="8">
        <v>0</v>
      </c>
      <c r="AM320" s="58">
        <v>0</v>
      </c>
      <c r="AN320" s="237">
        <v>1</v>
      </c>
      <c r="AO320" s="228"/>
      <c r="AP320" s="55">
        <v>0</v>
      </c>
      <c r="AQ320" s="200">
        <v>0</v>
      </c>
      <c r="AR320" s="201">
        <v>0</v>
      </c>
      <c r="AS320" s="55">
        <v>1</v>
      </c>
      <c r="AT320" s="55"/>
      <c r="AU320" s="423">
        <v>0</v>
      </c>
      <c r="AV320" s="200">
        <v>0</v>
      </c>
      <c r="AW320" s="201">
        <v>0</v>
      </c>
      <c r="AX320" s="423">
        <v>1</v>
      </c>
      <c r="AY320" s="55"/>
      <c r="AZ320" s="424">
        <v>1106.4387201617233</v>
      </c>
      <c r="BA320" s="200">
        <v>1152385.3805425565</v>
      </c>
      <c r="BB320" s="201">
        <v>1.0415266200862145</v>
      </c>
      <c r="BC320" s="425">
        <v>1</v>
      </c>
      <c r="BD320" s="136"/>
    </row>
    <row r="321" spans="1:56" ht="11.25" customHeight="1">
      <c r="A321" s="357">
        <v>76</v>
      </c>
      <c r="B321" s="263" t="s">
        <v>1028</v>
      </c>
      <c r="C321" s="344">
        <v>0</v>
      </c>
      <c r="D321" s="264"/>
      <c r="E321" s="421">
        <v>30</v>
      </c>
      <c r="F321" s="263" t="s">
        <v>540</v>
      </c>
      <c r="G321" s="263" t="s">
        <v>338</v>
      </c>
      <c r="H321" s="263" t="s">
        <v>709</v>
      </c>
      <c r="I321" s="263" t="s">
        <v>849</v>
      </c>
      <c r="J321" s="263" t="s">
        <v>591</v>
      </c>
      <c r="K321" s="263" t="s">
        <v>848</v>
      </c>
      <c r="L321" s="267">
        <v>420.90899999999999</v>
      </c>
      <c r="M321" s="265">
        <v>577980.43455054623</v>
      </c>
      <c r="N321" s="268">
        <v>1.3731719553408128</v>
      </c>
      <c r="O321" s="263">
        <v>1</v>
      </c>
      <c r="P321" s="263"/>
      <c r="Q321" s="267">
        <v>431.77755258770543</v>
      </c>
      <c r="R321" s="265">
        <v>597875.82185755786</v>
      </c>
      <c r="S321" s="268">
        <v>1.3846848180837596</v>
      </c>
      <c r="T321" s="263">
        <v>1</v>
      </c>
      <c r="U321" s="263"/>
      <c r="V321" s="268">
        <v>207.21920378454928</v>
      </c>
      <c r="W321" s="265">
        <v>246590.85250361363</v>
      </c>
      <c r="X321" s="268">
        <v>1.19</v>
      </c>
      <c r="Y321" s="263">
        <v>1</v>
      </c>
      <c r="Z321" s="263"/>
      <c r="AA321" s="268">
        <v>266.811623</v>
      </c>
      <c r="AB321" s="265">
        <v>369720.58840518189</v>
      </c>
      <c r="AC321" s="268">
        <v>1.3856989596183444</v>
      </c>
      <c r="AD321" s="263">
        <v>1</v>
      </c>
      <c r="AE321" s="263"/>
      <c r="AF321" s="267">
        <v>184.717106</v>
      </c>
      <c r="AG321" s="265">
        <v>255696.9386652789</v>
      </c>
      <c r="AH321" s="268">
        <v>1.3842623685609219</v>
      </c>
      <c r="AI321" s="263">
        <v>1</v>
      </c>
      <c r="AJ321" s="263"/>
      <c r="AK321" s="263">
        <v>168.84899999999999</v>
      </c>
      <c r="AL321" s="265">
        <v>229376.40817400615</v>
      </c>
      <c r="AM321" s="268">
        <v>1.3584706345551716</v>
      </c>
      <c r="AN321" s="263"/>
      <c r="AO321" s="313"/>
      <c r="AP321" s="263">
        <v>190.34</v>
      </c>
      <c r="AQ321" s="265">
        <v>262765.89956666232</v>
      </c>
      <c r="AR321" s="268">
        <v>1.3805080359706963</v>
      </c>
      <c r="AS321" s="263"/>
      <c r="AT321" s="263"/>
      <c r="AU321" s="422">
        <v>162.27699999999999</v>
      </c>
      <c r="AV321" s="265">
        <v>222422.05080647927</v>
      </c>
      <c r="AW321" s="268">
        <v>1.3706320107376848</v>
      </c>
      <c r="AX321" s="422"/>
      <c r="AY321" s="263"/>
      <c r="AZ321" s="422">
        <v>184.756</v>
      </c>
      <c r="BA321" s="265">
        <v>253887.9702897064</v>
      </c>
      <c r="BB321" s="268">
        <v>1.3741798387587218</v>
      </c>
      <c r="BC321" s="422"/>
      <c r="BD321" s="263"/>
    </row>
    <row r="322" spans="1:56" ht="11.25" customHeight="1">
      <c r="A322" s="123">
        <v>76</v>
      </c>
      <c r="B322" s="55" t="s">
        <v>1028</v>
      </c>
      <c r="C322" s="345">
        <v>1</v>
      </c>
      <c r="D322" s="57">
        <v>39140</v>
      </c>
      <c r="E322" s="94">
        <v>0</v>
      </c>
      <c r="F322" s="55" t="s">
        <v>540</v>
      </c>
      <c r="G322" s="55" t="s">
        <v>338</v>
      </c>
      <c r="H322" s="55" t="s">
        <v>709</v>
      </c>
      <c r="I322" s="55" t="s">
        <v>849</v>
      </c>
      <c r="J322" s="55" t="s">
        <v>591</v>
      </c>
      <c r="K322" s="55" t="s">
        <v>848</v>
      </c>
      <c r="L322" s="197">
        <v>225.989</v>
      </c>
      <c r="M322" s="8">
        <v>313588.04746848048</v>
      </c>
      <c r="N322" s="58">
        <v>1.3876252714445414</v>
      </c>
      <c r="O322" s="96"/>
      <c r="P322" s="96"/>
      <c r="Q322" s="197">
        <v>215.88877629385271</v>
      </c>
      <c r="R322" s="8">
        <v>298937.91092877893</v>
      </c>
      <c r="S322" s="58">
        <v>1.3846848180837596</v>
      </c>
      <c r="T322" s="96"/>
      <c r="U322" s="96"/>
      <c r="V322" s="197"/>
      <c r="W322" s="8">
        <v>0</v>
      </c>
      <c r="X322" s="58">
        <v>0</v>
      </c>
      <c r="Y322" s="96"/>
      <c r="Z322" s="96"/>
      <c r="AA322" s="197"/>
      <c r="AB322" s="8"/>
      <c r="AC322" s="58"/>
      <c r="AD322" s="96"/>
      <c r="AE322" s="96"/>
      <c r="AF322" s="197">
        <v>94.023388999999995</v>
      </c>
      <c r="AG322" s="8">
        <v>130679.34412236768</v>
      </c>
      <c r="AH322" s="58">
        <v>1.3842623685609219</v>
      </c>
      <c r="AI322" s="55"/>
      <c r="AJ322" s="96"/>
      <c r="AK322" s="163">
        <v>168.84899999999999</v>
      </c>
      <c r="AL322" s="8">
        <v>229376.40817400615</v>
      </c>
      <c r="AM322" s="58">
        <v>1.3584706345551716</v>
      </c>
      <c r="AN322" s="237">
        <v>1</v>
      </c>
      <c r="AO322" s="317"/>
      <c r="AP322" s="96">
        <v>0</v>
      </c>
      <c r="AQ322" s="200">
        <v>0</v>
      </c>
      <c r="AR322" s="201">
        <v>0</v>
      </c>
      <c r="AS322" s="96">
        <v>1</v>
      </c>
      <c r="AT322" s="96"/>
      <c r="AU322" s="245">
        <v>0</v>
      </c>
      <c r="AV322" s="200">
        <v>0</v>
      </c>
      <c r="AW322" s="201">
        <v>0</v>
      </c>
      <c r="AX322" s="423">
        <v>1</v>
      </c>
      <c r="AY322" s="96"/>
      <c r="AZ322" s="245">
        <v>0</v>
      </c>
      <c r="BA322" s="200">
        <v>0</v>
      </c>
      <c r="BB322" s="201">
        <v>0</v>
      </c>
      <c r="BC322" s="425">
        <v>1</v>
      </c>
      <c r="BD322" s="260"/>
    </row>
    <row r="323" spans="1:56" s="4" customFormat="1" ht="11.25" customHeight="1">
      <c r="A323" s="123">
        <v>76</v>
      </c>
      <c r="B323" s="55" t="s">
        <v>1028</v>
      </c>
      <c r="C323" s="345">
        <v>2</v>
      </c>
      <c r="D323" s="57">
        <v>41728</v>
      </c>
      <c r="E323" s="94">
        <v>30</v>
      </c>
      <c r="F323" s="122" t="s">
        <v>540</v>
      </c>
      <c r="G323" s="122" t="s">
        <v>338</v>
      </c>
      <c r="H323" s="122" t="s">
        <v>709</v>
      </c>
      <c r="I323" s="55" t="s">
        <v>849</v>
      </c>
      <c r="J323" s="55" t="s">
        <v>591</v>
      </c>
      <c r="K323" s="55" t="s">
        <v>848</v>
      </c>
      <c r="L323" s="197">
        <v>194.92</v>
      </c>
      <c r="M323" s="8">
        <v>264392.3870820658</v>
      </c>
      <c r="N323" s="58">
        <v>1.3564148731893384</v>
      </c>
      <c r="O323" s="55"/>
      <c r="P323" s="55"/>
      <c r="Q323" s="197">
        <v>215.88877629385271</v>
      </c>
      <c r="R323" s="8">
        <v>298937.91092877893</v>
      </c>
      <c r="S323" s="58">
        <v>1.3846848180837596</v>
      </c>
      <c r="T323" s="55"/>
      <c r="U323" s="55"/>
      <c r="V323" s="222"/>
      <c r="W323" s="8">
        <v>0</v>
      </c>
      <c r="X323" s="58">
        <v>0</v>
      </c>
      <c r="Y323" s="55"/>
      <c r="Z323" s="55"/>
      <c r="AA323" s="222"/>
      <c r="AB323" s="8"/>
      <c r="AC323" s="58"/>
      <c r="AD323" s="55"/>
      <c r="AE323" s="55"/>
      <c r="AF323" s="222">
        <v>90.693717000000007</v>
      </c>
      <c r="AG323" s="8">
        <v>125017.59455943079</v>
      </c>
      <c r="AH323" s="58">
        <v>1.3842623685609219</v>
      </c>
      <c r="AI323" s="55"/>
      <c r="AJ323" s="55"/>
      <c r="AK323" s="55"/>
      <c r="AL323" s="8">
        <v>0</v>
      </c>
      <c r="AM323" s="58">
        <v>0</v>
      </c>
      <c r="AN323" s="237">
        <v>1</v>
      </c>
      <c r="AO323" s="228"/>
      <c r="AP323" s="55">
        <v>190.33970299999999</v>
      </c>
      <c r="AQ323" s="200">
        <v>262764.37923574966</v>
      </c>
      <c r="AR323" s="201">
        <v>1.380502202610612</v>
      </c>
      <c r="AS323" s="55">
        <v>1</v>
      </c>
      <c r="AT323" s="55"/>
      <c r="AU323" s="423">
        <v>162.27699999999999</v>
      </c>
      <c r="AV323" s="200">
        <v>222422.05080647927</v>
      </c>
      <c r="AW323" s="201">
        <v>1.3706320107376848</v>
      </c>
      <c r="AX323" s="423">
        <v>1</v>
      </c>
      <c r="AY323" s="55"/>
      <c r="AZ323" s="424">
        <v>184.756</v>
      </c>
      <c r="BA323" s="200">
        <v>253887.9702897064</v>
      </c>
      <c r="BB323" s="201">
        <v>1.3741798387587218</v>
      </c>
      <c r="BC323" s="425">
        <v>1</v>
      </c>
      <c r="BD323" s="136"/>
    </row>
    <row r="324" spans="1:56" s="4" customFormat="1" ht="11.25" customHeight="1">
      <c r="A324" s="357">
        <v>77</v>
      </c>
      <c r="B324" s="263" t="s">
        <v>371</v>
      </c>
      <c r="C324" s="344">
        <v>0</v>
      </c>
      <c r="D324" s="264"/>
      <c r="E324" s="421">
        <v>300</v>
      </c>
      <c r="F324" s="263" t="s">
        <v>55</v>
      </c>
      <c r="G324" s="263" t="s">
        <v>589</v>
      </c>
      <c r="H324" s="263" t="s">
        <v>370</v>
      </c>
      <c r="I324" s="263" t="s">
        <v>103</v>
      </c>
      <c r="J324" s="263"/>
      <c r="K324" s="263"/>
      <c r="L324" s="267">
        <v>1479.6744499999998</v>
      </c>
      <c r="M324" s="265">
        <v>0</v>
      </c>
      <c r="N324" s="268">
        <v>0</v>
      </c>
      <c r="O324" s="263"/>
      <c r="P324" s="263"/>
      <c r="Q324" s="267">
        <v>1500.4798999999998</v>
      </c>
      <c r="R324" s="265">
        <v>0</v>
      </c>
      <c r="S324" s="268">
        <v>0</v>
      </c>
      <c r="T324" s="263"/>
      <c r="U324" s="263"/>
      <c r="V324" s="267">
        <v>1230.8249499999999</v>
      </c>
      <c r="W324" s="265">
        <v>0</v>
      </c>
      <c r="X324" s="268">
        <v>0</v>
      </c>
      <c r="Y324" s="263"/>
      <c r="Z324" s="263"/>
      <c r="AA324" s="265">
        <v>681.15710000000001</v>
      </c>
      <c r="AB324" s="265">
        <v>0</v>
      </c>
      <c r="AC324" s="268">
        <v>0</v>
      </c>
      <c r="AD324" s="263"/>
      <c r="AE324" s="263"/>
      <c r="AF324" s="271">
        <v>1351.8866</v>
      </c>
      <c r="AG324" s="265">
        <v>0</v>
      </c>
      <c r="AH324" s="268">
        <v>0</v>
      </c>
      <c r="AI324" s="263"/>
      <c r="AJ324" s="263"/>
      <c r="AK324" s="263">
        <v>1320.13615</v>
      </c>
      <c r="AL324" s="265">
        <v>0</v>
      </c>
      <c r="AM324" s="268">
        <v>0</v>
      </c>
      <c r="AN324" s="263"/>
      <c r="AO324" s="313"/>
      <c r="AP324" s="263">
        <v>1202.6863499999999</v>
      </c>
      <c r="AQ324" s="265">
        <v>0</v>
      </c>
      <c r="AR324" s="268">
        <v>0</v>
      </c>
      <c r="AS324" s="263"/>
      <c r="AT324" s="263"/>
      <c r="AU324" s="422">
        <v>1336.9815000000001</v>
      </c>
      <c r="AV324" s="265">
        <v>0</v>
      </c>
      <c r="AW324" s="268">
        <v>0</v>
      </c>
      <c r="AX324" s="422"/>
      <c r="AY324" s="263"/>
      <c r="AZ324" s="422">
        <v>1348.7125500000002</v>
      </c>
      <c r="BA324" s="265">
        <v>0</v>
      </c>
      <c r="BB324" s="268">
        <v>0</v>
      </c>
      <c r="BC324" s="422"/>
      <c r="BD324" s="263"/>
    </row>
    <row r="325" spans="1:56" ht="11.25" customHeight="1">
      <c r="A325" s="123">
        <v>77</v>
      </c>
      <c r="B325" s="55" t="s">
        <v>897</v>
      </c>
      <c r="C325" s="345">
        <v>1</v>
      </c>
      <c r="D325" s="57">
        <v>37927</v>
      </c>
      <c r="E325" s="8">
        <v>100</v>
      </c>
      <c r="F325" s="55" t="s">
        <v>55</v>
      </c>
      <c r="G325" s="55" t="s">
        <v>589</v>
      </c>
      <c r="H325" s="55" t="s">
        <v>370</v>
      </c>
      <c r="I325" s="55" t="s">
        <v>103</v>
      </c>
      <c r="J325" s="55"/>
      <c r="K325" s="55"/>
      <c r="L325" s="55"/>
      <c r="M325" s="8"/>
      <c r="N325" s="58"/>
      <c r="O325" s="55"/>
      <c r="P325" s="55"/>
      <c r="Q325" s="55"/>
      <c r="R325" s="8">
        <v>0</v>
      </c>
      <c r="S325" s="58"/>
      <c r="T325" s="55"/>
      <c r="U325" s="55"/>
      <c r="V325" s="55"/>
      <c r="W325" s="8">
        <v>0</v>
      </c>
      <c r="X325" s="58"/>
      <c r="Y325" s="55"/>
      <c r="Z325" s="55"/>
      <c r="AA325" s="55"/>
      <c r="AB325" s="8"/>
      <c r="AC325" s="58"/>
      <c r="AD325" s="55"/>
      <c r="AE325" s="55"/>
      <c r="AF325" s="55"/>
      <c r="AG325" s="8">
        <v>0</v>
      </c>
      <c r="AH325" s="58">
        <v>0</v>
      </c>
      <c r="AI325" s="55"/>
      <c r="AJ325" s="55"/>
      <c r="AK325" s="55">
        <v>451.92899999999997</v>
      </c>
      <c r="AL325" s="8">
        <v>0</v>
      </c>
      <c r="AM325" s="58">
        <v>0</v>
      </c>
      <c r="AN325" s="55"/>
      <c r="AO325" s="228"/>
      <c r="AP325" s="55">
        <v>397.33</v>
      </c>
      <c r="AQ325" s="200">
        <v>0</v>
      </c>
      <c r="AR325" s="201">
        <v>0</v>
      </c>
      <c r="AS325" s="55"/>
      <c r="AT325" s="55"/>
      <c r="AU325" s="423">
        <v>412.09915000000001</v>
      </c>
      <c r="AV325" s="200">
        <v>0</v>
      </c>
      <c r="AW325" s="201">
        <v>0</v>
      </c>
      <c r="AX325" s="423"/>
      <c r="AY325" s="55"/>
      <c r="AZ325" s="423">
        <v>423.43220000000008</v>
      </c>
      <c r="BA325" s="200">
        <v>0</v>
      </c>
      <c r="BB325" s="201">
        <v>0</v>
      </c>
      <c r="BC325" s="425"/>
      <c r="BD325" s="136"/>
    </row>
    <row r="326" spans="1:56" s="4" customFormat="1" ht="11.25" customHeight="1">
      <c r="A326" s="123">
        <v>77</v>
      </c>
      <c r="B326" s="55" t="s">
        <v>897</v>
      </c>
      <c r="C326" s="345">
        <v>2</v>
      </c>
      <c r="D326" s="57">
        <v>37960</v>
      </c>
      <c r="E326" s="8">
        <v>100</v>
      </c>
      <c r="F326" s="55" t="s">
        <v>55</v>
      </c>
      <c r="G326" s="55" t="s">
        <v>589</v>
      </c>
      <c r="H326" s="55" t="s">
        <v>370</v>
      </c>
      <c r="I326" s="55" t="s">
        <v>103</v>
      </c>
      <c r="J326" s="55"/>
      <c r="K326" s="55"/>
      <c r="L326" s="55"/>
      <c r="M326" s="8"/>
      <c r="N326" s="58"/>
      <c r="O326" s="55"/>
      <c r="P326" s="55"/>
      <c r="Q326" s="55"/>
      <c r="R326" s="8">
        <v>0</v>
      </c>
      <c r="S326" s="58"/>
      <c r="T326" s="55"/>
      <c r="U326" s="55"/>
      <c r="V326" s="55"/>
      <c r="W326" s="8">
        <v>0</v>
      </c>
      <c r="X326" s="58"/>
      <c r="Y326" s="55"/>
      <c r="Z326" s="55"/>
      <c r="AA326" s="55"/>
      <c r="AB326" s="8"/>
      <c r="AC326" s="58"/>
      <c r="AD326" s="55"/>
      <c r="AE326" s="55"/>
      <c r="AF326" s="55"/>
      <c r="AG326" s="8">
        <v>0</v>
      </c>
      <c r="AH326" s="58">
        <v>0</v>
      </c>
      <c r="AI326" s="55"/>
      <c r="AJ326" s="55"/>
      <c r="AK326" s="55">
        <v>490.30615</v>
      </c>
      <c r="AL326" s="8">
        <v>0</v>
      </c>
      <c r="AM326" s="58">
        <v>0</v>
      </c>
      <c r="AN326" s="55"/>
      <c r="AO326" s="228"/>
      <c r="AP326" s="55">
        <v>444.99</v>
      </c>
      <c r="AQ326" s="200">
        <v>0</v>
      </c>
      <c r="AR326" s="201">
        <v>0</v>
      </c>
      <c r="AS326" s="55"/>
      <c r="AT326" s="55"/>
      <c r="AU326" s="423">
        <v>508.37535000000008</v>
      </c>
      <c r="AV326" s="200">
        <v>0</v>
      </c>
      <c r="AW326" s="201">
        <v>0</v>
      </c>
      <c r="AX326" s="423"/>
      <c r="AY326" s="55"/>
      <c r="AZ326" s="423">
        <v>470.26685000000003</v>
      </c>
      <c r="BA326" s="200">
        <v>0</v>
      </c>
      <c r="BB326" s="201">
        <v>0</v>
      </c>
      <c r="BC326" s="425"/>
      <c r="BD326" s="136"/>
    </row>
    <row r="327" spans="1:56" s="102" customFormat="1" ht="11.25" customHeight="1">
      <c r="A327" s="123">
        <v>77</v>
      </c>
      <c r="B327" s="55" t="s">
        <v>897</v>
      </c>
      <c r="C327" s="345">
        <v>3</v>
      </c>
      <c r="D327" s="57">
        <v>38043</v>
      </c>
      <c r="E327" s="8">
        <v>100</v>
      </c>
      <c r="F327" s="55" t="s">
        <v>55</v>
      </c>
      <c r="G327" s="55" t="s">
        <v>589</v>
      </c>
      <c r="H327" s="55" t="s">
        <v>370</v>
      </c>
      <c r="I327" s="55" t="s">
        <v>103</v>
      </c>
      <c r="J327" s="55"/>
      <c r="K327" s="55"/>
      <c r="L327" s="56"/>
      <c r="M327" s="200"/>
      <c r="N327" s="201"/>
      <c r="O327" s="56"/>
      <c r="P327" s="56"/>
      <c r="Q327" s="56"/>
      <c r="R327" s="200">
        <v>0</v>
      </c>
      <c r="S327" s="201"/>
      <c r="T327" s="56"/>
      <c r="U327" s="56"/>
      <c r="V327" s="56"/>
      <c r="W327" s="200">
        <v>0</v>
      </c>
      <c r="X327" s="201"/>
      <c r="Y327" s="56"/>
      <c r="Z327" s="56"/>
      <c r="AA327" s="56"/>
      <c r="AB327" s="8"/>
      <c r="AC327" s="201"/>
      <c r="AD327" s="56"/>
      <c r="AE327" s="56"/>
      <c r="AF327" s="56"/>
      <c r="AG327" s="8">
        <v>0</v>
      </c>
      <c r="AH327" s="201">
        <v>0</v>
      </c>
      <c r="AI327" s="56"/>
      <c r="AJ327" s="56"/>
      <c r="AK327" s="55">
        <v>377.90100000000001</v>
      </c>
      <c r="AL327" s="8">
        <v>0</v>
      </c>
      <c r="AM327" s="58">
        <v>0</v>
      </c>
      <c r="AN327" s="55"/>
      <c r="AO327" s="228"/>
      <c r="AP327" s="56">
        <v>360.36</v>
      </c>
      <c r="AQ327" s="200">
        <v>0</v>
      </c>
      <c r="AR327" s="201">
        <v>0</v>
      </c>
      <c r="AS327" s="56"/>
      <c r="AT327" s="56"/>
      <c r="AU327" s="423">
        <v>416.50700000000001</v>
      </c>
      <c r="AV327" s="200">
        <v>0</v>
      </c>
      <c r="AW327" s="201">
        <v>0</v>
      </c>
      <c r="AX327" s="423"/>
      <c r="AY327" s="56"/>
      <c r="AZ327" s="423">
        <v>455.01350000000002</v>
      </c>
      <c r="BA327" s="200">
        <v>0</v>
      </c>
      <c r="BB327" s="201">
        <v>0</v>
      </c>
      <c r="BC327" s="425"/>
      <c r="BD327" s="139"/>
    </row>
    <row r="328" spans="1:56" ht="11.25" customHeight="1">
      <c r="A328" s="357">
        <v>78</v>
      </c>
      <c r="B328" s="263" t="s">
        <v>896</v>
      </c>
      <c r="C328" s="344">
        <v>0</v>
      </c>
      <c r="D328" s="264"/>
      <c r="E328" s="421">
        <v>540</v>
      </c>
      <c r="F328" s="263" t="s">
        <v>55</v>
      </c>
      <c r="G328" s="263" t="s">
        <v>589</v>
      </c>
      <c r="H328" s="263" t="s">
        <v>370</v>
      </c>
      <c r="I328" s="263" t="s">
        <v>103</v>
      </c>
      <c r="J328" s="263"/>
      <c r="K328" s="263"/>
      <c r="L328" s="267">
        <v>2332.3595999999998</v>
      </c>
      <c r="M328" s="265">
        <v>0</v>
      </c>
      <c r="N328" s="268">
        <v>0</v>
      </c>
      <c r="O328" s="263"/>
      <c r="P328" s="263"/>
      <c r="Q328" s="267">
        <v>2472.1372000000001</v>
      </c>
      <c r="R328" s="265">
        <v>0</v>
      </c>
      <c r="S328" s="268">
        <v>0</v>
      </c>
      <c r="T328" s="263"/>
      <c r="U328" s="263"/>
      <c r="V328" s="267">
        <v>2649.4959499999995</v>
      </c>
      <c r="W328" s="265">
        <v>0</v>
      </c>
      <c r="X328" s="268">
        <v>0</v>
      </c>
      <c r="Y328" s="263"/>
      <c r="Z328" s="263"/>
      <c r="AA328" s="265">
        <v>2253.5356999999999</v>
      </c>
      <c r="AB328" s="265">
        <v>0</v>
      </c>
      <c r="AC328" s="268">
        <v>0</v>
      </c>
      <c r="AD328" s="263"/>
      <c r="AE328" s="263"/>
      <c r="AF328" s="271">
        <v>1889.7736499999999</v>
      </c>
      <c r="AG328" s="265">
        <v>0</v>
      </c>
      <c r="AH328" s="268">
        <v>0</v>
      </c>
      <c r="AI328" s="263"/>
      <c r="AJ328" s="263"/>
      <c r="AK328" s="263">
        <v>1879.6644500000002</v>
      </c>
      <c r="AL328" s="265">
        <v>0</v>
      </c>
      <c r="AM328" s="268">
        <v>0</v>
      </c>
      <c r="AN328" s="263"/>
      <c r="AO328" s="313"/>
      <c r="AP328" s="263">
        <v>2158.8714</v>
      </c>
      <c r="AQ328" s="265">
        <v>0</v>
      </c>
      <c r="AR328" s="268">
        <v>0</v>
      </c>
      <c r="AS328" s="263"/>
      <c r="AT328" s="263"/>
      <c r="AU328" s="422">
        <v>2078.7739000000001</v>
      </c>
      <c r="AV328" s="265">
        <v>0</v>
      </c>
      <c r="AW328" s="268">
        <v>0</v>
      </c>
      <c r="AX328" s="422"/>
      <c r="AY328" s="263"/>
      <c r="AZ328" s="422">
        <v>2134.2750000000001</v>
      </c>
      <c r="BA328" s="265">
        <v>0</v>
      </c>
      <c r="BB328" s="268">
        <v>0</v>
      </c>
      <c r="BC328" s="422"/>
      <c r="BD328" s="263"/>
    </row>
    <row r="329" spans="1:56" s="4" customFormat="1" ht="11.25" customHeight="1">
      <c r="A329" s="123">
        <v>78</v>
      </c>
      <c r="B329" s="55" t="s">
        <v>896</v>
      </c>
      <c r="C329" s="345">
        <v>1</v>
      </c>
      <c r="D329" s="57">
        <v>34452</v>
      </c>
      <c r="E329" s="8">
        <v>180</v>
      </c>
      <c r="F329" s="55" t="s">
        <v>55</v>
      </c>
      <c r="G329" s="55" t="s">
        <v>589</v>
      </c>
      <c r="H329" s="55" t="s">
        <v>370</v>
      </c>
      <c r="I329" s="55" t="s">
        <v>103</v>
      </c>
      <c r="J329" s="55"/>
      <c r="K329" s="55"/>
      <c r="L329" s="55"/>
      <c r="M329" s="8"/>
      <c r="N329" s="58"/>
      <c r="O329" s="55"/>
      <c r="P329" s="55"/>
      <c r="Q329" s="55"/>
      <c r="R329" s="8">
        <v>0</v>
      </c>
      <c r="S329" s="58"/>
      <c r="T329" s="55"/>
      <c r="U329" s="55"/>
      <c r="V329" s="55"/>
      <c r="W329" s="8">
        <v>0</v>
      </c>
      <c r="X329" s="58"/>
      <c r="Y329" s="55"/>
      <c r="Z329" s="55"/>
      <c r="AA329" s="55"/>
      <c r="AB329" s="8"/>
      <c r="AC329" s="58"/>
      <c r="AD329" s="55"/>
      <c r="AE329" s="55"/>
      <c r="AF329" s="55"/>
      <c r="AG329" s="8">
        <v>0</v>
      </c>
      <c r="AH329" s="58">
        <v>0</v>
      </c>
      <c r="AI329" s="55"/>
      <c r="AJ329" s="55"/>
      <c r="AK329" s="55">
        <v>621.17849999999999</v>
      </c>
      <c r="AL329" s="8">
        <v>0</v>
      </c>
      <c r="AM329" s="58">
        <v>0</v>
      </c>
      <c r="AN329" s="55"/>
      <c r="AO329" s="228"/>
      <c r="AP329" s="55">
        <v>751.03</v>
      </c>
      <c r="AQ329" s="200">
        <v>0</v>
      </c>
      <c r="AR329" s="201">
        <v>0</v>
      </c>
      <c r="AS329" s="55"/>
      <c r="AT329" s="55"/>
      <c r="AU329" s="423">
        <v>710.59915000000012</v>
      </c>
      <c r="AV329" s="200">
        <v>0</v>
      </c>
      <c r="AW329" s="201">
        <v>0</v>
      </c>
      <c r="AX329" s="423"/>
      <c r="AY329" s="55"/>
      <c r="AZ329" s="423">
        <v>798.81585000000007</v>
      </c>
      <c r="BA329" s="200">
        <v>0</v>
      </c>
      <c r="BB329" s="201">
        <v>0</v>
      </c>
      <c r="BC329" s="425"/>
      <c r="BD329" s="136"/>
    </row>
    <row r="330" spans="1:56" ht="11.25" customHeight="1">
      <c r="A330" s="123">
        <v>78</v>
      </c>
      <c r="B330" s="55" t="s">
        <v>896</v>
      </c>
      <c r="C330" s="345">
        <v>2</v>
      </c>
      <c r="D330" s="57">
        <v>34449</v>
      </c>
      <c r="E330" s="8">
        <v>180</v>
      </c>
      <c r="F330" s="55" t="s">
        <v>55</v>
      </c>
      <c r="G330" s="55" t="s">
        <v>589</v>
      </c>
      <c r="H330" s="55" t="s">
        <v>370</v>
      </c>
      <c r="I330" s="55" t="s">
        <v>103</v>
      </c>
      <c r="J330" s="55"/>
      <c r="K330" s="55"/>
      <c r="L330" s="56"/>
      <c r="M330" s="200"/>
      <c r="N330" s="201"/>
      <c r="O330" s="56"/>
      <c r="P330" s="56"/>
      <c r="Q330" s="56"/>
      <c r="R330" s="200">
        <v>0</v>
      </c>
      <c r="S330" s="201"/>
      <c r="T330" s="56"/>
      <c r="U330" s="56"/>
      <c r="V330" s="56"/>
      <c r="W330" s="200">
        <v>0</v>
      </c>
      <c r="X330" s="201"/>
      <c r="Y330" s="56"/>
      <c r="Z330" s="56"/>
      <c r="AA330" s="56"/>
      <c r="AB330" s="8"/>
      <c r="AC330" s="201"/>
      <c r="AD330" s="56"/>
      <c r="AE330" s="56"/>
      <c r="AF330" s="56"/>
      <c r="AG330" s="8">
        <v>0</v>
      </c>
      <c r="AH330" s="201">
        <v>0</v>
      </c>
      <c r="AI330" s="56"/>
      <c r="AJ330" s="56"/>
      <c r="AK330" s="55">
        <v>568.10520000000008</v>
      </c>
      <c r="AL330" s="8">
        <v>0</v>
      </c>
      <c r="AM330" s="58">
        <v>0</v>
      </c>
      <c r="AN330" s="55"/>
      <c r="AO330" s="228"/>
      <c r="AP330" s="56">
        <v>646.47</v>
      </c>
      <c r="AQ330" s="200">
        <v>0</v>
      </c>
      <c r="AR330" s="201">
        <v>0</v>
      </c>
      <c r="AS330" s="56"/>
      <c r="AT330" s="56"/>
      <c r="AU330" s="423">
        <v>579.66709999999989</v>
      </c>
      <c r="AV330" s="200">
        <v>0</v>
      </c>
      <c r="AW330" s="201">
        <v>0</v>
      </c>
      <c r="AX330" s="423"/>
      <c r="AY330" s="56"/>
      <c r="AZ330" s="423">
        <v>651.20759999999996</v>
      </c>
      <c r="BA330" s="200">
        <v>0</v>
      </c>
      <c r="BB330" s="201">
        <v>0</v>
      </c>
      <c r="BC330" s="425"/>
      <c r="BD330" s="139"/>
    </row>
    <row r="331" spans="1:56" ht="11.25" customHeight="1">
      <c r="A331" s="123">
        <v>78</v>
      </c>
      <c r="B331" s="55" t="s">
        <v>896</v>
      </c>
      <c r="C331" s="345">
        <v>3</v>
      </c>
      <c r="D331" s="57">
        <v>34446</v>
      </c>
      <c r="E331" s="8">
        <v>180</v>
      </c>
      <c r="F331" s="55" t="s">
        <v>55</v>
      </c>
      <c r="G331" s="55" t="s">
        <v>589</v>
      </c>
      <c r="H331" s="55" t="s">
        <v>370</v>
      </c>
      <c r="I331" s="55" t="s">
        <v>103</v>
      </c>
      <c r="J331" s="55"/>
      <c r="K331" s="55"/>
      <c r="L331" s="55"/>
      <c r="M331" s="8"/>
      <c r="N331" s="58"/>
      <c r="O331" s="55"/>
      <c r="P331" s="55"/>
      <c r="Q331" s="55"/>
      <c r="R331" s="8">
        <v>0</v>
      </c>
      <c r="S331" s="58"/>
      <c r="T331" s="55"/>
      <c r="U331" s="55"/>
      <c r="V331" s="55"/>
      <c r="W331" s="8">
        <v>0</v>
      </c>
      <c r="X331" s="58"/>
      <c r="Y331" s="55"/>
      <c r="Z331" s="55"/>
      <c r="AA331" s="55"/>
      <c r="AB331" s="8"/>
      <c r="AC331" s="58"/>
      <c r="AD331" s="55"/>
      <c r="AE331" s="55"/>
      <c r="AF331" s="55"/>
      <c r="AG331" s="8">
        <v>0</v>
      </c>
      <c r="AH331" s="58">
        <v>0</v>
      </c>
      <c r="AI331" s="55"/>
      <c r="AJ331" s="55"/>
      <c r="AK331" s="55">
        <v>690.38075000000003</v>
      </c>
      <c r="AL331" s="8">
        <v>0</v>
      </c>
      <c r="AM331" s="58">
        <v>0</v>
      </c>
      <c r="AN331" s="55"/>
      <c r="AO331" s="228"/>
      <c r="AP331" s="55">
        <v>761.37</v>
      </c>
      <c r="AQ331" s="200">
        <v>0</v>
      </c>
      <c r="AR331" s="201">
        <v>0</v>
      </c>
      <c r="AS331" s="55"/>
      <c r="AT331" s="55"/>
      <c r="AU331" s="423">
        <v>788.50765000000013</v>
      </c>
      <c r="AV331" s="200">
        <v>0</v>
      </c>
      <c r="AW331" s="201">
        <v>0</v>
      </c>
      <c r="AX331" s="423"/>
      <c r="AY331" s="55"/>
      <c r="AZ331" s="423">
        <v>684.25155000000007</v>
      </c>
      <c r="BA331" s="200">
        <v>0</v>
      </c>
      <c r="BB331" s="201">
        <v>0</v>
      </c>
      <c r="BC331" s="425"/>
      <c r="BD331" s="136"/>
    </row>
    <row r="332" spans="1:56" s="4" customFormat="1" ht="11.25" customHeight="1">
      <c r="A332" s="357">
        <v>79</v>
      </c>
      <c r="B332" s="263" t="s">
        <v>931</v>
      </c>
      <c r="C332" s="344">
        <v>0</v>
      </c>
      <c r="D332" s="264"/>
      <c r="E332" s="421">
        <v>231</v>
      </c>
      <c r="F332" s="263" t="s">
        <v>55</v>
      </c>
      <c r="G332" s="263" t="s">
        <v>589</v>
      </c>
      <c r="H332" s="263" t="s">
        <v>370</v>
      </c>
      <c r="I332" s="263" t="s">
        <v>103</v>
      </c>
      <c r="J332" s="263"/>
      <c r="K332" s="263"/>
      <c r="L332" s="267">
        <v>1062.70975</v>
      </c>
      <c r="M332" s="265">
        <v>0</v>
      </c>
      <c r="N332" s="268">
        <v>0</v>
      </c>
      <c r="O332" s="263"/>
      <c r="P332" s="263"/>
      <c r="Q332" s="267">
        <v>1038.2029</v>
      </c>
      <c r="R332" s="265">
        <v>0</v>
      </c>
      <c r="S332" s="268">
        <v>0</v>
      </c>
      <c r="T332" s="263"/>
      <c r="U332" s="263"/>
      <c r="V332" s="267">
        <v>1051.04835</v>
      </c>
      <c r="W332" s="265">
        <v>0</v>
      </c>
      <c r="X332" s="268">
        <v>0</v>
      </c>
      <c r="Y332" s="263"/>
      <c r="Z332" s="263"/>
      <c r="AA332" s="265">
        <v>990.93044999999995</v>
      </c>
      <c r="AB332" s="265">
        <v>0</v>
      </c>
      <c r="AC332" s="268">
        <v>0</v>
      </c>
      <c r="AD332" s="263"/>
      <c r="AE332" s="263"/>
      <c r="AF332" s="271">
        <v>999.23869999999999</v>
      </c>
      <c r="AG332" s="265">
        <v>0</v>
      </c>
      <c r="AH332" s="268">
        <v>0</v>
      </c>
      <c r="AI332" s="263"/>
      <c r="AJ332" s="263"/>
      <c r="AK332" s="263">
        <v>996.9303000000001</v>
      </c>
      <c r="AL332" s="265">
        <v>0</v>
      </c>
      <c r="AM332" s="268">
        <v>0</v>
      </c>
      <c r="AN332" s="263"/>
      <c r="AO332" s="313"/>
      <c r="AP332" s="263">
        <v>840.86455000000001</v>
      </c>
      <c r="AQ332" s="265">
        <v>0</v>
      </c>
      <c r="AR332" s="268">
        <v>0</v>
      </c>
      <c r="AS332" s="263"/>
      <c r="AT332" s="263"/>
      <c r="AU332" s="422">
        <v>1007.3977000000001</v>
      </c>
      <c r="AV332" s="265">
        <v>0</v>
      </c>
      <c r="AW332" s="268">
        <v>0</v>
      </c>
      <c r="AX332" s="422"/>
      <c r="AY332" s="263"/>
      <c r="AZ332" s="422">
        <v>811.74090000000001</v>
      </c>
      <c r="BA332" s="265">
        <v>0</v>
      </c>
      <c r="BB332" s="268">
        <v>0</v>
      </c>
      <c r="BC332" s="422"/>
      <c r="BD332" s="263"/>
    </row>
    <row r="333" spans="1:56" s="4" customFormat="1" ht="11.25" customHeight="1">
      <c r="A333" s="123">
        <v>79</v>
      </c>
      <c r="B333" s="55" t="s">
        <v>931</v>
      </c>
      <c r="C333" s="345">
        <v>1</v>
      </c>
      <c r="D333" s="57">
        <v>41088</v>
      </c>
      <c r="E333" s="8">
        <v>77</v>
      </c>
      <c r="F333" s="55" t="s">
        <v>55</v>
      </c>
      <c r="G333" s="55" t="s">
        <v>589</v>
      </c>
      <c r="H333" s="55" t="s">
        <v>370</v>
      </c>
      <c r="I333" s="55" t="s">
        <v>103</v>
      </c>
      <c r="J333" s="55"/>
      <c r="K333" s="55"/>
      <c r="L333" s="56"/>
      <c r="M333" s="200">
        <v>0</v>
      </c>
      <c r="N333" s="201">
        <v>0</v>
      </c>
      <c r="O333" s="56"/>
      <c r="P333" s="56"/>
      <c r="Q333" s="56"/>
      <c r="R333" s="200">
        <v>0</v>
      </c>
      <c r="S333" s="58">
        <v>0</v>
      </c>
      <c r="T333" s="55"/>
      <c r="U333" s="55"/>
      <c r="V333" s="55"/>
      <c r="W333" s="8">
        <v>0</v>
      </c>
      <c r="X333" s="58">
        <v>0</v>
      </c>
      <c r="Y333" s="56"/>
      <c r="Z333" s="56"/>
      <c r="AA333" s="55"/>
      <c r="AB333" s="8"/>
      <c r="AC333" s="58"/>
      <c r="AD333" s="56"/>
      <c r="AE333" s="56"/>
      <c r="AF333" s="55"/>
      <c r="AG333" s="8">
        <v>0</v>
      </c>
      <c r="AH333" s="58">
        <v>0</v>
      </c>
      <c r="AI333" s="56"/>
      <c r="AJ333" s="56"/>
      <c r="AK333" s="55">
        <v>240.13329999999999</v>
      </c>
      <c r="AL333" s="8">
        <v>0</v>
      </c>
      <c r="AM333" s="58">
        <v>0</v>
      </c>
      <c r="AN333" s="55"/>
      <c r="AO333" s="228"/>
      <c r="AP333" s="56">
        <v>275.38</v>
      </c>
      <c r="AQ333" s="200">
        <v>0</v>
      </c>
      <c r="AR333" s="201">
        <v>0</v>
      </c>
      <c r="AS333" s="56"/>
      <c r="AT333" s="56"/>
      <c r="AU333" s="423">
        <v>318.52935000000002</v>
      </c>
      <c r="AV333" s="200">
        <v>0</v>
      </c>
      <c r="AW333" s="201">
        <v>0</v>
      </c>
      <c r="AX333" s="423"/>
      <c r="AY333" s="56"/>
      <c r="AZ333" s="423">
        <v>248.70025000000001</v>
      </c>
      <c r="BA333" s="200">
        <v>0</v>
      </c>
      <c r="BB333" s="201">
        <v>0</v>
      </c>
      <c r="BC333" s="425"/>
      <c r="BD333" s="139"/>
    </row>
    <row r="334" spans="1:56" ht="11.25" customHeight="1">
      <c r="A334" s="123">
        <v>79</v>
      </c>
      <c r="B334" s="55" t="s">
        <v>931</v>
      </c>
      <c r="C334" s="345">
        <v>2</v>
      </c>
      <c r="D334" s="57">
        <v>41072</v>
      </c>
      <c r="E334" s="8">
        <v>77</v>
      </c>
      <c r="F334" s="55" t="s">
        <v>55</v>
      </c>
      <c r="G334" s="55" t="s">
        <v>589</v>
      </c>
      <c r="H334" s="55" t="s">
        <v>370</v>
      </c>
      <c r="I334" s="55" t="s">
        <v>103</v>
      </c>
      <c r="J334" s="55"/>
      <c r="K334" s="55"/>
      <c r="L334" s="55"/>
      <c r="M334" s="8">
        <v>0</v>
      </c>
      <c r="N334" s="58">
        <v>0</v>
      </c>
      <c r="O334" s="55"/>
      <c r="P334" s="55"/>
      <c r="Q334" s="55"/>
      <c r="R334" s="8">
        <v>0</v>
      </c>
      <c r="S334" s="58">
        <v>0</v>
      </c>
      <c r="T334" s="55"/>
      <c r="U334" s="55"/>
      <c r="V334" s="55"/>
      <c r="W334" s="8">
        <v>0</v>
      </c>
      <c r="X334" s="58">
        <v>0</v>
      </c>
      <c r="Y334" s="55"/>
      <c r="Z334" s="55"/>
      <c r="AA334" s="55"/>
      <c r="AB334" s="8"/>
      <c r="AC334" s="58"/>
      <c r="AD334" s="55"/>
      <c r="AE334" s="55"/>
      <c r="AF334" s="55"/>
      <c r="AG334" s="8">
        <v>0</v>
      </c>
      <c r="AH334" s="58">
        <v>0</v>
      </c>
      <c r="AI334" s="55"/>
      <c r="AJ334" s="55"/>
      <c r="AK334" s="55">
        <v>358.82684999999998</v>
      </c>
      <c r="AL334" s="8">
        <v>0</v>
      </c>
      <c r="AM334" s="58">
        <v>0</v>
      </c>
      <c r="AN334" s="55"/>
      <c r="AO334" s="228"/>
      <c r="AP334" s="55">
        <v>272.70999999999998</v>
      </c>
      <c r="AQ334" s="200">
        <v>0</v>
      </c>
      <c r="AR334" s="201">
        <v>0</v>
      </c>
      <c r="AS334" s="55"/>
      <c r="AT334" s="55"/>
      <c r="AU334" s="423">
        <v>297.58460000000002</v>
      </c>
      <c r="AV334" s="200">
        <v>0</v>
      </c>
      <c r="AW334" s="201">
        <v>0</v>
      </c>
      <c r="AX334" s="423"/>
      <c r="AY334" s="55"/>
      <c r="AZ334" s="423">
        <v>278.46069999999997</v>
      </c>
      <c r="BA334" s="200">
        <v>0</v>
      </c>
      <c r="BB334" s="201">
        <v>0</v>
      </c>
      <c r="BC334" s="425"/>
      <c r="BD334" s="136"/>
    </row>
    <row r="335" spans="1:56" s="4" customFormat="1" ht="11.25" customHeight="1">
      <c r="A335" s="123">
        <v>79</v>
      </c>
      <c r="B335" s="55" t="s">
        <v>931</v>
      </c>
      <c r="C335" s="345">
        <v>3</v>
      </c>
      <c r="D335" s="57">
        <v>41067</v>
      </c>
      <c r="E335" s="8">
        <v>77</v>
      </c>
      <c r="F335" s="55" t="s">
        <v>55</v>
      </c>
      <c r="G335" s="55" t="s">
        <v>589</v>
      </c>
      <c r="H335" s="55" t="s">
        <v>370</v>
      </c>
      <c r="I335" s="55" t="s">
        <v>103</v>
      </c>
      <c r="J335" s="55"/>
      <c r="K335" s="55"/>
      <c r="L335" s="55"/>
      <c r="M335" s="8">
        <v>0</v>
      </c>
      <c r="N335" s="58">
        <v>0</v>
      </c>
      <c r="O335" s="55"/>
      <c r="P335" s="55"/>
      <c r="Q335" s="55"/>
      <c r="R335" s="8">
        <v>0</v>
      </c>
      <c r="S335" s="58">
        <v>0</v>
      </c>
      <c r="T335" s="55"/>
      <c r="U335" s="55"/>
      <c r="V335" s="55"/>
      <c r="W335" s="8">
        <v>0</v>
      </c>
      <c r="X335" s="58">
        <v>0</v>
      </c>
      <c r="Y335" s="55"/>
      <c r="Z335" s="55"/>
      <c r="AA335" s="55"/>
      <c r="AB335" s="8"/>
      <c r="AC335" s="58"/>
      <c r="AD335" s="55"/>
      <c r="AE335" s="55"/>
      <c r="AF335" s="55"/>
      <c r="AG335" s="8">
        <v>0</v>
      </c>
      <c r="AH335" s="58">
        <v>0</v>
      </c>
      <c r="AI335" s="55"/>
      <c r="AJ335" s="55"/>
      <c r="AK335" s="55">
        <v>397.97015000000005</v>
      </c>
      <c r="AL335" s="8">
        <v>0</v>
      </c>
      <c r="AM335" s="58">
        <v>0</v>
      </c>
      <c r="AN335" s="55"/>
      <c r="AO335" s="228"/>
      <c r="AP335" s="55">
        <v>292.77999999999997</v>
      </c>
      <c r="AQ335" s="200">
        <v>0</v>
      </c>
      <c r="AR335" s="201">
        <v>0</v>
      </c>
      <c r="AS335" s="55"/>
      <c r="AT335" s="55"/>
      <c r="AU335" s="423">
        <v>391.28375000000005</v>
      </c>
      <c r="AV335" s="200">
        <v>0</v>
      </c>
      <c r="AW335" s="201">
        <v>0</v>
      </c>
      <c r="AX335" s="423"/>
      <c r="AY335" s="55"/>
      <c r="AZ335" s="423">
        <v>284.57995</v>
      </c>
      <c r="BA335" s="200">
        <v>0</v>
      </c>
      <c r="BB335" s="201">
        <v>0</v>
      </c>
      <c r="BC335" s="425"/>
      <c r="BD335" s="136"/>
    </row>
    <row r="336" spans="1:56" ht="11.25" customHeight="1">
      <c r="A336" s="357">
        <v>80</v>
      </c>
      <c r="B336" s="263" t="s">
        <v>184</v>
      </c>
      <c r="C336" s="344">
        <v>0</v>
      </c>
      <c r="D336" s="264"/>
      <c r="E336" s="421">
        <v>2920</v>
      </c>
      <c r="F336" s="263" t="s">
        <v>551</v>
      </c>
      <c r="G336" s="263" t="s">
        <v>748</v>
      </c>
      <c r="H336" s="263" t="s">
        <v>65</v>
      </c>
      <c r="I336" s="263" t="s">
        <v>849</v>
      </c>
      <c r="J336" s="263" t="s">
        <v>591</v>
      </c>
      <c r="K336" s="263" t="s">
        <v>848</v>
      </c>
      <c r="L336" s="267">
        <v>13780.23</v>
      </c>
      <c r="M336" s="265">
        <v>13843972.531492705</v>
      </c>
      <c r="N336" s="268">
        <v>1.0046256507687248</v>
      </c>
      <c r="O336" s="263">
        <v>1</v>
      </c>
      <c r="P336" s="263"/>
      <c r="Q336" s="267">
        <v>14691.62</v>
      </c>
      <c r="R336" s="265">
        <v>14470419.212636795</v>
      </c>
      <c r="S336" s="268">
        <v>0.98494374430027409</v>
      </c>
      <c r="T336" s="263">
        <v>1</v>
      </c>
      <c r="U336" s="263"/>
      <c r="V336" s="285">
        <v>14741.46</v>
      </c>
      <c r="W336" s="265">
        <v>15205500.766357027</v>
      </c>
      <c r="X336" s="268">
        <v>1.0314786165248915</v>
      </c>
      <c r="Y336" s="263">
        <v>1</v>
      </c>
      <c r="Z336" s="263"/>
      <c r="AA336" s="277">
        <v>14887.72</v>
      </c>
      <c r="AB336" s="265">
        <v>15337056.064596949</v>
      </c>
      <c r="AC336" s="268">
        <v>1.0301816574060334</v>
      </c>
      <c r="AD336" s="263">
        <v>1</v>
      </c>
      <c r="AE336" s="263"/>
      <c r="AF336" s="277">
        <v>13750.692999999999</v>
      </c>
      <c r="AG336" s="265">
        <v>14167851.667967316</v>
      </c>
      <c r="AH336" s="268">
        <v>1.0303372832167306</v>
      </c>
      <c r="AI336" s="263">
        <v>1</v>
      </c>
      <c r="AJ336" s="263"/>
      <c r="AK336" s="263">
        <v>13781.634</v>
      </c>
      <c r="AL336" s="265">
        <v>14403256.93908119</v>
      </c>
      <c r="AM336" s="268">
        <v>1.0451051696105986</v>
      </c>
      <c r="AN336" s="263"/>
      <c r="AO336" s="313"/>
      <c r="AP336" s="263">
        <v>14894.45</v>
      </c>
      <c r="AQ336" s="265">
        <v>15589522.640457647</v>
      </c>
      <c r="AR336" s="268">
        <v>1.0466665530085129</v>
      </c>
      <c r="AS336" s="263"/>
      <c r="AT336" s="263"/>
      <c r="AU336" s="422">
        <v>13603.300999999999</v>
      </c>
      <c r="AV336" s="265">
        <v>14840233.247489557</v>
      </c>
      <c r="AW336" s="268">
        <v>1.0909288302515365</v>
      </c>
      <c r="AX336" s="422"/>
      <c r="AY336" s="263"/>
      <c r="AZ336" s="422">
        <v>13157.409999999996</v>
      </c>
      <c r="BA336" s="265">
        <v>14146485.3032781</v>
      </c>
      <c r="BB336" s="268">
        <v>1.075172492403756</v>
      </c>
      <c r="BC336" s="422"/>
      <c r="BD336" s="263"/>
    </row>
    <row r="337" spans="1:56" s="4" customFormat="1" ht="11.25" customHeight="1">
      <c r="A337" s="123">
        <v>80</v>
      </c>
      <c r="B337" s="55" t="s">
        <v>184</v>
      </c>
      <c r="C337" s="345">
        <v>1</v>
      </c>
      <c r="D337" s="57">
        <v>30543</v>
      </c>
      <c r="E337" s="94">
        <v>0</v>
      </c>
      <c r="F337" s="55" t="s">
        <v>551</v>
      </c>
      <c r="G337" s="55" t="s">
        <v>748</v>
      </c>
      <c r="H337" s="55" t="s">
        <v>65</v>
      </c>
      <c r="I337" s="55" t="s">
        <v>849</v>
      </c>
      <c r="J337" s="55" t="s">
        <v>591</v>
      </c>
      <c r="K337" s="55" t="s">
        <v>848</v>
      </c>
      <c r="L337" s="55"/>
      <c r="M337" s="8"/>
      <c r="N337" s="58"/>
      <c r="O337" s="55"/>
      <c r="P337" s="55"/>
      <c r="Q337" s="55"/>
      <c r="R337" s="8"/>
      <c r="S337" s="58"/>
      <c r="T337" s="55"/>
      <c r="U337" s="55"/>
      <c r="V337" s="228"/>
      <c r="W337" s="8"/>
      <c r="X337" s="58"/>
      <c r="Y337" s="55"/>
      <c r="Z337" s="55"/>
      <c r="AA337" s="228"/>
      <c r="AB337" s="8"/>
      <c r="AC337" s="58"/>
      <c r="AD337" s="55"/>
      <c r="AE337" s="55"/>
      <c r="AF337" s="228"/>
      <c r="AG337" s="8"/>
      <c r="AH337" s="58"/>
      <c r="AI337" s="55"/>
      <c r="AJ337" s="55"/>
      <c r="AK337" s="55"/>
      <c r="AL337" s="8">
        <v>0</v>
      </c>
      <c r="AM337" s="58">
        <v>0</v>
      </c>
      <c r="AN337" s="237">
        <v>1</v>
      </c>
      <c r="AO337" s="228"/>
      <c r="AP337" s="55"/>
      <c r="AQ337" s="200">
        <v>0</v>
      </c>
      <c r="AR337" s="201">
        <v>0</v>
      </c>
      <c r="AS337" s="55">
        <v>1</v>
      </c>
      <c r="AT337" s="55"/>
      <c r="AU337" s="245">
        <v>0</v>
      </c>
      <c r="AV337" s="200">
        <v>0</v>
      </c>
      <c r="AW337" s="201">
        <v>0</v>
      </c>
      <c r="AX337" s="423">
        <v>1</v>
      </c>
      <c r="AY337" s="55"/>
      <c r="AZ337" s="245">
        <v>0</v>
      </c>
      <c r="BA337" s="200">
        <v>0</v>
      </c>
      <c r="BB337" s="201">
        <v>0</v>
      </c>
      <c r="BC337" s="425">
        <v>1</v>
      </c>
      <c r="BD337" s="136"/>
    </row>
    <row r="338" spans="1:56" s="4" customFormat="1" ht="11.25" customHeight="1">
      <c r="A338" s="123">
        <v>80</v>
      </c>
      <c r="B338" s="55" t="s">
        <v>184</v>
      </c>
      <c r="C338" s="345">
        <v>2</v>
      </c>
      <c r="D338" s="57">
        <v>30874</v>
      </c>
      <c r="E338" s="94">
        <v>0</v>
      </c>
      <c r="F338" s="55" t="s">
        <v>551</v>
      </c>
      <c r="G338" s="55" t="s">
        <v>748</v>
      </c>
      <c r="H338" s="55" t="s">
        <v>65</v>
      </c>
      <c r="I338" s="55" t="s">
        <v>849</v>
      </c>
      <c r="J338" s="55" t="s">
        <v>591</v>
      </c>
      <c r="K338" s="55" t="s">
        <v>848</v>
      </c>
      <c r="L338" s="55"/>
      <c r="M338" s="8"/>
      <c r="N338" s="58"/>
      <c r="O338" s="55"/>
      <c r="P338" s="55"/>
      <c r="Q338" s="55"/>
      <c r="R338" s="8"/>
      <c r="S338" s="58"/>
      <c r="T338" s="55"/>
      <c r="U338" s="55"/>
      <c r="V338" s="228"/>
      <c r="W338" s="8"/>
      <c r="X338" s="58"/>
      <c r="Y338" s="55"/>
      <c r="Z338" s="55"/>
      <c r="AA338" s="228"/>
      <c r="AB338" s="8"/>
      <c r="AC338" s="58"/>
      <c r="AD338" s="55"/>
      <c r="AE338" s="55"/>
      <c r="AF338" s="228"/>
      <c r="AG338" s="8"/>
      <c r="AH338" s="58"/>
      <c r="AI338" s="55"/>
      <c r="AJ338" s="55"/>
      <c r="AK338" s="55"/>
      <c r="AL338" s="8">
        <v>0</v>
      </c>
      <c r="AM338" s="58">
        <v>0</v>
      </c>
      <c r="AN338" s="237">
        <v>1</v>
      </c>
      <c r="AO338" s="228"/>
      <c r="AP338" s="55"/>
      <c r="AQ338" s="200">
        <v>0</v>
      </c>
      <c r="AR338" s="201">
        <v>0</v>
      </c>
      <c r="AS338" s="55">
        <v>1</v>
      </c>
      <c r="AT338" s="55"/>
      <c r="AU338" s="245">
        <v>0</v>
      </c>
      <c r="AV338" s="200">
        <v>0</v>
      </c>
      <c r="AW338" s="201">
        <v>0</v>
      </c>
      <c r="AX338" s="423">
        <v>1</v>
      </c>
      <c r="AY338" s="55"/>
      <c r="AZ338" s="245">
        <v>0</v>
      </c>
      <c r="BA338" s="200">
        <v>0</v>
      </c>
      <c r="BB338" s="201">
        <v>0</v>
      </c>
      <c r="BC338" s="425">
        <v>1</v>
      </c>
      <c r="BD338" s="136"/>
    </row>
    <row r="339" spans="1:56" ht="11.25" customHeight="1">
      <c r="A339" s="123">
        <v>80</v>
      </c>
      <c r="B339" s="55" t="s">
        <v>184</v>
      </c>
      <c r="C339" s="345">
        <v>3</v>
      </c>
      <c r="D339" s="57">
        <v>31170</v>
      </c>
      <c r="E339" s="94">
        <v>210</v>
      </c>
      <c r="F339" s="55" t="s">
        <v>551</v>
      </c>
      <c r="G339" s="55" t="s">
        <v>748</v>
      </c>
      <c r="H339" s="55" t="s">
        <v>65</v>
      </c>
      <c r="I339" s="55" t="s">
        <v>849</v>
      </c>
      <c r="J339" s="55" t="s">
        <v>591</v>
      </c>
      <c r="K339" s="55" t="s">
        <v>848</v>
      </c>
      <c r="L339" s="55"/>
      <c r="M339" s="8"/>
      <c r="N339" s="58"/>
      <c r="O339" s="55"/>
      <c r="P339" s="55"/>
      <c r="Q339" s="55"/>
      <c r="R339" s="8"/>
      <c r="S339" s="58"/>
      <c r="T339" s="55"/>
      <c r="U339" s="55"/>
      <c r="V339" s="239"/>
      <c r="W339" s="8"/>
      <c r="X339" s="58"/>
      <c r="Y339" s="55"/>
      <c r="Z339" s="55"/>
      <c r="AA339" s="239"/>
      <c r="AB339" s="8"/>
      <c r="AC339" s="58"/>
      <c r="AD339" s="55"/>
      <c r="AE339" s="55"/>
      <c r="AF339" s="239"/>
      <c r="AG339" s="8"/>
      <c r="AH339" s="58"/>
      <c r="AI339" s="55"/>
      <c r="AJ339" s="55"/>
      <c r="AK339" s="55">
        <v>929.44200000000001</v>
      </c>
      <c r="AL339" s="8">
        <v>1069315.810394618</v>
      </c>
      <c r="AM339" s="58">
        <v>1.1504922420060832</v>
      </c>
      <c r="AN339" s="237">
        <v>1</v>
      </c>
      <c r="AO339" s="228"/>
      <c r="AP339" s="55">
        <v>992.21600000000001</v>
      </c>
      <c r="AQ339" s="200">
        <v>1175281.6932620876</v>
      </c>
      <c r="AR339" s="201">
        <v>1.1845018557069102</v>
      </c>
      <c r="AS339" s="55">
        <v>1</v>
      </c>
      <c r="AT339" s="55"/>
      <c r="AU339" s="423">
        <v>985.97500000000002</v>
      </c>
      <c r="AV339" s="200">
        <v>1188380.2393937353</v>
      </c>
      <c r="AW339" s="201">
        <v>1.2052843524366594</v>
      </c>
      <c r="AX339" s="423">
        <v>1</v>
      </c>
      <c r="AY339" s="55"/>
      <c r="AZ339" s="423">
        <v>925.9</v>
      </c>
      <c r="BA339" s="200">
        <v>1106211.371380111</v>
      </c>
      <c r="BB339" s="201">
        <v>1.1947417338590678</v>
      </c>
      <c r="BC339" s="425">
        <v>1</v>
      </c>
      <c r="BD339" s="136"/>
    </row>
    <row r="340" spans="1:56" ht="11.25" customHeight="1">
      <c r="A340" s="123">
        <v>80</v>
      </c>
      <c r="B340" s="55" t="s">
        <v>184</v>
      </c>
      <c r="C340" s="345">
        <v>4</v>
      </c>
      <c r="D340" s="57">
        <v>31479</v>
      </c>
      <c r="E340" s="94">
        <v>210</v>
      </c>
      <c r="F340" s="55" t="s">
        <v>551</v>
      </c>
      <c r="G340" s="55" t="s">
        <v>748</v>
      </c>
      <c r="H340" s="55" t="s">
        <v>65</v>
      </c>
      <c r="I340" s="55" t="s">
        <v>849</v>
      </c>
      <c r="J340" s="55" t="s">
        <v>591</v>
      </c>
      <c r="K340" s="55" t="s">
        <v>848</v>
      </c>
      <c r="L340" s="55"/>
      <c r="M340" s="8"/>
      <c r="N340" s="58"/>
      <c r="O340" s="55"/>
      <c r="P340" s="55"/>
      <c r="Q340" s="55"/>
      <c r="R340" s="8"/>
      <c r="S340" s="58"/>
      <c r="T340" s="55"/>
      <c r="U340" s="55"/>
      <c r="V340" s="228"/>
      <c r="W340" s="8"/>
      <c r="X340" s="58"/>
      <c r="Y340" s="55"/>
      <c r="Z340" s="55"/>
      <c r="AA340" s="228"/>
      <c r="AB340" s="8"/>
      <c r="AC340" s="58"/>
      <c r="AD340" s="55"/>
      <c r="AE340" s="55"/>
      <c r="AF340" s="228"/>
      <c r="AG340" s="8"/>
      <c r="AH340" s="58"/>
      <c r="AI340" s="55"/>
      <c r="AJ340" s="55"/>
      <c r="AK340" s="55">
        <v>880.06799999999998</v>
      </c>
      <c r="AL340" s="8">
        <v>1007487.1005375196</v>
      </c>
      <c r="AM340" s="58">
        <v>1.1447832446328234</v>
      </c>
      <c r="AN340" s="237">
        <v>1</v>
      </c>
      <c r="AO340" s="228"/>
      <c r="AP340" s="55">
        <v>819.61</v>
      </c>
      <c r="AQ340" s="200">
        <v>946006.93613803783</v>
      </c>
      <c r="AR340" s="201">
        <v>1.1542159516575419</v>
      </c>
      <c r="AS340" s="55">
        <v>1</v>
      </c>
      <c r="AT340" s="55"/>
      <c r="AU340" s="423">
        <v>1001.105</v>
      </c>
      <c r="AV340" s="200">
        <v>1210983.4025543099</v>
      </c>
      <c r="AW340" s="201">
        <v>1.2096467429034017</v>
      </c>
      <c r="AX340" s="423">
        <v>1</v>
      </c>
      <c r="AY340" s="55"/>
      <c r="AZ340" s="423">
        <v>833.37</v>
      </c>
      <c r="BA340" s="200">
        <v>997560.98211504135</v>
      </c>
      <c r="BB340" s="201">
        <v>1.1970205096356255</v>
      </c>
      <c r="BC340" s="425">
        <v>1</v>
      </c>
      <c r="BD340" s="136"/>
    </row>
    <row r="341" spans="1:56" s="4" customFormat="1" ht="11.25" customHeight="1">
      <c r="A341" s="123">
        <v>80</v>
      </c>
      <c r="B341" s="55" t="s">
        <v>184</v>
      </c>
      <c r="C341" s="345">
        <v>5</v>
      </c>
      <c r="D341" s="57">
        <v>33319</v>
      </c>
      <c r="E341" s="94">
        <v>500</v>
      </c>
      <c r="F341" s="55" t="s">
        <v>551</v>
      </c>
      <c r="G341" s="55" t="s">
        <v>748</v>
      </c>
      <c r="H341" s="55" t="s">
        <v>65</v>
      </c>
      <c r="I341" s="55" t="s">
        <v>849</v>
      </c>
      <c r="J341" s="55" t="s">
        <v>591</v>
      </c>
      <c r="K341" s="55" t="s">
        <v>848</v>
      </c>
      <c r="L341" s="55"/>
      <c r="M341" s="8"/>
      <c r="N341" s="58"/>
      <c r="O341" s="55"/>
      <c r="P341" s="55"/>
      <c r="Q341" s="55"/>
      <c r="R341" s="8"/>
      <c r="S341" s="58"/>
      <c r="T341" s="55"/>
      <c r="U341" s="55"/>
      <c r="V341" s="237"/>
      <c r="W341" s="8"/>
      <c r="X341" s="58"/>
      <c r="Y341" s="55"/>
      <c r="Z341" s="55"/>
      <c r="AA341" s="237"/>
      <c r="AB341" s="8"/>
      <c r="AC341" s="58"/>
      <c r="AD341" s="55"/>
      <c r="AE341" s="55"/>
      <c r="AF341" s="237"/>
      <c r="AG341" s="8"/>
      <c r="AH341" s="58"/>
      <c r="AI341" s="55"/>
      <c r="AJ341" s="55"/>
      <c r="AK341" s="55">
        <v>2002.9179999999999</v>
      </c>
      <c r="AL341" s="8">
        <v>2270329.248939984</v>
      </c>
      <c r="AM341" s="58">
        <v>1.133510832165862</v>
      </c>
      <c r="AN341" s="237">
        <v>1</v>
      </c>
      <c r="AO341" s="228"/>
      <c r="AP341" s="55">
        <v>1629.4739999999999</v>
      </c>
      <c r="AQ341" s="200">
        <v>1782542.0050255631</v>
      </c>
      <c r="AR341" s="201">
        <v>1.0939370649826652</v>
      </c>
      <c r="AS341" s="55">
        <v>1</v>
      </c>
      <c r="AT341" s="55"/>
      <c r="AU341" s="423">
        <v>2489.848</v>
      </c>
      <c r="AV341" s="200">
        <v>2826290.3602973111</v>
      </c>
      <c r="AW341" s="201">
        <v>1.1351256624088342</v>
      </c>
      <c r="AX341" s="423">
        <v>1</v>
      </c>
      <c r="AY341" s="55"/>
      <c r="AZ341" s="423">
        <v>1852.21</v>
      </c>
      <c r="BA341" s="200">
        <v>2124653.6943632532</v>
      </c>
      <c r="BB341" s="201">
        <v>1.1470911475282248</v>
      </c>
      <c r="BC341" s="425">
        <v>1</v>
      </c>
      <c r="BD341" s="136"/>
    </row>
    <row r="342" spans="1:56" ht="11.25" customHeight="1">
      <c r="A342" s="123">
        <v>80</v>
      </c>
      <c r="B342" s="55" t="s">
        <v>184</v>
      </c>
      <c r="C342" s="345">
        <v>6</v>
      </c>
      <c r="D342" s="57">
        <v>33674</v>
      </c>
      <c r="E342" s="94">
        <v>500</v>
      </c>
      <c r="F342" s="55" t="s">
        <v>551</v>
      </c>
      <c r="G342" s="55" t="s">
        <v>748</v>
      </c>
      <c r="H342" s="55" t="s">
        <v>65</v>
      </c>
      <c r="I342" s="55" t="s">
        <v>849</v>
      </c>
      <c r="J342" s="55" t="s">
        <v>591</v>
      </c>
      <c r="K342" s="55" t="s">
        <v>848</v>
      </c>
      <c r="L342" s="55"/>
      <c r="M342" s="8"/>
      <c r="N342" s="58"/>
      <c r="O342" s="55"/>
      <c r="P342" s="55"/>
      <c r="Q342" s="55"/>
      <c r="R342" s="8"/>
      <c r="S342" s="58"/>
      <c r="T342" s="55"/>
      <c r="U342" s="55"/>
      <c r="V342" s="240"/>
      <c r="W342" s="8"/>
      <c r="X342" s="58"/>
      <c r="Y342" s="55"/>
      <c r="Z342" s="55"/>
      <c r="AA342" s="240"/>
      <c r="AB342" s="8"/>
      <c r="AC342" s="58"/>
      <c r="AD342" s="55"/>
      <c r="AE342" s="55"/>
      <c r="AF342" s="240"/>
      <c r="AG342" s="8"/>
      <c r="AH342" s="58"/>
      <c r="AI342" s="55"/>
      <c r="AJ342" s="55"/>
      <c r="AK342" s="55">
        <v>2263.4609999999998</v>
      </c>
      <c r="AL342" s="8">
        <v>2510090.4477647315</v>
      </c>
      <c r="AM342" s="58">
        <v>1.1089612093005941</v>
      </c>
      <c r="AN342" s="237">
        <v>1</v>
      </c>
      <c r="AO342" s="228"/>
      <c r="AP342" s="55">
        <v>2284.8339999999998</v>
      </c>
      <c r="AQ342" s="200">
        <v>2561847.7438282878</v>
      </c>
      <c r="AR342" s="201">
        <v>1.1212402055590418</v>
      </c>
      <c r="AS342" s="55">
        <v>1</v>
      </c>
      <c r="AT342" s="55"/>
      <c r="AU342" s="423">
        <v>1814.201</v>
      </c>
      <c r="AV342" s="200">
        <v>2118852.9389329064</v>
      </c>
      <c r="AW342" s="201">
        <v>1.1679262325028519</v>
      </c>
      <c r="AX342" s="423">
        <v>1</v>
      </c>
      <c r="AY342" s="55"/>
      <c r="AZ342" s="423">
        <v>2401.4899999999998</v>
      </c>
      <c r="BA342" s="200">
        <v>2619522.9062843584</v>
      </c>
      <c r="BB342" s="201">
        <v>1.0907906784056391</v>
      </c>
      <c r="BC342" s="425">
        <v>1</v>
      </c>
      <c r="BD342" s="136"/>
    </row>
    <row r="343" spans="1:56" ht="11.25" customHeight="1">
      <c r="A343" s="123">
        <v>80</v>
      </c>
      <c r="B343" s="55" t="s">
        <v>184</v>
      </c>
      <c r="C343" s="345">
        <v>7</v>
      </c>
      <c r="D343" s="57">
        <v>35704</v>
      </c>
      <c r="E343" s="94">
        <v>500</v>
      </c>
      <c r="F343" s="55" t="s">
        <v>551</v>
      </c>
      <c r="G343" s="55" t="s">
        <v>748</v>
      </c>
      <c r="H343" s="55" t="s">
        <v>65</v>
      </c>
      <c r="I343" s="55" t="s">
        <v>849</v>
      </c>
      <c r="J343" s="55" t="s">
        <v>591</v>
      </c>
      <c r="K343" s="55" t="s">
        <v>848</v>
      </c>
      <c r="L343" s="56"/>
      <c r="M343" s="200"/>
      <c r="N343" s="201"/>
      <c r="O343" s="56"/>
      <c r="P343" s="56"/>
      <c r="Q343" s="56"/>
      <c r="R343" s="200"/>
      <c r="S343" s="201"/>
      <c r="T343" s="56"/>
      <c r="U343" s="56"/>
      <c r="V343" s="241"/>
      <c r="W343" s="200"/>
      <c r="X343" s="201"/>
      <c r="Y343" s="56"/>
      <c r="Z343" s="56"/>
      <c r="AA343" s="241"/>
      <c r="AB343" s="200"/>
      <c r="AC343" s="201"/>
      <c r="AD343" s="56"/>
      <c r="AE343" s="56"/>
      <c r="AF343" s="241"/>
      <c r="AG343" s="200"/>
      <c r="AH343" s="201"/>
      <c r="AI343" s="56"/>
      <c r="AJ343" s="56"/>
      <c r="AK343" s="55">
        <v>1404.912</v>
      </c>
      <c r="AL343" s="8">
        <v>1635459.3127769544</v>
      </c>
      <c r="AM343" s="58">
        <v>1.1641008922814768</v>
      </c>
      <c r="AN343" s="237">
        <v>1</v>
      </c>
      <c r="AO343" s="228"/>
      <c r="AP343" s="56">
        <v>2363.5</v>
      </c>
      <c r="AQ343" s="200">
        <v>2713589.1067641536</v>
      </c>
      <c r="AR343" s="201">
        <v>1.1481231676598915</v>
      </c>
      <c r="AS343" s="56">
        <v>1</v>
      </c>
      <c r="AT343" s="56"/>
      <c r="AU343" s="423">
        <v>2346.4780000000001</v>
      </c>
      <c r="AV343" s="200">
        <v>2704733.717064247</v>
      </c>
      <c r="AW343" s="201">
        <v>1.1526780634910052</v>
      </c>
      <c r="AX343" s="423">
        <v>1</v>
      </c>
      <c r="AY343" s="56"/>
      <c r="AZ343" s="423">
        <v>2200.4499999999998</v>
      </c>
      <c r="BA343" s="200">
        <v>2536652.1614962849</v>
      </c>
      <c r="BB343" s="201">
        <v>1.1527879122435343</v>
      </c>
      <c r="BC343" s="425">
        <v>1</v>
      </c>
      <c r="BD343" s="139"/>
    </row>
    <row r="344" spans="1:56" ht="11.25" customHeight="1">
      <c r="A344" s="123">
        <v>80</v>
      </c>
      <c r="B344" s="55" t="s">
        <v>184</v>
      </c>
      <c r="C344" s="345">
        <v>8</v>
      </c>
      <c r="D344" s="57">
        <v>42092</v>
      </c>
      <c r="E344" s="94">
        <v>500</v>
      </c>
      <c r="F344" s="122" t="s">
        <v>551</v>
      </c>
      <c r="G344" s="122" t="s">
        <v>748</v>
      </c>
      <c r="H344" s="122" t="s">
        <v>65</v>
      </c>
      <c r="I344" s="55" t="s">
        <v>849</v>
      </c>
      <c r="J344" s="55" t="s">
        <v>591</v>
      </c>
      <c r="K344" s="55" t="s">
        <v>848</v>
      </c>
      <c r="L344" s="197">
        <v>2830.6972816865577</v>
      </c>
      <c r="M344" s="8">
        <v>2843791.0987436185</v>
      </c>
      <c r="N344" s="58">
        <v>1.0046256507687248</v>
      </c>
      <c r="O344" s="55"/>
      <c r="P344" s="55">
        <v>1</v>
      </c>
      <c r="Q344" s="197">
        <v>3041.8969999999999</v>
      </c>
      <c r="R344" s="8">
        <v>2782295.453971379</v>
      </c>
      <c r="S344" s="58">
        <v>0.91465800912107775</v>
      </c>
      <c r="T344" s="55"/>
      <c r="U344" s="55">
        <v>1</v>
      </c>
      <c r="V344" s="237">
        <v>3181.8780000000002</v>
      </c>
      <c r="W344" s="8">
        <v>2955181.4299779115</v>
      </c>
      <c r="X344" s="58">
        <v>0.9287538459921818</v>
      </c>
      <c r="Y344" s="55"/>
      <c r="Z344" s="55">
        <v>1</v>
      </c>
      <c r="AA344" s="242">
        <v>3111.4839999999999</v>
      </c>
      <c r="AB344" s="8">
        <v>2907198.6908393209</v>
      </c>
      <c r="AC344" s="58">
        <v>0.93434473416521546</v>
      </c>
      <c r="AD344" s="55"/>
      <c r="AE344" s="55"/>
      <c r="AF344" s="242">
        <v>3158.982</v>
      </c>
      <c r="AG344" s="8">
        <v>2951842.7383861472</v>
      </c>
      <c r="AH344" s="58">
        <v>0.93442847676439666</v>
      </c>
      <c r="AI344" s="55"/>
      <c r="AJ344" s="55"/>
      <c r="AK344" s="55">
        <v>3072.56</v>
      </c>
      <c r="AL344" s="8">
        <v>2854817.3217470259</v>
      </c>
      <c r="AM344" s="58">
        <v>0.92913314036081507</v>
      </c>
      <c r="AN344" s="237">
        <v>1</v>
      </c>
      <c r="AO344" s="228"/>
      <c r="AP344" s="55">
        <v>3443.721</v>
      </c>
      <c r="AQ344" s="200">
        <v>3256360.692259735</v>
      </c>
      <c r="AR344" s="201">
        <v>0.9455936448567509</v>
      </c>
      <c r="AS344" s="55">
        <v>1</v>
      </c>
      <c r="AT344" s="55"/>
      <c r="AU344" s="423">
        <v>2898.1950000000002</v>
      </c>
      <c r="AV344" s="200">
        <v>2800071.8511219732</v>
      </c>
      <c r="AW344" s="201">
        <v>0.9661433585807625</v>
      </c>
      <c r="AX344" s="423">
        <v>1</v>
      </c>
      <c r="AY344" s="55"/>
      <c r="AZ344" s="423">
        <v>2940.87</v>
      </c>
      <c r="BA344" s="200">
        <v>2839689.5757662812</v>
      </c>
      <c r="BB344" s="201">
        <v>0.96559507076690954</v>
      </c>
      <c r="BC344" s="425">
        <v>1</v>
      </c>
      <c r="BD344" s="136"/>
    </row>
    <row r="345" spans="1:56" ht="11.25" customHeight="1">
      <c r="A345" s="123">
        <v>80</v>
      </c>
      <c r="B345" s="55" t="s">
        <v>184</v>
      </c>
      <c r="C345" s="345">
        <v>9</v>
      </c>
      <c r="D345" s="57">
        <v>42450</v>
      </c>
      <c r="E345" s="94">
        <v>500</v>
      </c>
      <c r="F345" s="122" t="s">
        <v>551</v>
      </c>
      <c r="G345" s="122" t="s">
        <v>748</v>
      </c>
      <c r="H345" s="122" t="s">
        <v>65</v>
      </c>
      <c r="I345" s="55" t="s">
        <v>849</v>
      </c>
      <c r="J345" s="55" t="s">
        <v>591</v>
      </c>
      <c r="K345" s="55" t="s">
        <v>848</v>
      </c>
      <c r="L345" s="197">
        <v>2830.6972816865577</v>
      </c>
      <c r="M345" s="8">
        <v>2843791.0987436185</v>
      </c>
      <c r="N345" s="58">
        <v>1.0046256507687248</v>
      </c>
      <c r="O345" s="55"/>
      <c r="P345" s="55">
        <v>1</v>
      </c>
      <c r="Q345" s="197">
        <v>2912.19</v>
      </c>
      <c r="R345" s="8">
        <v>2689792.8735827045</v>
      </c>
      <c r="S345" s="58">
        <v>0.92363234321342513</v>
      </c>
      <c r="T345" s="55"/>
      <c r="U345" s="55">
        <v>1</v>
      </c>
      <c r="V345" s="237">
        <v>3101.8580000000002</v>
      </c>
      <c r="W345" s="8">
        <v>2881976.5026825974</v>
      </c>
      <c r="X345" s="58">
        <v>0.92911297122002268</v>
      </c>
      <c r="Y345" s="55"/>
      <c r="Z345" s="55">
        <v>1</v>
      </c>
      <c r="AA345" s="242">
        <v>3529.9490000000001</v>
      </c>
      <c r="AB345" s="8">
        <v>3290454.3037534673</v>
      </c>
      <c r="AC345" s="58">
        <v>0.93215349676538317</v>
      </c>
      <c r="AD345" s="55"/>
      <c r="AE345" s="55">
        <v>1</v>
      </c>
      <c r="AF345" s="242">
        <v>2827.808</v>
      </c>
      <c r="AG345" s="8">
        <v>2636492.4530686541</v>
      </c>
      <c r="AH345" s="58">
        <v>0.93234493044388234</v>
      </c>
      <c r="AI345" s="55"/>
      <c r="AJ345" s="55">
        <v>1</v>
      </c>
      <c r="AK345" s="55">
        <v>3228.2730000000001</v>
      </c>
      <c r="AL345" s="8">
        <v>3011658.4112669099</v>
      </c>
      <c r="AM345" s="58">
        <v>0.93290078356660355</v>
      </c>
      <c r="AN345" s="237">
        <v>1</v>
      </c>
      <c r="AO345" s="228">
        <v>1</v>
      </c>
      <c r="AP345" s="55">
        <v>3361.0970000000002</v>
      </c>
      <c r="AQ345" s="200">
        <v>3153884.9859160562</v>
      </c>
      <c r="AR345" s="201">
        <v>0.93834988574148737</v>
      </c>
      <c r="AS345" s="55">
        <v>1</v>
      </c>
      <c r="AT345" s="55"/>
      <c r="AU345" s="423">
        <v>2067.4989999999998</v>
      </c>
      <c r="AV345" s="200">
        <v>1990920.7381250765</v>
      </c>
      <c r="AW345" s="201">
        <v>0.96296091950955076</v>
      </c>
      <c r="AX345" s="423">
        <v>1</v>
      </c>
      <c r="AY345" s="55"/>
      <c r="AZ345" s="423">
        <v>2003.12</v>
      </c>
      <c r="BA345" s="200">
        <v>1922194.6118727687</v>
      </c>
      <c r="BB345" s="201">
        <v>0.9596003294224853</v>
      </c>
      <c r="BC345" s="425">
        <v>1</v>
      </c>
      <c r="BD345" s="136"/>
    </row>
    <row r="346" spans="1:56" s="4" customFormat="1" ht="11.25" customHeight="1">
      <c r="A346" s="357">
        <v>81</v>
      </c>
      <c r="B346" s="263" t="s">
        <v>183</v>
      </c>
      <c r="C346" s="344">
        <v>0</v>
      </c>
      <c r="D346" s="264"/>
      <c r="E346" s="421">
        <v>0</v>
      </c>
      <c r="F346" s="263" t="s">
        <v>299</v>
      </c>
      <c r="G346" s="263" t="s">
        <v>748</v>
      </c>
      <c r="H346" s="263" t="s">
        <v>300</v>
      </c>
      <c r="I346" s="263" t="s">
        <v>849</v>
      </c>
      <c r="J346" s="263" t="s">
        <v>848</v>
      </c>
      <c r="K346" s="263" t="s">
        <v>688</v>
      </c>
      <c r="L346" s="263">
        <v>0</v>
      </c>
      <c r="M346" s="265">
        <v>0</v>
      </c>
      <c r="N346" s="268">
        <v>0</v>
      </c>
      <c r="O346" s="263">
        <v>1</v>
      </c>
      <c r="P346" s="263"/>
      <c r="Q346" s="263">
        <v>0</v>
      </c>
      <c r="R346" s="265">
        <v>0</v>
      </c>
      <c r="S346" s="268">
        <v>0</v>
      </c>
      <c r="T346" s="263">
        <v>1</v>
      </c>
      <c r="U346" s="263"/>
      <c r="V346" s="279">
        <v>0</v>
      </c>
      <c r="W346" s="265">
        <v>0</v>
      </c>
      <c r="X346" s="268">
        <v>0</v>
      </c>
      <c r="Y346" s="263">
        <v>1</v>
      </c>
      <c r="Z346" s="263"/>
      <c r="AA346" s="279"/>
      <c r="AB346" s="265">
        <v>0</v>
      </c>
      <c r="AC346" s="268">
        <v>0</v>
      </c>
      <c r="AD346" s="263">
        <v>1</v>
      </c>
      <c r="AE346" s="263"/>
      <c r="AF346" s="279">
        <v>0</v>
      </c>
      <c r="AG346" s="265">
        <v>0</v>
      </c>
      <c r="AH346" s="268">
        <v>0</v>
      </c>
      <c r="AI346" s="263">
        <v>1</v>
      </c>
      <c r="AJ346" s="263"/>
      <c r="AK346" s="263"/>
      <c r="AL346" s="265">
        <v>0</v>
      </c>
      <c r="AM346" s="268">
        <v>0</v>
      </c>
      <c r="AN346" s="263"/>
      <c r="AO346" s="313"/>
      <c r="AP346" s="263"/>
      <c r="AQ346" s="265">
        <v>0</v>
      </c>
      <c r="AR346" s="268">
        <v>0</v>
      </c>
      <c r="AS346" s="263"/>
      <c r="AT346" s="263"/>
      <c r="AU346" s="422">
        <v>0</v>
      </c>
      <c r="AV346" s="265">
        <v>0</v>
      </c>
      <c r="AW346" s="268">
        <v>0</v>
      </c>
      <c r="AX346" s="422"/>
      <c r="AY346" s="263"/>
      <c r="AZ346" s="422">
        <v>0</v>
      </c>
      <c r="BA346" s="265">
        <v>0</v>
      </c>
      <c r="BB346" s="268">
        <v>0</v>
      </c>
      <c r="BC346" s="422"/>
      <c r="BD346" s="263"/>
    </row>
    <row r="347" spans="1:56" ht="11.25" customHeight="1">
      <c r="A347" s="123">
        <v>81</v>
      </c>
      <c r="B347" s="55" t="s">
        <v>183</v>
      </c>
      <c r="C347" s="345">
        <v>1</v>
      </c>
      <c r="D347" s="57">
        <v>26299</v>
      </c>
      <c r="E347" s="94">
        <v>0</v>
      </c>
      <c r="F347" s="55" t="s">
        <v>299</v>
      </c>
      <c r="G347" s="55" t="s">
        <v>748</v>
      </c>
      <c r="H347" s="55" t="s">
        <v>300</v>
      </c>
      <c r="I347" s="55" t="s">
        <v>849</v>
      </c>
      <c r="J347" s="55" t="s">
        <v>848</v>
      </c>
      <c r="K347" s="55" t="s">
        <v>688</v>
      </c>
      <c r="L347" s="55"/>
      <c r="M347" s="8"/>
      <c r="N347" s="58"/>
      <c r="O347" s="55"/>
      <c r="P347" s="55"/>
      <c r="Q347" s="55"/>
      <c r="R347" s="8"/>
      <c r="S347" s="58"/>
      <c r="T347" s="55"/>
      <c r="U347" s="55"/>
      <c r="V347" s="136"/>
      <c r="W347" s="8"/>
      <c r="X347" s="58"/>
      <c r="Y347" s="55"/>
      <c r="Z347" s="55"/>
      <c r="AA347" s="136"/>
      <c r="AB347" s="8"/>
      <c r="AC347" s="58"/>
      <c r="AD347" s="55"/>
      <c r="AE347" s="55"/>
      <c r="AF347" s="136"/>
      <c r="AG347" s="8"/>
      <c r="AH347" s="58"/>
      <c r="AI347" s="55"/>
      <c r="AJ347" s="55"/>
      <c r="AK347" s="55"/>
      <c r="AL347" s="8">
        <v>0</v>
      </c>
      <c r="AM347" s="58">
        <v>0</v>
      </c>
      <c r="AN347" s="237">
        <v>1</v>
      </c>
      <c r="AO347" s="228"/>
      <c r="AP347" s="55"/>
      <c r="AQ347" s="200">
        <v>0</v>
      </c>
      <c r="AR347" s="201">
        <v>0</v>
      </c>
      <c r="AS347" s="55">
        <v>1</v>
      </c>
      <c r="AT347" s="55"/>
      <c r="AU347" s="245">
        <v>0</v>
      </c>
      <c r="AV347" s="200">
        <v>0</v>
      </c>
      <c r="AW347" s="201">
        <v>0</v>
      </c>
      <c r="AX347" s="423">
        <v>1</v>
      </c>
      <c r="AY347" s="55"/>
      <c r="AZ347" s="245">
        <v>0</v>
      </c>
      <c r="BA347" s="200">
        <v>0</v>
      </c>
      <c r="BB347" s="201">
        <v>0</v>
      </c>
      <c r="BC347" s="425">
        <v>1</v>
      </c>
      <c r="BD347" s="136"/>
    </row>
    <row r="348" spans="1:56" s="4" customFormat="1" ht="11.25" customHeight="1">
      <c r="A348" s="123">
        <v>81</v>
      </c>
      <c r="B348" s="55" t="s">
        <v>183</v>
      </c>
      <c r="C348" s="345">
        <v>2</v>
      </c>
      <c r="D348" s="57">
        <v>32526</v>
      </c>
      <c r="E348" s="94">
        <v>0</v>
      </c>
      <c r="F348" s="55" t="s">
        <v>299</v>
      </c>
      <c r="G348" s="55" t="s">
        <v>748</v>
      </c>
      <c r="H348" s="55" t="s">
        <v>300</v>
      </c>
      <c r="I348" s="55" t="s">
        <v>849</v>
      </c>
      <c r="J348" s="55" t="s">
        <v>848</v>
      </c>
      <c r="K348" s="55" t="s">
        <v>688</v>
      </c>
      <c r="L348" s="56"/>
      <c r="M348" s="200"/>
      <c r="N348" s="201"/>
      <c r="O348" s="56"/>
      <c r="P348" s="56"/>
      <c r="Q348" s="56"/>
      <c r="R348" s="200"/>
      <c r="S348" s="201"/>
      <c r="T348" s="56"/>
      <c r="U348" s="56"/>
      <c r="V348" s="139"/>
      <c r="W348" s="200"/>
      <c r="X348" s="201"/>
      <c r="Y348" s="56"/>
      <c r="Z348" s="56"/>
      <c r="AA348" s="139"/>
      <c r="AB348" s="200"/>
      <c r="AC348" s="201"/>
      <c r="AD348" s="56"/>
      <c r="AE348" s="56"/>
      <c r="AF348" s="139"/>
      <c r="AG348" s="200"/>
      <c r="AH348" s="201"/>
      <c r="AI348" s="56"/>
      <c r="AJ348" s="56"/>
      <c r="AK348" s="55"/>
      <c r="AL348" s="8">
        <v>0</v>
      </c>
      <c r="AM348" s="58">
        <v>0</v>
      </c>
      <c r="AN348" s="237">
        <v>1</v>
      </c>
      <c r="AO348" s="228"/>
      <c r="AP348" s="56"/>
      <c r="AQ348" s="200">
        <v>0</v>
      </c>
      <c r="AR348" s="201">
        <v>0</v>
      </c>
      <c r="AS348" s="56">
        <v>1</v>
      </c>
      <c r="AT348" s="56"/>
      <c r="AU348" s="245">
        <v>0</v>
      </c>
      <c r="AV348" s="200">
        <v>0</v>
      </c>
      <c r="AW348" s="201">
        <v>0</v>
      </c>
      <c r="AX348" s="423">
        <v>1</v>
      </c>
      <c r="AY348" s="56"/>
      <c r="AZ348" s="245">
        <v>0</v>
      </c>
      <c r="BA348" s="200">
        <v>0</v>
      </c>
      <c r="BB348" s="201">
        <v>0</v>
      </c>
      <c r="BC348" s="425">
        <v>1</v>
      </c>
      <c r="BD348" s="139"/>
    </row>
    <row r="349" spans="1:56" s="4" customFormat="1" ht="11.25" customHeight="1">
      <c r="A349" s="357">
        <v>82</v>
      </c>
      <c r="B349" s="263" t="s">
        <v>446</v>
      </c>
      <c r="C349" s="344">
        <v>0</v>
      </c>
      <c r="D349" s="264"/>
      <c r="E349" s="421">
        <v>500</v>
      </c>
      <c r="F349" s="263" t="s">
        <v>832</v>
      </c>
      <c r="G349" s="263" t="s">
        <v>589</v>
      </c>
      <c r="H349" s="263" t="s">
        <v>447</v>
      </c>
      <c r="I349" s="263" t="s">
        <v>849</v>
      </c>
      <c r="J349" s="263" t="s">
        <v>591</v>
      </c>
      <c r="K349" s="263" t="s">
        <v>848</v>
      </c>
      <c r="L349" s="267">
        <v>3672.61</v>
      </c>
      <c r="M349" s="265">
        <v>3788314.8510524267</v>
      </c>
      <c r="N349" s="268">
        <v>1.0315048020487954</v>
      </c>
      <c r="O349" s="263">
        <v>1</v>
      </c>
      <c r="P349" s="263"/>
      <c r="Q349" s="267">
        <v>3234.9364099999998</v>
      </c>
      <c r="R349" s="265">
        <v>3134343.1882904898</v>
      </c>
      <c r="S349" s="268">
        <v>0.9689041115619611</v>
      </c>
      <c r="T349" s="263">
        <v>1</v>
      </c>
      <c r="U349" s="263"/>
      <c r="V349" s="290">
        <v>3090.1689999999999</v>
      </c>
      <c r="W349" s="265">
        <v>3085857.1065247795</v>
      </c>
      <c r="X349" s="268">
        <v>0.99860464153409711</v>
      </c>
      <c r="Y349" s="263">
        <v>1</v>
      </c>
      <c r="Z349" s="263"/>
      <c r="AA349" s="290">
        <v>2965.636</v>
      </c>
      <c r="AB349" s="265">
        <v>2959701.5513972472</v>
      </c>
      <c r="AC349" s="268">
        <v>0.99799892886289732</v>
      </c>
      <c r="AD349" s="263">
        <v>1</v>
      </c>
      <c r="AE349" s="263"/>
      <c r="AF349" s="290">
        <v>3444.0983000000001</v>
      </c>
      <c r="AG349" s="265">
        <v>3522588.2259834958</v>
      </c>
      <c r="AH349" s="268">
        <v>1.0227896880827982</v>
      </c>
      <c r="AI349" s="263">
        <v>1</v>
      </c>
      <c r="AJ349" s="263"/>
      <c r="AK349" s="263">
        <v>3136</v>
      </c>
      <c r="AL349" s="265">
        <v>3205490.4814040749</v>
      </c>
      <c r="AM349" s="268">
        <v>1.0221589545293606</v>
      </c>
      <c r="AN349" s="263"/>
      <c r="AO349" s="313"/>
      <c r="AP349" s="263">
        <v>3390.9</v>
      </c>
      <c r="AQ349" s="265">
        <v>3239430.3401998859</v>
      </c>
      <c r="AR349" s="268">
        <v>0.95533054357246916</v>
      </c>
      <c r="AS349" s="263"/>
      <c r="AT349" s="263"/>
      <c r="AU349" s="422">
        <v>3126.4804541691037</v>
      </c>
      <c r="AV349" s="265">
        <v>3133206.417027419</v>
      </c>
      <c r="AW349" s="268">
        <v>1.0021512889515578</v>
      </c>
      <c r="AX349" s="422"/>
      <c r="AY349" s="263"/>
      <c r="AZ349" s="422">
        <v>2814.9180000000001</v>
      </c>
      <c r="BA349" s="265">
        <v>3239643.584218252</v>
      </c>
      <c r="BB349" s="268">
        <v>1.1508838212048278</v>
      </c>
      <c r="BC349" s="422"/>
      <c r="BD349" s="263"/>
    </row>
    <row r="350" spans="1:56" ht="11.25" customHeight="1">
      <c r="A350" s="123">
        <v>82</v>
      </c>
      <c r="B350" s="55" t="s">
        <v>446</v>
      </c>
      <c r="C350" s="345">
        <v>1</v>
      </c>
      <c r="D350" s="57">
        <v>23650</v>
      </c>
      <c r="E350" s="94">
        <v>0</v>
      </c>
      <c r="F350" s="55" t="s">
        <v>832</v>
      </c>
      <c r="G350" s="55" t="s">
        <v>589</v>
      </c>
      <c r="H350" s="55" t="s">
        <v>447</v>
      </c>
      <c r="I350" s="55" t="s">
        <v>849</v>
      </c>
      <c r="J350" s="55" t="s">
        <v>591</v>
      </c>
      <c r="K350" s="55" t="s">
        <v>848</v>
      </c>
      <c r="L350" s="139"/>
      <c r="M350" s="233"/>
      <c r="N350" s="234"/>
      <c r="O350" s="139"/>
      <c r="P350" s="139"/>
      <c r="Q350" s="139"/>
      <c r="R350" s="233"/>
      <c r="S350" s="234"/>
      <c r="T350" s="139"/>
      <c r="U350" s="139"/>
      <c r="V350" s="139"/>
      <c r="W350" s="233"/>
      <c r="X350" s="234"/>
      <c r="Y350" s="139"/>
      <c r="Z350" s="139"/>
      <c r="AA350" s="139"/>
      <c r="AB350" s="233"/>
      <c r="AC350" s="234"/>
      <c r="AD350" s="139"/>
      <c r="AE350" s="139"/>
      <c r="AF350" s="139"/>
      <c r="AG350" s="233"/>
      <c r="AH350" s="234"/>
      <c r="AI350" s="139"/>
      <c r="AJ350" s="139"/>
      <c r="AK350" s="136"/>
      <c r="AL350" s="8">
        <v>0</v>
      </c>
      <c r="AM350" s="58">
        <v>0</v>
      </c>
      <c r="AN350" s="237">
        <v>1</v>
      </c>
      <c r="AO350" s="237"/>
      <c r="AP350" s="139"/>
      <c r="AQ350" s="200">
        <v>0</v>
      </c>
      <c r="AR350" s="201">
        <v>0</v>
      </c>
      <c r="AS350" s="139">
        <v>1</v>
      </c>
      <c r="AT350" s="139"/>
      <c r="AU350" s="245">
        <v>0</v>
      </c>
      <c r="AV350" s="200">
        <v>0</v>
      </c>
      <c r="AW350" s="201">
        <v>0</v>
      </c>
      <c r="AX350" s="423">
        <v>1</v>
      </c>
      <c r="AY350" s="139"/>
      <c r="AZ350" s="245">
        <v>0</v>
      </c>
      <c r="BA350" s="200">
        <v>0</v>
      </c>
      <c r="BB350" s="201">
        <v>0</v>
      </c>
      <c r="BC350" s="425">
        <v>1</v>
      </c>
      <c r="BD350" s="139"/>
    </row>
    <row r="351" spans="1:56" s="4" customFormat="1" ht="11.25" customHeight="1">
      <c r="A351" s="123">
        <v>82</v>
      </c>
      <c r="B351" s="55" t="s">
        <v>446</v>
      </c>
      <c r="C351" s="345">
        <v>2</v>
      </c>
      <c r="D351" s="57">
        <v>23711</v>
      </c>
      <c r="E351" s="94">
        <v>0</v>
      </c>
      <c r="F351" s="55" t="s">
        <v>832</v>
      </c>
      <c r="G351" s="55" t="s">
        <v>589</v>
      </c>
      <c r="H351" s="55" t="s">
        <v>447</v>
      </c>
      <c r="I351" s="55" t="s">
        <v>849</v>
      </c>
      <c r="J351" s="55" t="s">
        <v>591</v>
      </c>
      <c r="K351" s="55" t="s">
        <v>848</v>
      </c>
      <c r="L351" s="55"/>
      <c r="M351" s="8"/>
      <c r="N351" s="58"/>
      <c r="O351" s="55"/>
      <c r="P351" s="55"/>
      <c r="Q351" s="55"/>
      <c r="R351" s="8"/>
      <c r="S351" s="58"/>
      <c r="T351" s="55"/>
      <c r="U351" s="55"/>
      <c r="V351" s="55"/>
      <c r="W351" s="8"/>
      <c r="X351" s="58"/>
      <c r="Y351" s="55"/>
      <c r="Z351" s="55"/>
      <c r="AA351" s="55"/>
      <c r="AB351" s="8"/>
      <c r="AC351" s="58"/>
      <c r="AD351" s="55"/>
      <c r="AE351" s="55"/>
      <c r="AF351" s="55"/>
      <c r="AG351" s="8"/>
      <c r="AH351" s="58"/>
      <c r="AI351" s="55"/>
      <c r="AJ351" s="55"/>
      <c r="AK351" s="55"/>
      <c r="AL351" s="8">
        <v>0</v>
      </c>
      <c r="AM351" s="58">
        <v>0</v>
      </c>
      <c r="AN351" s="237">
        <v>1</v>
      </c>
      <c r="AO351" s="228"/>
      <c r="AP351" s="55"/>
      <c r="AQ351" s="200">
        <v>0</v>
      </c>
      <c r="AR351" s="201">
        <v>0</v>
      </c>
      <c r="AS351" s="55">
        <v>1</v>
      </c>
      <c r="AT351" s="55"/>
      <c r="AU351" s="245">
        <v>0</v>
      </c>
      <c r="AV351" s="200">
        <v>0</v>
      </c>
      <c r="AW351" s="201">
        <v>0</v>
      </c>
      <c r="AX351" s="423">
        <v>1</v>
      </c>
      <c r="AY351" s="55"/>
      <c r="AZ351" s="245">
        <v>0</v>
      </c>
      <c r="BA351" s="200">
        <v>0</v>
      </c>
      <c r="BB351" s="201">
        <v>0</v>
      </c>
      <c r="BC351" s="425">
        <v>1</v>
      </c>
      <c r="BD351" s="136"/>
    </row>
    <row r="352" spans="1:56" ht="11.25" customHeight="1">
      <c r="A352" s="123">
        <v>82</v>
      </c>
      <c r="B352" s="55" t="s">
        <v>446</v>
      </c>
      <c r="C352" s="345">
        <v>3</v>
      </c>
      <c r="D352" s="57">
        <v>25019</v>
      </c>
      <c r="E352" s="94">
        <v>0</v>
      </c>
      <c r="F352" s="55" t="s">
        <v>832</v>
      </c>
      <c r="G352" s="55" t="s">
        <v>589</v>
      </c>
      <c r="H352" s="55" t="s">
        <v>447</v>
      </c>
      <c r="I352" s="55" t="s">
        <v>849</v>
      </c>
      <c r="J352" s="55" t="s">
        <v>591</v>
      </c>
      <c r="K352" s="55" t="s">
        <v>848</v>
      </c>
      <c r="L352" s="55"/>
      <c r="M352" s="8"/>
      <c r="N352" s="58"/>
      <c r="O352" s="55"/>
      <c r="P352" s="55"/>
      <c r="Q352" s="55"/>
      <c r="R352" s="8"/>
      <c r="S352" s="58"/>
      <c r="T352" s="55"/>
      <c r="U352" s="55"/>
      <c r="V352" s="55"/>
      <c r="W352" s="8"/>
      <c r="X352" s="58"/>
      <c r="Y352" s="55"/>
      <c r="Z352" s="55"/>
      <c r="AA352" s="55"/>
      <c r="AB352" s="8"/>
      <c r="AC352" s="58"/>
      <c r="AD352" s="55"/>
      <c r="AE352" s="55"/>
      <c r="AF352" s="55"/>
      <c r="AG352" s="8"/>
      <c r="AH352" s="58"/>
      <c r="AI352" s="55"/>
      <c r="AJ352" s="55"/>
      <c r="AK352" s="55"/>
      <c r="AL352" s="8">
        <v>0</v>
      </c>
      <c r="AM352" s="58">
        <v>0</v>
      </c>
      <c r="AN352" s="237">
        <v>1</v>
      </c>
      <c r="AO352" s="228"/>
      <c r="AP352" s="55"/>
      <c r="AQ352" s="200">
        <v>0</v>
      </c>
      <c r="AR352" s="201">
        <v>0</v>
      </c>
      <c r="AS352" s="55">
        <v>1</v>
      </c>
      <c r="AT352" s="55"/>
      <c r="AU352" s="245">
        <v>0</v>
      </c>
      <c r="AV352" s="200">
        <v>0</v>
      </c>
      <c r="AW352" s="201">
        <v>0</v>
      </c>
      <c r="AX352" s="423">
        <v>1</v>
      </c>
      <c r="AY352" s="55"/>
      <c r="AZ352" s="245">
        <v>0</v>
      </c>
      <c r="BA352" s="200">
        <v>0</v>
      </c>
      <c r="BB352" s="201">
        <v>0</v>
      </c>
      <c r="BC352" s="425">
        <v>1</v>
      </c>
      <c r="BD352" s="136"/>
    </row>
    <row r="353" spans="1:56" s="4" customFormat="1" ht="11.25" customHeight="1">
      <c r="A353" s="123">
        <v>82</v>
      </c>
      <c r="B353" s="55" t="s">
        <v>446</v>
      </c>
      <c r="C353" s="345">
        <v>4</v>
      </c>
      <c r="D353" s="57">
        <v>27119</v>
      </c>
      <c r="E353" s="94">
        <v>0</v>
      </c>
      <c r="F353" s="55" t="s">
        <v>832</v>
      </c>
      <c r="G353" s="55" t="s">
        <v>589</v>
      </c>
      <c r="H353" s="55" t="s">
        <v>447</v>
      </c>
      <c r="I353" s="55" t="s">
        <v>849</v>
      </c>
      <c r="J353" s="55" t="s">
        <v>591</v>
      </c>
      <c r="K353" s="55" t="s">
        <v>848</v>
      </c>
      <c r="L353" s="56"/>
      <c r="M353" s="200"/>
      <c r="N353" s="201"/>
      <c r="O353" s="56"/>
      <c r="P353" s="56"/>
      <c r="Q353" s="56"/>
      <c r="R353" s="200"/>
      <c r="S353" s="201"/>
      <c r="T353" s="56"/>
      <c r="U353" s="56"/>
      <c r="V353" s="56"/>
      <c r="W353" s="200"/>
      <c r="X353" s="201"/>
      <c r="Y353" s="56"/>
      <c r="Z353" s="56"/>
      <c r="AA353" s="56"/>
      <c r="AB353" s="200"/>
      <c r="AC353" s="201"/>
      <c r="AD353" s="56"/>
      <c r="AE353" s="56"/>
      <c r="AF353" s="56"/>
      <c r="AG353" s="200"/>
      <c r="AH353" s="201"/>
      <c r="AI353" s="56"/>
      <c r="AJ353" s="56"/>
      <c r="AK353" s="55"/>
      <c r="AL353" s="8">
        <v>0</v>
      </c>
      <c r="AM353" s="58">
        <v>0</v>
      </c>
      <c r="AN353" s="237">
        <v>1</v>
      </c>
      <c r="AO353" s="228"/>
      <c r="AP353" s="56"/>
      <c r="AQ353" s="200">
        <v>0</v>
      </c>
      <c r="AR353" s="201">
        <v>0</v>
      </c>
      <c r="AS353" s="56">
        <v>1</v>
      </c>
      <c r="AT353" s="56"/>
      <c r="AU353" s="245">
        <v>0</v>
      </c>
      <c r="AV353" s="200">
        <v>0</v>
      </c>
      <c r="AW353" s="201">
        <v>0</v>
      </c>
      <c r="AX353" s="423">
        <v>1</v>
      </c>
      <c r="AY353" s="56"/>
      <c r="AZ353" s="245">
        <v>0</v>
      </c>
      <c r="BA353" s="200">
        <v>0</v>
      </c>
      <c r="BB353" s="201">
        <v>0</v>
      </c>
      <c r="BC353" s="425">
        <v>1</v>
      </c>
      <c r="BD353" s="139"/>
    </row>
    <row r="354" spans="1:56" s="4" customFormat="1" ht="11.25" customHeight="1">
      <c r="A354" s="123">
        <v>82</v>
      </c>
      <c r="B354" s="55" t="s">
        <v>446</v>
      </c>
      <c r="C354" s="345">
        <v>5</v>
      </c>
      <c r="D354" s="57">
        <v>27484</v>
      </c>
      <c r="E354" s="94">
        <v>0</v>
      </c>
      <c r="F354" s="55" t="s">
        <v>832</v>
      </c>
      <c r="G354" s="55" t="s">
        <v>589</v>
      </c>
      <c r="H354" s="55" t="s">
        <v>447</v>
      </c>
      <c r="I354" s="55" t="s">
        <v>849</v>
      </c>
      <c r="J354" s="55" t="s">
        <v>591</v>
      </c>
      <c r="K354" s="55" t="s">
        <v>848</v>
      </c>
      <c r="L354" s="55"/>
      <c r="M354" s="8"/>
      <c r="N354" s="58"/>
      <c r="O354" s="55"/>
      <c r="P354" s="55"/>
      <c r="Q354" s="55"/>
      <c r="R354" s="8"/>
      <c r="S354" s="58"/>
      <c r="T354" s="55"/>
      <c r="U354" s="55"/>
      <c r="V354" s="136"/>
      <c r="W354" s="8"/>
      <c r="X354" s="58"/>
      <c r="Y354" s="55"/>
      <c r="Z354" s="55"/>
      <c r="AA354" s="136"/>
      <c r="AB354" s="8"/>
      <c r="AC354" s="58"/>
      <c r="AD354" s="55"/>
      <c r="AE354" s="55"/>
      <c r="AF354" s="136"/>
      <c r="AG354" s="8"/>
      <c r="AH354" s="58"/>
      <c r="AI354" s="55"/>
      <c r="AJ354" s="55"/>
      <c r="AK354" s="55"/>
      <c r="AL354" s="8">
        <v>0</v>
      </c>
      <c r="AM354" s="58">
        <v>0</v>
      </c>
      <c r="AN354" s="237">
        <v>1</v>
      </c>
      <c r="AO354" s="228"/>
      <c r="AP354" s="55"/>
      <c r="AQ354" s="200">
        <v>0</v>
      </c>
      <c r="AR354" s="201">
        <v>0</v>
      </c>
      <c r="AS354" s="55">
        <v>1</v>
      </c>
      <c r="AT354" s="55"/>
      <c r="AU354" s="245">
        <v>0</v>
      </c>
      <c r="AV354" s="200">
        <v>0</v>
      </c>
      <c r="AW354" s="201">
        <v>0</v>
      </c>
      <c r="AX354" s="423">
        <v>1</v>
      </c>
      <c r="AY354" s="55"/>
      <c r="AZ354" s="245">
        <v>0</v>
      </c>
      <c r="BA354" s="200">
        <v>0</v>
      </c>
      <c r="BB354" s="201">
        <v>0</v>
      </c>
      <c r="BC354" s="425">
        <v>1</v>
      </c>
      <c r="BD354" s="136"/>
    </row>
    <row r="355" spans="1:56" s="4" customFormat="1" ht="11.25" customHeight="1">
      <c r="A355" s="123">
        <v>82</v>
      </c>
      <c r="B355" s="55" t="s">
        <v>446</v>
      </c>
      <c r="C355" s="345">
        <v>6</v>
      </c>
      <c r="D355" s="57">
        <v>28943</v>
      </c>
      <c r="E355" s="94">
        <v>0</v>
      </c>
      <c r="F355" s="55" t="s">
        <v>832</v>
      </c>
      <c r="G355" s="55" t="s">
        <v>589</v>
      </c>
      <c r="H355" s="55" t="s">
        <v>447</v>
      </c>
      <c r="I355" s="55" t="s">
        <v>849</v>
      </c>
      <c r="J355" s="55" t="s">
        <v>591</v>
      </c>
      <c r="K355" s="55" t="s">
        <v>848</v>
      </c>
      <c r="L355" s="56"/>
      <c r="M355" s="200"/>
      <c r="N355" s="201"/>
      <c r="O355" s="56"/>
      <c r="P355" s="56"/>
      <c r="Q355" s="56"/>
      <c r="R355" s="200"/>
      <c r="S355" s="201"/>
      <c r="T355" s="56"/>
      <c r="U355" s="56"/>
      <c r="V355" s="56"/>
      <c r="W355" s="200"/>
      <c r="X355" s="201"/>
      <c r="Y355" s="56"/>
      <c r="Z355" s="56"/>
      <c r="AA355" s="56"/>
      <c r="AB355" s="200"/>
      <c r="AC355" s="201"/>
      <c r="AD355" s="56"/>
      <c r="AE355" s="56"/>
      <c r="AF355" s="56"/>
      <c r="AG355" s="200"/>
      <c r="AH355" s="201"/>
      <c r="AI355" s="56"/>
      <c r="AJ355" s="56"/>
      <c r="AK355" s="55"/>
      <c r="AL355" s="8">
        <v>0</v>
      </c>
      <c r="AM355" s="58">
        <v>0</v>
      </c>
      <c r="AN355" s="237">
        <v>1</v>
      </c>
      <c r="AO355" s="228"/>
      <c r="AP355" s="56"/>
      <c r="AQ355" s="200">
        <v>0</v>
      </c>
      <c r="AR355" s="201">
        <v>0</v>
      </c>
      <c r="AS355" s="56">
        <v>1</v>
      </c>
      <c r="AT355" s="56"/>
      <c r="AU355" s="245">
        <v>0</v>
      </c>
      <c r="AV355" s="200">
        <v>0</v>
      </c>
      <c r="AW355" s="201">
        <v>0</v>
      </c>
      <c r="AX355" s="423">
        <v>1</v>
      </c>
      <c r="AY355" s="56"/>
      <c r="AZ355" s="245">
        <v>0</v>
      </c>
      <c r="BA355" s="200">
        <v>0</v>
      </c>
      <c r="BB355" s="201">
        <v>0</v>
      </c>
      <c r="BC355" s="425">
        <v>1</v>
      </c>
      <c r="BD355" s="139"/>
    </row>
    <row r="356" spans="1:56" ht="11.25" customHeight="1">
      <c r="A356" s="123">
        <v>82</v>
      </c>
      <c r="B356" s="55" t="s">
        <v>446</v>
      </c>
      <c r="C356" s="345">
        <v>7</v>
      </c>
      <c r="D356" s="57">
        <v>40121</v>
      </c>
      <c r="E356" s="94">
        <v>250</v>
      </c>
      <c r="F356" s="55" t="s">
        <v>832</v>
      </c>
      <c r="G356" s="55" t="s">
        <v>589</v>
      </c>
      <c r="H356" s="55" t="s">
        <v>447</v>
      </c>
      <c r="I356" s="55" t="s">
        <v>849</v>
      </c>
      <c r="J356" s="55" t="s">
        <v>591</v>
      </c>
      <c r="K356" s="55" t="s">
        <v>848</v>
      </c>
      <c r="L356" s="55"/>
      <c r="M356" s="8"/>
      <c r="N356" s="58"/>
      <c r="O356" s="55"/>
      <c r="P356" s="55"/>
      <c r="Q356" s="55"/>
      <c r="R356" s="8"/>
      <c r="S356" s="58"/>
      <c r="T356" s="55"/>
      <c r="U356" s="55"/>
      <c r="V356" s="55"/>
      <c r="W356" s="8"/>
      <c r="X356" s="58"/>
      <c r="Y356" s="55"/>
      <c r="Z356" s="55"/>
      <c r="AA356" s="55"/>
      <c r="AB356" s="8"/>
      <c r="AC356" s="58"/>
      <c r="AD356" s="55"/>
      <c r="AE356" s="55"/>
      <c r="AF356" s="55"/>
      <c r="AG356" s="8"/>
      <c r="AH356" s="58"/>
      <c r="AI356" s="55"/>
      <c r="AJ356" s="55"/>
      <c r="AK356" s="55">
        <v>1516.61</v>
      </c>
      <c r="AL356" s="8">
        <v>1595027.2688440294</v>
      </c>
      <c r="AM356" s="58">
        <v>1.0517056256018553</v>
      </c>
      <c r="AN356" s="237">
        <v>1</v>
      </c>
      <c r="AO356" s="228"/>
      <c r="AP356" s="55">
        <v>1663.0065999999999</v>
      </c>
      <c r="AQ356" s="200">
        <v>1610515.0621934095</v>
      </c>
      <c r="AR356" s="201">
        <v>0.96843576098459838</v>
      </c>
      <c r="AS356" s="55">
        <v>1</v>
      </c>
      <c r="AT356" s="55"/>
      <c r="AU356" s="423">
        <v>1658.8393166174947</v>
      </c>
      <c r="AV356" s="200">
        <v>1680178.6767326498</v>
      </c>
      <c r="AW356" s="201">
        <v>1.0128640308325148</v>
      </c>
      <c r="AX356" s="423">
        <v>1</v>
      </c>
      <c r="AY356" s="55"/>
      <c r="AZ356" s="423">
        <v>1228.1856</v>
      </c>
      <c r="BA356" s="200">
        <v>1413477.691889717</v>
      </c>
      <c r="BB356" s="201">
        <v>1.1508665236668765</v>
      </c>
      <c r="BC356" s="425">
        <v>1</v>
      </c>
      <c r="BD356" s="136"/>
    </row>
    <row r="357" spans="1:56" ht="11.25" customHeight="1">
      <c r="A357" s="123">
        <v>82</v>
      </c>
      <c r="B357" s="55" t="s">
        <v>446</v>
      </c>
      <c r="C357" s="345">
        <v>8</v>
      </c>
      <c r="D357" s="57">
        <v>40268</v>
      </c>
      <c r="E357" s="94">
        <v>250</v>
      </c>
      <c r="F357" s="55" t="s">
        <v>832</v>
      </c>
      <c r="G357" s="55" t="s">
        <v>589</v>
      </c>
      <c r="H357" s="55" t="s">
        <v>447</v>
      </c>
      <c r="I357" s="55" t="s">
        <v>849</v>
      </c>
      <c r="J357" s="55" t="s">
        <v>591</v>
      </c>
      <c r="K357" s="55" t="s">
        <v>848</v>
      </c>
      <c r="L357" s="55"/>
      <c r="M357" s="8"/>
      <c r="N357" s="58"/>
      <c r="O357" s="55"/>
      <c r="P357" s="55"/>
      <c r="Q357" s="55"/>
      <c r="R357" s="8"/>
      <c r="S357" s="58"/>
      <c r="T357" s="55"/>
      <c r="U357" s="55"/>
      <c r="V357" s="55"/>
      <c r="W357" s="8"/>
      <c r="X357" s="58"/>
      <c r="Y357" s="55"/>
      <c r="Z357" s="55"/>
      <c r="AA357" s="55"/>
      <c r="AB357" s="8"/>
      <c r="AC357" s="58"/>
      <c r="AD357" s="55"/>
      <c r="AE357" s="55"/>
      <c r="AF357" s="55"/>
      <c r="AG357" s="8"/>
      <c r="AH357" s="58"/>
      <c r="AI357" s="55"/>
      <c r="AJ357" s="55"/>
      <c r="AK357" s="55">
        <v>1618.98</v>
      </c>
      <c r="AL357" s="8">
        <v>1609628.968550479</v>
      </c>
      <c r="AM357" s="58">
        <v>0.99422412170037866</v>
      </c>
      <c r="AN357" s="237">
        <v>1</v>
      </c>
      <c r="AO357" s="228"/>
      <c r="AP357" s="55">
        <v>1727.8924999999999</v>
      </c>
      <c r="AQ357" s="200">
        <v>1628915.2797011342</v>
      </c>
      <c r="AR357" s="201">
        <v>0.94271795247744539</v>
      </c>
      <c r="AS357" s="55">
        <v>1</v>
      </c>
      <c r="AT357" s="55"/>
      <c r="AU357" s="423">
        <v>1467.6411375516091</v>
      </c>
      <c r="AV357" s="200">
        <v>1453027.7402947685</v>
      </c>
      <c r="AW357" s="201">
        <v>0.99004293564486801</v>
      </c>
      <c r="AX357" s="423">
        <v>1</v>
      </c>
      <c r="AY357" s="55"/>
      <c r="AZ357" s="423">
        <v>1586.7324000000001</v>
      </c>
      <c r="BA357" s="200">
        <v>1826165.892328535</v>
      </c>
      <c r="BB357" s="201">
        <v>1.1508972100957509</v>
      </c>
      <c r="BC357" s="425">
        <v>1</v>
      </c>
      <c r="BD357" s="136"/>
    </row>
    <row r="358" spans="1:56" s="4" customFormat="1" ht="11.25" customHeight="1">
      <c r="A358" s="357">
        <v>83</v>
      </c>
      <c r="B358" s="263" t="s">
        <v>1256</v>
      </c>
      <c r="C358" s="344">
        <v>0</v>
      </c>
      <c r="D358" s="264"/>
      <c r="E358" s="421">
        <v>36</v>
      </c>
      <c r="F358" s="263" t="s">
        <v>55</v>
      </c>
      <c r="G358" s="263" t="s">
        <v>338</v>
      </c>
      <c r="H358" s="263" t="s">
        <v>1257</v>
      </c>
      <c r="I358" s="263" t="s">
        <v>103</v>
      </c>
      <c r="J358" s="263"/>
      <c r="K358" s="263"/>
      <c r="L358" s="287">
        <v>79.022899999999993</v>
      </c>
      <c r="M358" s="265">
        <v>0</v>
      </c>
      <c r="N358" s="268">
        <v>0</v>
      </c>
      <c r="O358" s="263"/>
      <c r="P358" s="263"/>
      <c r="Q358" s="277">
        <v>136.76274999999998</v>
      </c>
      <c r="R358" s="265">
        <v>0</v>
      </c>
      <c r="S358" s="268">
        <v>0</v>
      </c>
      <c r="T358" s="263"/>
      <c r="U358" s="263"/>
      <c r="V358" s="277">
        <v>168.90125</v>
      </c>
      <c r="W358" s="265">
        <v>0</v>
      </c>
      <c r="X358" s="268">
        <v>0</v>
      </c>
      <c r="Y358" s="263"/>
      <c r="Z358" s="263"/>
      <c r="AA358" s="276">
        <v>158.53335000000001</v>
      </c>
      <c r="AB358" s="265">
        <v>0</v>
      </c>
      <c r="AC358" s="268">
        <v>0</v>
      </c>
      <c r="AD358" s="263"/>
      <c r="AE358" s="263"/>
      <c r="AF358" s="266">
        <v>145.8073</v>
      </c>
      <c r="AG358" s="265">
        <v>0</v>
      </c>
      <c r="AH358" s="268">
        <v>0</v>
      </c>
      <c r="AI358" s="263"/>
      <c r="AJ358" s="263"/>
      <c r="AK358" s="263">
        <v>139.32984999999999</v>
      </c>
      <c r="AL358" s="265">
        <v>0</v>
      </c>
      <c r="AM358" s="268">
        <v>0</v>
      </c>
      <c r="AN358" s="263"/>
      <c r="AO358" s="313"/>
      <c r="AP358" s="263">
        <v>154.21505000000002</v>
      </c>
      <c r="AQ358" s="265">
        <v>0</v>
      </c>
      <c r="AR358" s="268">
        <v>0</v>
      </c>
      <c r="AS358" s="263"/>
      <c r="AT358" s="263"/>
      <c r="AU358" s="422">
        <v>157.62790000000001</v>
      </c>
      <c r="AV358" s="265">
        <v>0</v>
      </c>
      <c r="AW358" s="268">
        <v>0</v>
      </c>
      <c r="AX358" s="422"/>
      <c r="AY358" s="263"/>
      <c r="AZ358" s="422">
        <v>153.07080000000002</v>
      </c>
      <c r="BA358" s="265">
        <v>0</v>
      </c>
      <c r="BB358" s="268">
        <v>0</v>
      </c>
      <c r="BC358" s="422"/>
      <c r="BD358" s="263"/>
    </row>
    <row r="359" spans="1:56" ht="11.25" customHeight="1">
      <c r="A359" s="123">
        <v>83</v>
      </c>
      <c r="B359" s="55" t="s">
        <v>1256</v>
      </c>
      <c r="C359" s="345">
        <v>1</v>
      </c>
      <c r="D359" s="57">
        <v>42783</v>
      </c>
      <c r="E359" s="8">
        <v>12</v>
      </c>
      <c r="F359" s="122" t="s">
        <v>55</v>
      </c>
      <c r="G359" s="122" t="s">
        <v>338</v>
      </c>
      <c r="H359" s="122" t="s">
        <v>1257</v>
      </c>
      <c r="I359" s="55" t="s">
        <v>103</v>
      </c>
      <c r="J359" s="55"/>
      <c r="K359" s="55"/>
      <c r="L359" s="238">
        <v>29.492186605316974</v>
      </c>
      <c r="M359" s="8">
        <v>0</v>
      </c>
      <c r="N359" s="58">
        <v>0</v>
      </c>
      <c r="O359" s="55"/>
      <c r="P359" s="5" t="s">
        <v>1276</v>
      </c>
      <c r="Q359" s="225">
        <v>45.587583333333335</v>
      </c>
      <c r="R359" s="8">
        <v>0</v>
      </c>
      <c r="S359" s="58">
        <v>0</v>
      </c>
      <c r="T359" s="55"/>
      <c r="U359" s="5" t="s">
        <v>1276</v>
      </c>
      <c r="V359" s="225">
        <v>56.300416666666671</v>
      </c>
      <c r="W359" s="8">
        <v>0</v>
      </c>
      <c r="X359" s="58">
        <v>0</v>
      </c>
      <c r="Y359" s="55"/>
      <c r="Z359" s="5" t="s">
        <v>1276</v>
      </c>
      <c r="AA359" s="238">
        <v>52.844450000000009</v>
      </c>
      <c r="AB359" s="8">
        <v>0</v>
      </c>
      <c r="AC359" s="58">
        <v>0</v>
      </c>
      <c r="AD359" s="55"/>
      <c r="AE359" s="5" t="s">
        <v>1276</v>
      </c>
      <c r="AF359" s="238">
        <v>48.60243333333333</v>
      </c>
      <c r="AG359" s="8">
        <v>0</v>
      </c>
      <c r="AH359" s="58">
        <v>0</v>
      </c>
      <c r="AI359" s="55"/>
      <c r="AJ359" s="5" t="s">
        <v>1276</v>
      </c>
      <c r="AK359" s="55">
        <v>58.605499999999999</v>
      </c>
      <c r="AL359" s="8">
        <v>0</v>
      </c>
      <c r="AM359" s="58">
        <v>0</v>
      </c>
      <c r="AN359" s="55"/>
      <c r="AO359" s="228" t="s">
        <v>1276</v>
      </c>
      <c r="AP359" s="55">
        <v>53.39</v>
      </c>
      <c r="AQ359" s="200">
        <v>0</v>
      </c>
      <c r="AR359" s="201">
        <v>0</v>
      </c>
      <c r="AS359" s="55"/>
      <c r="AT359" s="55" t="s">
        <v>1276</v>
      </c>
      <c r="AU359" s="423">
        <v>52.456400000000002</v>
      </c>
      <c r="AV359" s="200">
        <v>0</v>
      </c>
      <c r="AW359" s="201">
        <v>0</v>
      </c>
      <c r="AX359" s="423"/>
      <c r="AY359" s="55" t="s">
        <v>1276</v>
      </c>
      <c r="AZ359" s="423">
        <v>54.844400000000014</v>
      </c>
      <c r="BA359" s="200">
        <v>0</v>
      </c>
      <c r="BB359" s="201">
        <v>0</v>
      </c>
      <c r="BC359" s="425"/>
      <c r="BD359" s="136" t="s">
        <v>1276</v>
      </c>
    </row>
    <row r="360" spans="1:56" s="4" customFormat="1" ht="11.25" customHeight="1">
      <c r="A360" s="123">
        <v>83</v>
      </c>
      <c r="B360" s="55" t="s">
        <v>1256</v>
      </c>
      <c r="C360" s="345">
        <v>2</v>
      </c>
      <c r="D360" s="57">
        <v>42767</v>
      </c>
      <c r="E360" s="8">
        <v>12</v>
      </c>
      <c r="F360" s="122" t="s">
        <v>55</v>
      </c>
      <c r="G360" s="122" t="s">
        <v>338</v>
      </c>
      <c r="H360" s="122" t="s">
        <v>1257</v>
      </c>
      <c r="I360" s="55" t="s">
        <v>103</v>
      </c>
      <c r="J360" s="55"/>
      <c r="K360" s="55"/>
      <c r="L360" s="238">
        <v>29.492186605316974</v>
      </c>
      <c r="M360" s="8">
        <v>0</v>
      </c>
      <c r="N360" s="58">
        <v>0</v>
      </c>
      <c r="O360" s="55"/>
      <c r="P360" s="5" t="s">
        <v>1276</v>
      </c>
      <c r="Q360" s="225">
        <v>45.587583333333335</v>
      </c>
      <c r="R360" s="8">
        <v>0</v>
      </c>
      <c r="S360" s="58">
        <v>0</v>
      </c>
      <c r="T360" s="55"/>
      <c r="U360" s="5" t="s">
        <v>1276</v>
      </c>
      <c r="V360" s="225">
        <v>56.300416666666671</v>
      </c>
      <c r="W360" s="8">
        <v>0</v>
      </c>
      <c r="X360" s="58">
        <v>0</v>
      </c>
      <c r="Y360" s="55"/>
      <c r="Z360" s="5" t="s">
        <v>1276</v>
      </c>
      <c r="AA360" s="238">
        <v>52.844450000000009</v>
      </c>
      <c r="AB360" s="8">
        <v>0</v>
      </c>
      <c r="AC360" s="58">
        <v>0</v>
      </c>
      <c r="AD360" s="55"/>
      <c r="AE360" s="5" t="s">
        <v>1276</v>
      </c>
      <c r="AF360" s="238">
        <v>48.60243333333333</v>
      </c>
      <c r="AG360" s="8">
        <v>0</v>
      </c>
      <c r="AH360" s="58">
        <v>0</v>
      </c>
      <c r="AI360" s="55"/>
      <c r="AJ360" s="5" t="s">
        <v>1276</v>
      </c>
      <c r="AK360" s="55">
        <v>36.267749999999999</v>
      </c>
      <c r="AL360" s="8">
        <v>0</v>
      </c>
      <c r="AM360" s="58">
        <v>0</v>
      </c>
      <c r="AN360" s="55"/>
      <c r="AO360" s="228" t="s">
        <v>1276</v>
      </c>
      <c r="AP360" s="55">
        <v>49.43</v>
      </c>
      <c r="AQ360" s="200">
        <v>0</v>
      </c>
      <c r="AR360" s="201">
        <v>0</v>
      </c>
      <c r="AS360" s="55"/>
      <c r="AT360" s="55" t="s">
        <v>1276</v>
      </c>
      <c r="AU360" s="423">
        <v>53.461350000000003</v>
      </c>
      <c r="AV360" s="200">
        <v>0</v>
      </c>
      <c r="AW360" s="201">
        <v>0</v>
      </c>
      <c r="AX360" s="423"/>
      <c r="AY360" s="55" t="s">
        <v>1276</v>
      </c>
      <c r="AZ360" s="423">
        <v>32.50665</v>
      </c>
      <c r="BA360" s="200">
        <v>0</v>
      </c>
      <c r="BB360" s="201">
        <v>0</v>
      </c>
      <c r="BC360" s="425"/>
      <c r="BD360" s="136" t="s">
        <v>1276</v>
      </c>
    </row>
    <row r="361" spans="1:56" ht="11.25" customHeight="1">
      <c r="A361" s="123">
        <v>83</v>
      </c>
      <c r="B361" s="55" t="s">
        <v>1256</v>
      </c>
      <c r="C361" s="345">
        <v>3</v>
      </c>
      <c r="D361" s="57">
        <v>42942</v>
      </c>
      <c r="E361" s="8">
        <v>12</v>
      </c>
      <c r="F361" s="122" t="s">
        <v>55</v>
      </c>
      <c r="G361" s="122" t="s">
        <v>338</v>
      </c>
      <c r="H361" s="122" t="s">
        <v>1257</v>
      </c>
      <c r="I361" s="55" t="s">
        <v>103</v>
      </c>
      <c r="J361" s="55"/>
      <c r="K361" s="55"/>
      <c r="L361" s="238">
        <v>20.038526789366056</v>
      </c>
      <c r="M361" s="8">
        <v>0</v>
      </c>
      <c r="N361" s="58">
        <v>0</v>
      </c>
      <c r="O361" s="55"/>
      <c r="P361" s="55">
        <v>1</v>
      </c>
      <c r="Q361" s="225">
        <v>45.587583333333335</v>
      </c>
      <c r="R361" s="8">
        <v>0</v>
      </c>
      <c r="S361" s="58">
        <v>0</v>
      </c>
      <c r="T361" s="55"/>
      <c r="U361" s="5" t="s">
        <v>1276</v>
      </c>
      <c r="V361" s="225">
        <v>56.300416666666671</v>
      </c>
      <c r="W361" s="8">
        <v>0</v>
      </c>
      <c r="X361" s="58">
        <v>0</v>
      </c>
      <c r="Y361" s="55"/>
      <c r="Z361" s="5" t="s">
        <v>1276</v>
      </c>
      <c r="AA361" s="238">
        <v>52.844450000000009</v>
      </c>
      <c r="AB361" s="8">
        <v>0</v>
      </c>
      <c r="AC361" s="58">
        <v>0</v>
      </c>
      <c r="AD361" s="55"/>
      <c r="AE361" s="5" t="s">
        <v>1276</v>
      </c>
      <c r="AF361" s="238">
        <v>48.60243333333333</v>
      </c>
      <c r="AG361" s="8">
        <v>0</v>
      </c>
      <c r="AH361" s="58">
        <v>0</v>
      </c>
      <c r="AI361" s="55"/>
      <c r="AJ361" s="5" t="s">
        <v>1276</v>
      </c>
      <c r="AK361" s="55">
        <v>44.456600000000002</v>
      </c>
      <c r="AL361" s="8">
        <v>0</v>
      </c>
      <c r="AM361" s="58">
        <v>0</v>
      </c>
      <c r="AN361" s="55"/>
      <c r="AO361" s="228" t="s">
        <v>1276</v>
      </c>
      <c r="AP361" s="55">
        <v>51.39</v>
      </c>
      <c r="AQ361" s="200">
        <v>0</v>
      </c>
      <c r="AR361" s="201">
        <v>0</v>
      </c>
      <c r="AS361" s="55"/>
      <c r="AT361" s="55" t="s">
        <v>1276</v>
      </c>
      <c r="AU361" s="423">
        <v>51.710149999999999</v>
      </c>
      <c r="AV361" s="200">
        <v>0</v>
      </c>
      <c r="AW361" s="201">
        <v>0</v>
      </c>
      <c r="AX361" s="423"/>
      <c r="AY361" s="55" t="s">
        <v>1276</v>
      </c>
      <c r="AZ361" s="423">
        <v>65.719750000000005</v>
      </c>
      <c r="BA361" s="200">
        <v>0</v>
      </c>
      <c r="BB361" s="201">
        <v>0</v>
      </c>
      <c r="BC361" s="425"/>
      <c r="BD361" s="136" t="s">
        <v>1276</v>
      </c>
    </row>
    <row r="362" spans="1:56" ht="11.25" customHeight="1">
      <c r="A362" s="357">
        <v>84</v>
      </c>
      <c r="B362" s="263" t="s">
        <v>482</v>
      </c>
      <c r="C362" s="344">
        <v>0</v>
      </c>
      <c r="D362" s="264"/>
      <c r="E362" s="421">
        <v>0</v>
      </c>
      <c r="F362" s="263" t="s">
        <v>144</v>
      </c>
      <c r="G362" s="263" t="s">
        <v>748</v>
      </c>
      <c r="H362" s="263" t="s">
        <v>145</v>
      </c>
      <c r="I362" s="263" t="s">
        <v>103</v>
      </c>
      <c r="J362" s="263"/>
      <c r="K362" s="263"/>
      <c r="L362" s="277" t="s">
        <v>238</v>
      </c>
      <c r="M362" s="265">
        <v>0</v>
      </c>
      <c r="N362" s="268">
        <v>0</v>
      </c>
      <c r="O362" s="263"/>
      <c r="P362" s="263"/>
      <c r="Q362" s="277" t="s">
        <v>238</v>
      </c>
      <c r="R362" s="265">
        <v>0</v>
      </c>
      <c r="S362" s="268">
        <v>0</v>
      </c>
      <c r="T362" s="263"/>
      <c r="U362" s="263"/>
      <c r="V362" s="277" t="s">
        <v>238</v>
      </c>
      <c r="W362" s="265">
        <v>0</v>
      </c>
      <c r="X362" s="268">
        <v>0</v>
      </c>
      <c r="Y362" s="263"/>
      <c r="Z362" s="263"/>
      <c r="AA362" s="276" t="s">
        <v>238</v>
      </c>
      <c r="AB362" s="265">
        <v>0</v>
      </c>
      <c r="AC362" s="268">
        <v>0</v>
      </c>
      <c r="AD362" s="263"/>
      <c r="AE362" s="263"/>
      <c r="AF362" s="276" t="s">
        <v>238</v>
      </c>
      <c r="AG362" s="265">
        <v>0</v>
      </c>
      <c r="AH362" s="268">
        <v>0</v>
      </c>
      <c r="AI362" s="263"/>
      <c r="AJ362" s="263"/>
      <c r="AK362" s="263"/>
      <c r="AL362" s="265">
        <v>0</v>
      </c>
      <c r="AM362" s="268">
        <v>0</v>
      </c>
      <c r="AN362" s="263"/>
      <c r="AO362" s="313"/>
      <c r="AP362" s="263"/>
      <c r="AQ362" s="265">
        <v>0</v>
      </c>
      <c r="AR362" s="268">
        <v>0</v>
      </c>
      <c r="AS362" s="263"/>
      <c r="AT362" s="263"/>
      <c r="AU362" s="422">
        <v>0</v>
      </c>
      <c r="AV362" s="265">
        <v>0</v>
      </c>
      <c r="AW362" s="268">
        <v>0</v>
      </c>
      <c r="AX362" s="422"/>
      <c r="AY362" s="263"/>
      <c r="AZ362" s="422">
        <v>0</v>
      </c>
      <c r="BA362" s="265">
        <v>0</v>
      </c>
      <c r="BB362" s="268">
        <v>0</v>
      </c>
      <c r="BC362" s="422"/>
      <c r="BD362" s="263"/>
    </row>
    <row r="363" spans="1:56" s="4" customFormat="1" ht="11.25" customHeight="1">
      <c r="A363" s="123">
        <v>84</v>
      </c>
      <c r="B363" s="136" t="s">
        <v>482</v>
      </c>
      <c r="C363" s="346">
        <v>1</v>
      </c>
      <c r="D363" s="140">
        <v>38011</v>
      </c>
      <c r="E363" s="94">
        <v>0</v>
      </c>
      <c r="F363" s="136" t="s">
        <v>144</v>
      </c>
      <c r="G363" s="136" t="s">
        <v>748</v>
      </c>
      <c r="H363" s="136" t="s">
        <v>145</v>
      </c>
      <c r="I363" s="136" t="s">
        <v>103</v>
      </c>
      <c r="J363" s="136"/>
      <c r="K363" s="136"/>
      <c r="L363" s="237" t="s">
        <v>238</v>
      </c>
      <c r="M363" s="126"/>
      <c r="N363" s="221"/>
      <c r="O363" s="136"/>
      <c r="P363" s="136"/>
      <c r="Q363" s="237" t="s">
        <v>238</v>
      </c>
      <c r="R363" s="126"/>
      <c r="S363" s="221"/>
      <c r="T363" s="136"/>
      <c r="U363" s="136"/>
      <c r="V363" s="237" t="s">
        <v>238</v>
      </c>
      <c r="W363" s="126"/>
      <c r="X363" s="221"/>
      <c r="Y363" s="136"/>
      <c r="Z363" s="136"/>
      <c r="AA363" s="237" t="s">
        <v>238</v>
      </c>
      <c r="AB363" s="126"/>
      <c r="AC363" s="221"/>
      <c r="AD363" s="136"/>
      <c r="AE363" s="136"/>
      <c r="AF363" s="237" t="s">
        <v>238</v>
      </c>
      <c r="AG363" s="126"/>
      <c r="AH363" s="221"/>
      <c r="AI363" s="136"/>
      <c r="AJ363" s="136"/>
      <c r="AK363" s="136"/>
      <c r="AL363" s="8">
        <v>0</v>
      </c>
      <c r="AM363" s="58">
        <v>0</v>
      </c>
      <c r="AN363" s="136"/>
      <c r="AO363" s="237"/>
      <c r="AP363" s="136"/>
      <c r="AQ363" s="200">
        <v>0</v>
      </c>
      <c r="AR363" s="201">
        <v>0</v>
      </c>
      <c r="AS363" s="136"/>
      <c r="AT363" s="136"/>
      <c r="AU363" s="245">
        <v>0</v>
      </c>
      <c r="AV363" s="200">
        <v>0</v>
      </c>
      <c r="AW363" s="201">
        <v>0</v>
      </c>
      <c r="AX363" s="423"/>
      <c r="AY363" s="136"/>
      <c r="AZ363" s="423">
        <v>0</v>
      </c>
      <c r="BA363" s="200">
        <v>0</v>
      </c>
      <c r="BB363" s="201">
        <v>0</v>
      </c>
      <c r="BC363" s="425"/>
      <c r="BD363" s="136"/>
    </row>
    <row r="364" spans="1:56" ht="11.25" customHeight="1">
      <c r="A364" s="123">
        <v>84</v>
      </c>
      <c r="B364" s="136" t="s">
        <v>482</v>
      </c>
      <c r="C364" s="346">
        <v>2</v>
      </c>
      <c r="D364" s="140">
        <v>38011</v>
      </c>
      <c r="E364" s="94">
        <v>0</v>
      </c>
      <c r="F364" s="136" t="s">
        <v>144</v>
      </c>
      <c r="G364" s="136" t="s">
        <v>748</v>
      </c>
      <c r="H364" s="136" t="s">
        <v>145</v>
      </c>
      <c r="I364" s="136" t="s">
        <v>103</v>
      </c>
      <c r="J364" s="136"/>
      <c r="K364" s="136"/>
      <c r="L364" s="241" t="s">
        <v>238</v>
      </c>
      <c r="M364" s="233"/>
      <c r="N364" s="234"/>
      <c r="O364" s="139"/>
      <c r="P364" s="139"/>
      <c r="Q364" s="241" t="s">
        <v>238</v>
      </c>
      <c r="R364" s="233"/>
      <c r="S364" s="234"/>
      <c r="T364" s="139"/>
      <c r="U364" s="139"/>
      <c r="V364" s="241" t="s">
        <v>238</v>
      </c>
      <c r="W364" s="233"/>
      <c r="X364" s="234"/>
      <c r="Y364" s="139"/>
      <c r="Z364" s="139"/>
      <c r="AA364" s="241" t="s">
        <v>238</v>
      </c>
      <c r="AB364" s="233"/>
      <c r="AC364" s="234"/>
      <c r="AD364" s="139"/>
      <c r="AE364" s="139"/>
      <c r="AF364" s="241" t="s">
        <v>238</v>
      </c>
      <c r="AG364" s="233"/>
      <c r="AH364" s="234"/>
      <c r="AI364" s="139"/>
      <c r="AJ364" s="139"/>
      <c r="AK364" s="136"/>
      <c r="AL364" s="8">
        <v>0</v>
      </c>
      <c r="AM364" s="58">
        <v>0</v>
      </c>
      <c r="AN364" s="136"/>
      <c r="AO364" s="237"/>
      <c r="AP364" s="139"/>
      <c r="AQ364" s="200">
        <v>0</v>
      </c>
      <c r="AR364" s="201">
        <v>0</v>
      </c>
      <c r="AS364" s="139"/>
      <c r="AT364" s="139"/>
      <c r="AU364" s="245">
        <v>0</v>
      </c>
      <c r="AV364" s="200">
        <v>0</v>
      </c>
      <c r="AW364" s="201">
        <v>0</v>
      </c>
      <c r="AX364" s="423"/>
      <c r="AY364" s="139"/>
      <c r="AZ364" s="423">
        <v>0</v>
      </c>
      <c r="BA364" s="200">
        <v>0</v>
      </c>
      <c r="BB364" s="201">
        <v>0</v>
      </c>
      <c r="BC364" s="425"/>
      <c r="BD364" s="139"/>
    </row>
    <row r="365" spans="1:56" ht="11.25" customHeight="1">
      <c r="A365" s="123">
        <v>84</v>
      </c>
      <c r="B365" s="136" t="s">
        <v>482</v>
      </c>
      <c r="C365" s="346">
        <v>3</v>
      </c>
      <c r="D365" s="140">
        <v>38011</v>
      </c>
      <c r="E365" s="94">
        <v>0</v>
      </c>
      <c r="F365" s="136" t="s">
        <v>144</v>
      </c>
      <c r="G365" s="136" t="s">
        <v>748</v>
      </c>
      <c r="H365" s="136" t="s">
        <v>145</v>
      </c>
      <c r="I365" s="136" t="s">
        <v>103</v>
      </c>
      <c r="J365" s="136"/>
      <c r="K365" s="136"/>
      <c r="L365" s="241" t="s">
        <v>238</v>
      </c>
      <c r="M365" s="233"/>
      <c r="N365" s="234"/>
      <c r="O365" s="139"/>
      <c r="P365" s="139"/>
      <c r="Q365" s="241" t="s">
        <v>238</v>
      </c>
      <c r="R365" s="233"/>
      <c r="S365" s="234"/>
      <c r="T365" s="139"/>
      <c r="U365" s="139"/>
      <c r="V365" s="241" t="s">
        <v>238</v>
      </c>
      <c r="W365" s="233"/>
      <c r="X365" s="234"/>
      <c r="Y365" s="139"/>
      <c r="Z365" s="139"/>
      <c r="AA365" s="241" t="s">
        <v>238</v>
      </c>
      <c r="AB365" s="233"/>
      <c r="AC365" s="234"/>
      <c r="AD365" s="139"/>
      <c r="AE365" s="139"/>
      <c r="AF365" s="241" t="s">
        <v>238</v>
      </c>
      <c r="AG365" s="233"/>
      <c r="AH365" s="234"/>
      <c r="AI365" s="139"/>
      <c r="AJ365" s="139"/>
      <c r="AK365" s="136"/>
      <c r="AL365" s="8">
        <v>0</v>
      </c>
      <c r="AM365" s="58">
        <v>0</v>
      </c>
      <c r="AN365" s="136"/>
      <c r="AO365" s="237"/>
      <c r="AP365" s="139"/>
      <c r="AQ365" s="200">
        <v>0</v>
      </c>
      <c r="AR365" s="201">
        <v>0</v>
      </c>
      <c r="AS365" s="139"/>
      <c r="AT365" s="139"/>
      <c r="AU365" s="245">
        <v>0</v>
      </c>
      <c r="AV365" s="200">
        <v>0</v>
      </c>
      <c r="AW365" s="201">
        <v>0</v>
      </c>
      <c r="AX365" s="423"/>
      <c r="AY365" s="139"/>
      <c r="AZ365" s="423">
        <v>0</v>
      </c>
      <c r="BA365" s="200">
        <v>0</v>
      </c>
      <c r="BB365" s="201">
        <v>0</v>
      </c>
      <c r="BC365" s="425"/>
      <c r="BD365" s="139"/>
    </row>
    <row r="366" spans="1:56" ht="11.25" customHeight="1">
      <c r="A366" s="357">
        <v>85</v>
      </c>
      <c r="B366" s="279" t="s">
        <v>1215</v>
      </c>
      <c r="C366" s="347">
        <v>0</v>
      </c>
      <c r="D366" s="280"/>
      <c r="E366" s="421">
        <v>0</v>
      </c>
      <c r="F366" s="279" t="s">
        <v>518</v>
      </c>
      <c r="G366" s="279" t="s">
        <v>748</v>
      </c>
      <c r="H366" s="279" t="s">
        <v>1010</v>
      </c>
      <c r="I366" s="279" t="s">
        <v>103</v>
      </c>
      <c r="J366" s="279"/>
      <c r="K366" s="279"/>
      <c r="L366" s="284">
        <v>82.655645000000007</v>
      </c>
      <c r="M366" s="269">
        <v>0</v>
      </c>
      <c r="N366" s="282">
        <v>0</v>
      </c>
      <c r="O366" s="279"/>
      <c r="P366" s="279"/>
      <c r="Q366" s="284">
        <v>73.056719805</v>
      </c>
      <c r="R366" s="269">
        <v>0</v>
      </c>
      <c r="S366" s="282">
        <v>0</v>
      </c>
      <c r="T366" s="279"/>
      <c r="U366" s="279"/>
      <c r="V366" s="282">
        <v>57.076184005000002</v>
      </c>
      <c r="W366" s="269">
        <v>0</v>
      </c>
      <c r="X366" s="282">
        <v>0</v>
      </c>
      <c r="Y366" s="279"/>
      <c r="Z366" s="279"/>
      <c r="AA366" s="286">
        <v>86.812410730000011</v>
      </c>
      <c r="AB366" s="269">
        <v>0</v>
      </c>
      <c r="AC366" s="282">
        <v>0</v>
      </c>
      <c r="AD366" s="279"/>
      <c r="AE366" s="279"/>
      <c r="AF366" s="286">
        <v>28.480595429999997</v>
      </c>
      <c r="AG366" s="269">
        <v>0</v>
      </c>
      <c r="AH366" s="282">
        <v>0</v>
      </c>
      <c r="AI366" s="279"/>
      <c r="AJ366" s="279"/>
      <c r="AK366" s="279"/>
      <c r="AL366" s="265">
        <v>0</v>
      </c>
      <c r="AM366" s="268">
        <v>0</v>
      </c>
      <c r="AN366" s="279"/>
      <c r="AO366" s="316"/>
      <c r="AP366" s="279"/>
      <c r="AQ366" s="265">
        <v>0</v>
      </c>
      <c r="AR366" s="268">
        <v>0</v>
      </c>
      <c r="AS366" s="279"/>
      <c r="AT366" s="279"/>
      <c r="AU366" s="422">
        <v>0</v>
      </c>
      <c r="AV366" s="265">
        <v>0</v>
      </c>
      <c r="AW366" s="268">
        <v>0</v>
      </c>
      <c r="AX366" s="422"/>
      <c r="AY366" s="279"/>
      <c r="AZ366" s="422">
        <v>0</v>
      </c>
      <c r="BA366" s="265">
        <v>0</v>
      </c>
      <c r="BB366" s="268">
        <v>0</v>
      </c>
      <c r="BC366" s="422"/>
      <c r="BD366" s="279"/>
    </row>
    <row r="367" spans="1:56" s="4" customFormat="1" ht="11.25" customHeight="1">
      <c r="A367" s="123">
        <v>85</v>
      </c>
      <c r="B367" s="55" t="s">
        <v>478</v>
      </c>
      <c r="C367" s="345">
        <v>1</v>
      </c>
      <c r="D367" s="57">
        <v>26177</v>
      </c>
      <c r="E367" s="94">
        <v>0</v>
      </c>
      <c r="F367" s="55" t="s">
        <v>518</v>
      </c>
      <c r="G367" s="55" t="s">
        <v>748</v>
      </c>
      <c r="H367" s="55" t="s">
        <v>1010</v>
      </c>
      <c r="I367" s="55" t="s">
        <v>103</v>
      </c>
      <c r="J367" s="55"/>
      <c r="K367" s="55"/>
      <c r="L367" s="55"/>
      <c r="M367" s="8"/>
      <c r="N367" s="58"/>
      <c r="O367" s="55"/>
      <c r="P367" s="55"/>
      <c r="Q367" s="55"/>
      <c r="R367" s="8"/>
      <c r="S367" s="58"/>
      <c r="T367" s="55"/>
      <c r="U367" s="55"/>
      <c r="V367" s="55"/>
      <c r="W367" s="8"/>
      <c r="X367" s="58"/>
      <c r="Y367" s="55"/>
      <c r="Z367" s="55"/>
      <c r="AA367" s="55"/>
      <c r="AB367" s="8"/>
      <c r="AC367" s="58"/>
      <c r="AD367" s="55"/>
      <c r="AE367" s="55"/>
      <c r="AF367" s="55"/>
      <c r="AG367" s="8"/>
      <c r="AH367" s="58"/>
      <c r="AI367" s="55"/>
      <c r="AJ367" s="55"/>
      <c r="AK367" s="55"/>
      <c r="AL367" s="8">
        <v>0</v>
      </c>
      <c r="AM367" s="58">
        <v>0</v>
      </c>
      <c r="AN367" s="55"/>
      <c r="AO367" s="228"/>
      <c r="AP367" s="55"/>
      <c r="AQ367" s="200">
        <v>0</v>
      </c>
      <c r="AR367" s="201">
        <v>0</v>
      </c>
      <c r="AS367" s="55"/>
      <c r="AT367" s="55"/>
      <c r="AU367" s="245">
        <v>0</v>
      </c>
      <c r="AV367" s="200">
        <v>0</v>
      </c>
      <c r="AW367" s="201">
        <v>0</v>
      </c>
      <c r="AX367" s="423"/>
      <c r="AY367" s="55"/>
      <c r="AZ367" s="423">
        <v>0</v>
      </c>
      <c r="BA367" s="200">
        <v>0</v>
      </c>
      <c r="BB367" s="201">
        <v>0</v>
      </c>
      <c r="BC367" s="425"/>
      <c r="BD367" s="136"/>
    </row>
    <row r="368" spans="1:56" ht="11.25" customHeight="1">
      <c r="A368" s="123">
        <v>85</v>
      </c>
      <c r="B368" s="55" t="s">
        <v>478</v>
      </c>
      <c r="C368" s="345">
        <v>2</v>
      </c>
      <c r="D368" s="57">
        <v>26177</v>
      </c>
      <c r="E368" s="94">
        <v>0</v>
      </c>
      <c r="F368" s="55" t="s">
        <v>518</v>
      </c>
      <c r="G368" s="55" t="s">
        <v>748</v>
      </c>
      <c r="H368" s="55" t="s">
        <v>1010</v>
      </c>
      <c r="I368" s="55" t="s">
        <v>103</v>
      </c>
      <c r="J368" s="55"/>
      <c r="K368" s="55"/>
      <c r="L368" s="55"/>
      <c r="M368" s="8"/>
      <c r="N368" s="58"/>
      <c r="O368" s="55"/>
      <c r="P368" s="55"/>
      <c r="Q368" s="55"/>
      <c r="R368" s="8"/>
      <c r="S368" s="58"/>
      <c r="T368" s="55"/>
      <c r="U368" s="55"/>
      <c r="V368" s="55"/>
      <c r="W368" s="8"/>
      <c r="X368" s="58"/>
      <c r="Y368" s="55"/>
      <c r="Z368" s="55"/>
      <c r="AA368" s="55"/>
      <c r="AB368" s="8"/>
      <c r="AC368" s="58"/>
      <c r="AD368" s="55"/>
      <c r="AE368" s="55"/>
      <c r="AF368" s="55"/>
      <c r="AG368" s="8"/>
      <c r="AH368" s="58"/>
      <c r="AI368" s="55"/>
      <c r="AJ368" s="55"/>
      <c r="AK368" s="55"/>
      <c r="AL368" s="8">
        <v>0</v>
      </c>
      <c r="AM368" s="58">
        <v>0</v>
      </c>
      <c r="AN368" s="55"/>
      <c r="AO368" s="228"/>
      <c r="AP368" s="55"/>
      <c r="AQ368" s="200">
        <v>0</v>
      </c>
      <c r="AR368" s="201">
        <v>0</v>
      </c>
      <c r="AS368" s="55"/>
      <c r="AT368" s="55"/>
      <c r="AU368" s="245">
        <v>0</v>
      </c>
      <c r="AV368" s="200">
        <v>0</v>
      </c>
      <c r="AW368" s="201">
        <v>0</v>
      </c>
      <c r="AX368" s="423"/>
      <c r="AY368" s="55"/>
      <c r="AZ368" s="423">
        <v>0</v>
      </c>
      <c r="BA368" s="200">
        <v>0</v>
      </c>
      <c r="BB368" s="201">
        <v>0</v>
      </c>
      <c r="BC368" s="425"/>
      <c r="BD368" s="136"/>
    </row>
    <row r="369" spans="1:56" s="4" customFormat="1" ht="11.25" customHeight="1">
      <c r="A369" s="123">
        <v>85</v>
      </c>
      <c r="B369" s="55" t="s">
        <v>478</v>
      </c>
      <c r="C369" s="345">
        <v>3</v>
      </c>
      <c r="D369" s="57">
        <v>26207</v>
      </c>
      <c r="E369" s="94">
        <v>0</v>
      </c>
      <c r="F369" s="55" t="s">
        <v>518</v>
      </c>
      <c r="G369" s="55" t="s">
        <v>748</v>
      </c>
      <c r="H369" s="55" t="s">
        <v>1010</v>
      </c>
      <c r="I369" s="55" t="s">
        <v>103</v>
      </c>
      <c r="J369" s="55"/>
      <c r="K369" s="55"/>
      <c r="L369" s="55"/>
      <c r="M369" s="8"/>
      <c r="N369" s="58"/>
      <c r="O369" s="55"/>
      <c r="P369" s="55"/>
      <c r="Q369" s="55"/>
      <c r="R369" s="8"/>
      <c r="S369" s="58"/>
      <c r="T369" s="55"/>
      <c r="U369" s="55"/>
      <c r="V369" s="55"/>
      <c r="W369" s="8"/>
      <c r="X369" s="58"/>
      <c r="Y369" s="55"/>
      <c r="Z369" s="55"/>
      <c r="AA369" s="55"/>
      <c r="AB369" s="8"/>
      <c r="AC369" s="58"/>
      <c r="AD369" s="55"/>
      <c r="AE369" s="55"/>
      <c r="AF369" s="55"/>
      <c r="AG369" s="8"/>
      <c r="AH369" s="58"/>
      <c r="AI369" s="55"/>
      <c r="AJ369" s="55"/>
      <c r="AK369" s="55"/>
      <c r="AL369" s="8">
        <v>0</v>
      </c>
      <c r="AM369" s="58">
        <v>0</v>
      </c>
      <c r="AN369" s="55"/>
      <c r="AO369" s="228"/>
      <c r="AP369" s="55"/>
      <c r="AQ369" s="200">
        <v>0</v>
      </c>
      <c r="AR369" s="201">
        <v>0</v>
      </c>
      <c r="AS369" s="55"/>
      <c r="AT369" s="55"/>
      <c r="AU369" s="245">
        <v>0</v>
      </c>
      <c r="AV369" s="200">
        <v>0</v>
      </c>
      <c r="AW369" s="201">
        <v>0</v>
      </c>
      <c r="AX369" s="423"/>
      <c r="AY369" s="55"/>
      <c r="AZ369" s="423">
        <v>0</v>
      </c>
      <c r="BA369" s="200">
        <v>0</v>
      </c>
      <c r="BB369" s="201">
        <v>0</v>
      </c>
      <c r="BC369" s="425"/>
      <c r="BD369" s="136"/>
    </row>
    <row r="370" spans="1:56" s="4" customFormat="1" ht="11.25" customHeight="1">
      <c r="A370" s="123">
        <v>85</v>
      </c>
      <c r="B370" s="55" t="s">
        <v>478</v>
      </c>
      <c r="C370" s="345">
        <v>4</v>
      </c>
      <c r="D370" s="57">
        <v>27485</v>
      </c>
      <c r="E370" s="94">
        <v>0</v>
      </c>
      <c r="F370" s="55" t="s">
        <v>518</v>
      </c>
      <c r="G370" s="55" t="s">
        <v>748</v>
      </c>
      <c r="H370" s="55" t="s">
        <v>1010</v>
      </c>
      <c r="I370" s="55" t="s">
        <v>103</v>
      </c>
      <c r="J370" s="55"/>
      <c r="K370" s="55"/>
      <c r="L370" s="55"/>
      <c r="M370" s="8"/>
      <c r="N370" s="58"/>
      <c r="O370" s="55"/>
      <c r="P370" s="55"/>
      <c r="Q370" s="55"/>
      <c r="R370" s="8"/>
      <c r="S370" s="58"/>
      <c r="T370" s="55"/>
      <c r="U370" s="55"/>
      <c r="V370" s="55"/>
      <c r="W370" s="8"/>
      <c r="X370" s="58"/>
      <c r="Y370" s="55"/>
      <c r="Z370" s="55"/>
      <c r="AA370" s="55"/>
      <c r="AB370" s="8"/>
      <c r="AC370" s="58"/>
      <c r="AD370" s="55"/>
      <c r="AE370" s="55"/>
      <c r="AF370" s="55"/>
      <c r="AG370" s="8"/>
      <c r="AH370" s="58"/>
      <c r="AI370" s="55"/>
      <c r="AJ370" s="55"/>
      <c r="AK370" s="55"/>
      <c r="AL370" s="8">
        <v>0</v>
      </c>
      <c r="AM370" s="58">
        <v>0</v>
      </c>
      <c r="AN370" s="55"/>
      <c r="AO370" s="228"/>
      <c r="AP370" s="55"/>
      <c r="AQ370" s="200">
        <v>0</v>
      </c>
      <c r="AR370" s="201">
        <v>0</v>
      </c>
      <c r="AS370" s="55"/>
      <c r="AT370" s="55"/>
      <c r="AU370" s="245">
        <v>0</v>
      </c>
      <c r="AV370" s="200">
        <v>0</v>
      </c>
      <c r="AW370" s="201">
        <v>0</v>
      </c>
      <c r="AX370" s="423"/>
      <c r="AY370" s="55"/>
      <c r="AZ370" s="423">
        <v>0</v>
      </c>
      <c r="BA370" s="200">
        <v>0</v>
      </c>
      <c r="BB370" s="201">
        <v>0</v>
      </c>
      <c r="BC370" s="425"/>
      <c r="BD370" s="136"/>
    </row>
    <row r="371" spans="1:56" s="4" customFormat="1" ht="11.25" customHeight="1">
      <c r="A371" s="123">
        <v>85</v>
      </c>
      <c r="B371" s="55" t="s">
        <v>478</v>
      </c>
      <c r="C371" s="345">
        <v>5</v>
      </c>
      <c r="D371" s="57">
        <v>27486</v>
      </c>
      <c r="E371" s="94">
        <v>0</v>
      </c>
      <c r="F371" s="55" t="s">
        <v>518</v>
      </c>
      <c r="G371" s="55" t="s">
        <v>748</v>
      </c>
      <c r="H371" s="55" t="s">
        <v>1010</v>
      </c>
      <c r="I371" s="55" t="s">
        <v>103</v>
      </c>
      <c r="J371" s="55"/>
      <c r="K371" s="55"/>
      <c r="L371" s="55"/>
      <c r="M371" s="8"/>
      <c r="N371" s="58"/>
      <c r="O371" s="55"/>
      <c r="P371" s="55"/>
      <c r="Q371" s="55"/>
      <c r="R371" s="8"/>
      <c r="S371" s="58"/>
      <c r="T371" s="55"/>
      <c r="U371" s="55"/>
      <c r="V371" s="55"/>
      <c r="W371" s="8"/>
      <c r="X371" s="58"/>
      <c r="Y371" s="55"/>
      <c r="Z371" s="55"/>
      <c r="AA371" s="55"/>
      <c r="AB371" s="8"/>
      <c r="AC371" s="58"/>
      <c r="AD371" s="55"/>
      <c r="AE371" s="55"/>
      <c r="AF371" s="55"/>
      <c r="AG371" s="8"/>
      <c r="AH371" s="58"/>
      <c r="AI371" s="55"/>
      <c r="AJ371" s="55"/>
      <c r="AK371" s="55"/>
      <c r="AL371" s="8">
        <v>0</v>
      </c>
      <c r="AM371" s="58">
        <v>0</v>
      </c>
      <c r="AN371" s="55"/>
      <c r="AO371" s="228"/>
      <c r="AP371" s="55"/>
      <c r="AQ371" s="200">
        <v>0</v>
      </c>
      <c r="AR371" s="201">
        <v>0</v>
      </c>
      <c r="AS371" s="55"/>
      <c r="AT371" s="55"/>
      <c r="AU371" s="245">
        <v>0</v>
      </c>
      <c r="AV371" s="200">
        <v>0</v>
      </c>
      <c r="AW371" s="201">
        <v>0</v>
      </c>
      <c r="AX371" s="423"/>
      <c r="AY371" s="55"/>
      <c r="AZ371" s="423">
        <v>0</v>
      </c>
      <c r="BA371" s="200">
        <v>0</v>
      </c>
      <c r="BB371" s="201">
        <v>0</v>
      </c>
      <c r="BC371" s="425"/>
      <c r="BD371" s="136"/>
    </row>
    <row r="372" spans="1:56" ht="11.25" customHeight="1">
      <c r="A372" s="123">
        <v>85</v>
      </c>
      <c r="B372" s="55" t="s">
        <v>1216</v>
      </c>
      <c r="C372" s="345">
        <v>6</v>
      </c>
      <c r="D372" s="57">
        <v>35534</v>
      </c>
      <c r="E372" s="94">
        <v>0</v>
      </c>
      <c r="F372" s="55" t="s">
        <v>518</v>
      </c>
      <c r="G372" s="55" t="s">
        <v>748</v>
      </c>
      <c r="H372" s="55" t="s">
        <v>1010</v>
      </c>
      <c r="I372" s="55" t="s">
        <v>103</v>
      </c>
      <c r="J372" s="55"/>
      <c r="K372" s="55"/>
      <c r="L372" s="56"/>
      <c r="M372" s="200"/>
      <c r="N372" s="201"/>
      <c r="O372" s="56"/>
      <c r="P372" s="56"/>
      <c r="Q372" s="56"/>
      <c r="R372" s="200"/>
      <c r="S372" s="201"/>
      <c r="T372" s="56"/>
      <c r="U372" s="56"/>
      <c r="V372" s="56"/>
      <c r="W372" s="200"/>
      <c r="X372" s="201"/>
      <c r="Y372" s="56"/>
      <c r="Z372" s="56"/>
      <c r="AA372" s="56"/>
      <c r="AB372" s="200"/>
      <c r="AC372" s="201"/>
      <c r="AD372" s="56"/>
      <c r="AE372" s="56"/>
      <c r="AF372" s="56"/>
      <c r="AG372" s="200"/>
      <c r="AH372" s="201"/>
      <c r="AI372" s="56"/>
      <c r="AJ372" s="56"/>
      <c r="AK372" s="55"/>
      <c r="AL372" s="8">
        <v>0</v>
      </c>
      <c r="AM372" s="58">
        <v>0</v>
      </c>
      <c r="AN372" s="55"/>
      <c r="AO372" s="228"/>
      <c r="AP372" s="56"/>
      <c r="AQ372" s="200">
        <v>0</v>
      </c>
      <c r="AR372" s="201">
        <v>0</v>
      </c>
      <c r="AS372" s="56"/>
      <c r="AT372" s="56"/>
      <c r="AU372" s="245">
        <v>0</v>
      </c>
      <c r="AV372" s="200">
        <v>0</v>
      </c>
      <c r="AW372" s="201">
        <v>0</v>
      </c>
      <c r="AX372" s="423"/>
      <c r="AY372" s="56"/>
      <c r="AZ372" s="423">
        <v>0</v>
      </c>
      <c r="BA372" s="200">
        <v>0</v>
      </c>
      <c r="BB372" s="201">
        <v>0</v>
      </c>
      <c r="BC372" s="425"/>
      <c r="BD372" s="139"/>
    </row>
    <row r="373" spans="1:56" ht="11.25" customHeight="1">
      <c r="A373" s="123">
        <v>85</v>
      </c>
      <c r="B373" s="55" t="s">
        <v>479</v>
      </c>
      <c r="C373" s="345">
        <v>7</v>
      </c>
      <c r="D373" s="57">
        <v>36707</v>
      </c>
      <c r="E373" s="94">
        <v>0</v>
      </c>
      <c r="F373" s="55" t="s">
        <v>518</v>
      </c>
      <c r="G373" s="55" t="s">
        <v>748</v>
      </c>
      <c r="H373" s="55" t="s">
        <v>1010</v>
      </c>
      <c r="I373" s="55" t="s">
        <v>103</v>
      </c>
      <c r="J373" s="55"/>
      <c r="K373" s="55"/>
      <c r="L373" s="55"/>
      <c r="M373" s="8"/>
      <c r="N373" s="58"/>
      <c r="O373" s="55"/>
      <c r="P373" s="55"/>
      <c r="Q373" s="55"/>
      <c r="R373" s="8"/>
      <c r="S373" s="58"/>
      <c r="T373" s="55"/>
      <c r="U373" s="55"/>
      <c r="V373" s="55"/>
      <c r="W373" s="8"/>
      <c r="X373" s="58"/>
      <c r="Y373" s="55"/>
      <c r="Z373" s="55"/>
      <c r="AA373" s="55"/>
      <c r="AB373" s="8"/>
      <c r="AC373" s="58"/>
      <c r="AD373" s="55"/>
      <c r="AE373" s="55"/>
      <c r="AF373" s="55"/>
      <c r="AG373" s="8"/>
      <c r="AH373" s="58"/>
      <c r="AI373" s="55"/>
      <c r="AJ373" s="55"/>
      <c r="AK373" s="55"/>
      <c r="AL373" s="8">
        <v>0</v>
      </c>
      <c r="AM373" s="58">
        <v>0</v>
      </c>
      <c r="AN373" s="55"/>
      <c r="AO373" s="228"/>
      <c r="AP373" s="55"/>
      <c r="AQ373" s="200">
        <v>0</v>
      </c>
      <c r="AR373" s="201">
        <v>0</v>
      </c>
      <c r="AS373" s="55"/>
      <c r="AT373" s="55"/>
      <c r="AU373" s="245">
        <v>0</v>
      </c>
      <c r="AV373" s="200">
        <v>0</v>
      </c>
      <c r="AW373" s="201">
        <v>0</v>
      </c>
      <c r="AX373" s="423"/>
      <c r="AY373" s="55"/>
      <c r="AZ373" s="423">
        <v>0</v>
      </c>
      <c r="BA373" s="200">
        <v>0</v>
      </c>
      <c r="BB373" s="201">
        <v>0</v>
      </c>
      <c r="BC373" s="425"/>
      <c r="BD373" s="136"/>
    </row>
    <row r="374" spans="1:56" ht="11.25" customHeight="1">
      <c r="A374" s="123">
        <v>85</v>
      </c>
      <c r="B374" s="55" t="s">
        <v>479</v>
      </c>
      <c r="C374" s="345">
        <v>8</v>
      </c>
      <c r="D374" s="57">
        <v>36707</v>
      </c>
      <c r="E374" s="94">
        <v>0</v>
      </c>
      <c r="F374" s="55" t="s">
        <v>518</v>
      </c>
      <c r="G374" s="55" t="s">
        <v>748</v>
      </c>
      <c r="H374" s="55" t="s">
        <v>1010</v>
      </c>
      <c r="I374" s="55" t="s">
        <v>103</v>
      </c>
      <c r="J374" s="55"/>
      <c r="K374" s="55"/>
      <c r="L374" s="55"/>
      <c r="M374" s="8"/>
      <c r="N374" s="58"/>
      <c r="O374" s="55"/>
      <c r="P374" s="55"/>
      <c r="Q374" s="55"/>
      <c r="R374" s="8"/>
      <c r="S374" s="58"/>
      <c r="T374" s="55"/>
      <c r="U374" s="55"/>
      <c r="V374" s="55"/>
      <c r="W374" s="8"/>
      <c r="X374" s="58"/>
      <c r="Y374" s="55"/>
      <c r="Z374" s="55"/>
      <c r="AA374" s="55"/>
      <c r="AB374" s="8"/>
      <c r="AC374" s="58"/>
      <c r="AD374" s="55"/>
      <c r="AE374" s="55"/>
      <c r="AF374" s="55"/>
      <c r="AG374" s="8"/>
      <c r="AH374" s="58"/>
      <c r="AI374" s="55"/>
      <c r="AJ374" s="55"/>
      <c r="AK374" s="55"/>
      <c r="AL374" s="8">
        <v>0</v>
      </c>
      <c r="AM374" s="58">
        <v>0</v>
      </c>
      <c r="AN374" s="55"/>
      <c r="AO374" s="228"/>
      <c r="AP374" s="55"/>
      <c r="AQ374" s="200">
        <v>0</v>
      </c>
      <c r="AR374" s="201">
        <v>0</v>
      </c>
      <c r="AS374" s="55"/>
      <c r="AT374" s="55"/>
      <c r="AU374" s="245">
        <v>0</v>
      </c>
      <c r="AV374" s="200">
        <v>0</v>
      </c>
      <c r="AW374" s="201">
        <v>0</v>
      </c>
      <c r="AX374" s="423"/>
      <c r="AY374" s="55"/>
      <c r="AZ374" s="423">
        <v>0</v>
      </c>
      <c r="BA374" s="200">
        <v>0</v>
      </c>
      <c r="BB374" s="201">
        <v>0</v>
      </c>
      <c r="BC374" s="425"/>
      <c r="BD374" s="136"/>
    </row>
    <row r="375" spans="1:56" ht="11.25" customHeight="1">
      <c r="A375" s="123">
        <v>85</v>
      </c>
      <c r="B375" s="55" t="s">
        <v>479</v>
      </c>
      <c r="C375" s="345">
        <v>9</v>
      </c>
      <c r="D375" s="57">
        <v>36707</v>
      </c>
      <c r="E375" s="94">
        <v>0</v>
      </c>
      <c r="F375" s="55" t="s">
        <v>518</v>
      </c>
      <c r="G375" s="55" t="s">
        <v>748</v>
      </c>
      <c r="H375" s="55" t="s">
        <v>1010</v>
      </c>
      <c r="I375" s="55" t="s">
        <v>103</v>
      </c>
      <c r="J375" s="55"/>
      <c r="K375" s="55"/>
      <c r="L375" s="55"/>
      <c r="M375" s="8"/>
      <c r="N375" s="58"/>
      <c r="O375" s="55"/>
      <c r="P375" s="55"/>
      <c r="Q375" s="55"/>
      <c r="R375" s="8"/>
      <c r="S375" s="58"/>
      <c r="T375" s="55"/>
      <c r="U375" s="55"/>
      <c r="V375" s="55"/>
      <c r="W375" s="8"/>
      <c r="X375" s="58"/>
      <c r="Y375" s="55"/>
      <c r="Z375" s="55"/>
      <c r="AA375" s="55"/>
      <c r="AB375" s="8"/>
      <c r="AC375" s="58"/>
      <c r="AD375" s="55"/>
      <c r="AE375" s="55"/>
      <c r="AF375" s="55"/>
      <c r="AG375" s="8"/>
      <c r="AH375" s="58"/>
      <c r="AI375" s="55"/>
      <c r="AJ375" s="55"/>
      <c r="AK375" s="55"/>
      <c r="AL375" s="8">
        <v>0</v>
      </c>
      <c r="AM375" s="58">
        <v>0</v>
      </c>
      <c r="AN375" s="55"/>
      <c r="AO375" s="228"/>
      <c r="AP375" s="55"/>
      <c r="AQ375" s="200">
        <v>0</v>
      </c>
      <c r="AR375" s="201">
        <v>0</v>
      </c>
      <c r="AS375" s="55"/>
      <c r="AT375" s="55"/>
      <c r="AU375" s="245">
        <v>0</v>
      </c>
      <c r="AV375" s="200">
        <v>0</v>
      </c>
      <c r="AW375" s="201">
        <v>0</v>
      </c>
      <c r="AX375" s="423"/>
      <c r="AY375" s="55"/>
      <c r="AZ375" s="423">
        <v>0</v>
      </c>
      <c r="BA375" s="200">
        <v>0</v>
      </c>
      <c r="BB375" s="201">
        <v>0</v>
      </c>
      <c r="BC375" s="425"/>
      <c r="BD375" s="136"/>
    </row>
    <row r="376" spans="1:56" ht="11.25" customHeight="1">
      <c r="A376" s="357">
        <v>86</v>
      </c>
      <c r="B376" s="263" t="s">
        <v>766</v>
      </c>
      <c r="C376" s="344">
        <v>0</v>
      </c>
      <c r="D376" s="264"/>
      <c r="E376" s="421">
        <v>2320</v>
      </c>
      <c r="F376" s="263" t="s">
        <v>305</v>
      </c>
      <c r="G376" s="263" t="s">
        <v>748</v>
      </c>
      <c r="H376" s="263" t="s">
        <v>306</v>
      </c>
      <c r="I376" s="263" t="s">
        <v>849</v>
      </c>
      <c r="J376" s="279" t="s">
        <v>591</v>
      </c>
      <c r="K376" s="279" t="s">
        <v>848</v>
      </c>
      <c r="L376" s="284">
        <v>6870.6379493472887</v>
      </c>
      <c r="M376" s="269">
        <v>5991010.3693848159</v>
      </c>
      <c r="N376" s="282">
        <v>0.87197293956581756</v>
      </c>
      <c r="O376" s="279">
        <v>1</v>
      </c>
      <c r="P376" s="279"/>
      <c r="Q376" s="284">
        <v>9478</v>
      </c>
      <c r="R376" s="269">
        <v>9165044.0895720571</v>
      </c>
      <c r="S376" s="282">
        <v>0.96698080708715517</v>
      </c>
      <c r="T376" s="279">
        <v>1</v>
      </c>
      <c r="U376" s="279"/>
      <c r="V376" s="284">
        <v>12392.643</v>
      </c>
      <c r="W376" s="269">
        <v>12586927.395467803</v>
      </c>
      <c r="X376" s="282">
        <v>1.0156773979100182</v>
      </c>
      <c r="Y376" s="279">
        <v>1</v>
      </c>
      <c r="Z376" s="279"/>
      <c r="AA376" s="284">
        <v>13328.718000000001</v>
      </c>
      <c r="AB376" s="269">
        <v>13042665.171933467</v>
      </c>
      <c r="AC376" s="282">
        <v>0.97853860903452716</v>
      </c>
      <c r="AD376" s="279">
        <v>1</v>
      </c>
      <c r="AE376" s="279"/>
      <c r="AF376" s="284">
        <v>9422.0049999999992</v>
      </c>
      <c r="AG376" s="269">
        <v>9462327.1744110826</v>
      </c>
      <c r="AH376" s="282">
        <v>1.0042795747201454</v>
      </c>
      <c r="AI376" s="279">
        <v>1</v>
      </c>
      <c r="AJ376" s="279"/>
      <c r="AK376" s="279">
        <v>11783.200999999999</v>
      </c>
      <c r="AL376" s="265">
        <v>12212323.328625027</v>
      </c>
      <c r="AM376" s="268">
        <v>1.036418145512839</v>
      </c>
      <c r="AN376" s="279"/>
      <c r="AO376" s="316"/>
      <c r="AP376" s="279">
        <v>12158.47</v>
      </c>
      <c r="AQ376" s="265">
        <v>12452017.695427511</v>
      </c>
      <c r="AR376" s="268">
        <v>1.0241434732682246</v>
      </c>
      <c r="AS376" s="279"/>
      <c r="AT376" s="279"/>
      <c r="AU376" s="422">
        <v>13843.707850165454</v>
      </c>
      <c r="AV376" s="265">
        <v>14064260.319520706</v>
      </c>
      <c r="AW376" s="268">
        <v>1.0159316038551489</v>
      </c>
      <c r="AX376" s="422"/>
      <c r="AY376" s="279"/>
      <c r="AZ376" s="422">
        <v>11298.167864999999</v>
      </c>
      <c r="BA376" s="265">
        <v>11482835.187542588</v>
      </c>
      <c r="BB376" s="268">
        <v>1.0163448910256201</v>
      </c>
      <c r="BC376" s="422"/>
      <c r="BD376" s="279"/>
    </row>
    <row r="377" spans="1:56" s="4" customFormat="1" ht="11.25" customHeight="1">
      <c r="A377" s="123">
        <v>86</v>
      </c>
      <c r="B377" s="55" t="s">
        <v>766</v>
      </c>
      <c r="C377" s="345">
        <v>1</v>
      </c>
      <c r="D377" s="57">
        <v>40116</v>
      </c>
      <c r="E377" s="94">
        <v>250</v>
      </c>
      <c r="F377" s="55" t="s">
        <v>305</v>
      </c>
      <c r="G377" s="55" t="s">
        <v>748</v>
      </c>
      <c r="H377" s="55" t="s">
        <v>306</v>
      </c>
      <c r="I377" s="55" t="s">
        <v>849</v>
      </c>
      <c r="J377" s="55" t="s">
        <v>591</v>
      </c>
      <c r="K377" s="55" t="s">
        <v>848</v>
      </c>
      <c r="L377" s="55"/>
      <c r="M377" s="8"/>
      <c r="N377" s="58"/>
      <c r="O377" s="55"/>
      <c r="P377" s="55"/>
      <c r="Q377" s="55"/>
      <c r="R377" s="8">
        <v>0</v>
      </c>
      <c r="S377" s="58"/>
      <c r="T377" s="55"/>
      <c r="U377" s="55"/>
      <c r="V377" s="55"/>
      <c r="W377" s="8"/>
      <c r="X377" s="58"/>
      <c r="Y377" s="55"/>
      <c r="Z377" s="55"/>
      <c r="AA377" s="55"/>
      <c r="AB377" s="8"/>
      <c r="AC377" s="58"/>
      <c r="AD377" s="55"/>
      <c r="AE377" s="55"/>
      <c r="AF377" s="55"/>
      <c r="AG377" s="8"/>
      <c r="AH377" s="58"/>
      <c r="AI377" s="55"/>
      <c r="AJ377" s="55"/>
      <c r="AK377" s="55">
        <v>1531.174</v>
      </c>
      <c r="AL377" s="8">
        <v>1650249.2112140565</v>
      </c>
      <c r="AM377" s="58">
        <v>1.0777672630374187</v>
      </c>
      <c r="AN377" s="237">
        <v>1</v>
      </c>
      <c r="AO377" s="228"/>
      <c r="AP377" s="55">
        <v>1531.7673159999999</v>
      </c>
      <c r="AQ377" s="200">
        <v>1624066.2501056362</v>
      </c>
      <c r="AR377" s="201">
        <v>1.0602564979298958</v>
      </c>
      <c r="AS377" s="55">
        <v>1</v>
      </c>
      <c r="AT377" s="55"/>
      <c r="AU377" s="423">
        <v>1569.1890000000001</v>
      </c>
      <c r="AV377" s="200">
        <v>1640967.0391227414</v>
      </c>
      <c r="AW377" s="201">
        <v>1.0457421248318344</v>
      </c>
      <c r="AX377" s="423">
        <v>1</v>
      </c>
      <c r="AY377" s="55"/>
      <c r="AZ377" s="423">
        <v>1322.9724799999999</v>
      </c>
      <c r="BA377" s="200">
        <v>1374409.3498513424</v>
      </c>
      <c r="BB377" s="201">
        <v>1.0388797731086157</v>
      </c>
      <c r="BC377" s="425">
        <v>1</v>
      </c>
      <c r="BD377" s="136"/>
    </row>
    <row r="378" spans="1:56" ht="11.25" customHeight="1">
      <c r="A378" s="123">
        <v>86</v>
      </c>
      <c r="B378" s="55" t="s">
        <v>766</v>
      </c>
      <c r="C378" s="345">
        <v>2</v>
      </c>
      <c r="D378" s="57">
        <v>40302</v>
      </c>
      <c r="E378" s="94">
        <v>250</v>
      </c>
      <c r="F378" s="55" t="s">
        <v>305</v>
      </c>
      <c r="G378" s="55" t="s">
        <v>748</v>
      </c>
      <c r="H378" s="55" t="s">
        <v>306</v>
      </c>
      <c r="I378" s="55" t="s">
        <v>849</v>
      </c>
      <c r="J378" s="55" t="s">
        <v>591</v>
      </c>
      <c r="K378" s="55" t="s">
        <v>848</v>
      </c>
      <c r="L378" s="55"/>
      <c r="M378" s="8"/>
      <c r="N378" s="58"/>
      <c r="O378" s="55"/>
      <c r="P378" s="55"/>
      <c r="Q378" s="55"/>
      <c r="R378" s="8">
        <v>0</v>
      </c>
      <c r="S378" s="58"/>
      <c r="T378" s="55"/>
      <c r="U378" s="55"/>
      <c r="V378" s="55"/>
      <c r="W378" s="8"/>
      <c r="X378" s="58"/>
      <c r="Y378" s="55"/>
      <c r="Z378" s="55"/>
      <c r="AA378" s="55"/>
      <c r="AB378" s="8"/>
      <c r="AC378" s="58"/>
      <c r="AD378" s="55"/>
      <c r="AE378" s="55"/>
      <c r="AF378" s="55"/>
      <c r="AG378" s="8"/>
      <c r="AH378" s="58"/>
      <c r="AI378" s="55"/>
      <c r="AJ378" s="55"/>
      <c r="AK378" s="55">
        <v>1329.202</v>
      </c>
      <c r="AL378" s="8">
        <v>1445052.873398552</v>
      </c>
      <c r="AM378" s="58">
        <v>1.0871582147774017</v>
      </c>
      <c r="AN378" s="237">
        <v>1</v>
      </c>
      <c r="AO378" s="228"/>
      <c r="AP378" s="55">
        <v>1587.726772</v>
      </c>
      <c r="AQ378" s="200">
        <v>1687824.3811334891</v>
      </c>
      <c r="AR378" s="201">
        <v>1.0630446062249108</v>
      </c>
      <c r="AS378" s="55">
        <v>1</v>
      </c>
      <c r="AT378" s="55"/>
      <c r="AU378" s="423">
        <v>1501.45</v>
      </c>
      <c r="AV378" s="200">
        <v>1573654.3154628694</v>
      </c>
      <c r="AW378" s="201">
        <v>1.0480897235757896</v>
      </c>
      <c r="AX378" s="423">
        <v>1</v>
      </c>
      <c r="AY378" s="55"/>
      <c r="AZ378" s="423">
        <v>1279.709613</v>
      </c>
      <c r="BA378" s="200">
        <v>1341508.1227538497</v>
      </c>
      <c r="BB378" s="201">
        <v>1.0482910412847306</v>
      </c>
      <c r="BC378" s="425">
        <v>1</v>
      </c>
      <c r="BD378" s="136"/>
    </row>
    <row r="379" spans="1:56" ht="11.25" customHeight="1">
      <c r="A379" s="123">
        <v>86</v>
      </c>
      <c r="B379" s="55" t="s">
        <v>766</v>
      </c>
      <c r="C379" s="345">
        <v>3</v>
      </c>
      <c r="D379" s="57">
        <v>41531</v>
      </c>
      <c r="E379" s="94">
        <v>250</v>
      </c>
      <c r="F379" s="55" t="s">
        <v>305</v>
      </c>
      <c r="G379" s="55" t="s">
        <v>748</v>
      </c>
      <c r="H379" s="55" t="s">
        <v>306</v>
      </c>
      <c r="I379" s="55" t="s">
        <v>849</v>
      </c>
      <c r="J379" s="55" t="s">
        <v>591</v>
      </c>
      <c r="K379" s="55" t="s">
        <v>848</v>
      </c>
      <c r="L379" s="55">
        <v>1201.6099999999999</v>
      </c>
      <c r="M379" s="8">
        <v>1282022.1157158224</v>
      </c>
      <c r="N379" s="58">
        <v>1.0669203116783503</v>
      </c>
      <c r="O379" s="55"/>
      <c r="P379" s="55"/>
      <c r="Q379" s="55"/>
      <c r="R379" s="8">
        <v>0</v>
      </c>
      <c r="S379" s="58"/>
      <c r="T379" s="55"/>
      <c r="U379" s="55"/>
      <c r="V379" s="55"/>
      <c r="W379" s="8"/>
      <c r="X379" s="58"/>
      <c r="Y379" s="55"/>
      <c r="Z379" s="55"/>
      <c r="AA379" s="55"/>
      <c r="AB379" s="8"/>
      <c r="AC379" s="58"/>
      <c r="AD379" s="55"/>
      <c r="AE379" s="55"/>
      <c r="AF379" s="55"/>
      <c r="AG379" s="8"/>
      <c r="AH379" s="58"/>
      <c r="AI379" s="55"/>
      <c r="AJ379" s="55"/>
      <c r="AK379" s="55">
        <v>1601.498</v>
      </c>
      <c r="AL379" s="8">
        <v>1714136.7010853901</v>
      </c>
      <c r="AM379" s="58">
        <v>1.0703333385901137</v>
      </c>
      <c r="AN379" s="237">
        <v>1</v>
      </c>
      <c r="AO379" s="228"/>
      <c r="AP379" s="55">
        <v>1095.895411</v>
      </c>
      <c r="AQ379" s="200">
        <v>1148595.603873363</v>
      </c>
      <c r="AR379" s="201">
        <v>1.0480887065904168</v>
      </c>
      <c r="AS379" s="55">
        <v>1</v>
      </c>
      <c r="AT379" s="55"/>
      <c r="AU379" s="423">
        <v>1580.42</v>
      </c>
      <c r="AV379" s="200">
        <v>1630419.1864687493</v>
      </c>
      <c r="AW379" s="201">
        <v>1.0316366449859842</v>
      </c>
      <c r="AX379" s="423">
        <v>1</v>
      </c>
      <c r="AY379" s="55"/>
      <c r="AZ379" s="423">
        <v>1602.935884</v>
      </c>
      <c r="BA379" s="200">
        <v>1678705.8133324655</v>
      </c>
      <c r="BB379" s="201">
        <v>1.047269469782776</v>
      </c>
      <c r="BC379" s="425">
        <v>1</v>
      </c>
      <c r="BD379" s="136"/>
    </row>
    <row r="380" spans="1:56" ht="11.25" customHeight="1">
      <c r="A380" s="123">
        <v>86</v>
      </c>
      <c r="B380" s="55" t="s">
        <v>766</v>
      </c>
      <c r="C380" s="345">
        <v>4</v>
      </c>
      <c r="D380" s="57">
        <v>41820</v>
      </c>
      <c r="E380" s="94">
        <v>250</v>
      </c>
      <c r="F380" s="122" t="s">
        <v>305</v>
      </c>
      <c r="G380" s="122" t="s">
        <v>748</v>
      </c>
      <c r="H380" s="122" t="s">
        <v>306</v>
      </c>
      <c r="I380" s="55" t="s">
        <v>849</v>
      </c>
      <c r="J380" s="55" t="s">
        <v>591</v>
      </c>
      <c r="K380" s="55" t="s">
        <v>848</v>
      </c>
      <c r="L380" s="55">
        <v>1600.32</v>
      </c>
      <c r="M380" s="8">
        <v>1700086.8904046291</v>
      </c>
      <c r="N380" s="58">
        <v>1.0623418381352663</v>
      </c>
      <c r="O380" s="55"/>
      <c r="P380" s="55">
        <v>1</v>
      </c>
      <c r="Q380" s="197">
        <v>1594.9193</v>
      </c>
      <c r="R380" s="8">
        <v>1617113.7923291491</v>
      </c>
      <c r="S380" s="58">
        <v>1.0139157462883226</v>
      </c>
      <c r="T380" s="55"/>
      <c r="U380" s="55"/>
      <c r="V380" s="197"/>
      <c r="W380" s="8"/>
      <c r="X380" s="58"/>
      <c r="Y380" s="55"/>
      <c r="Z380" s="55"/>
      <c r="AA380" s="197"/>
      <c r="AB380" s="8"/>
      <c r="AC380" s="58"/>
      <c r="AD380" s="55"/>
      <c r="AE380" s="55"/>
      <c r="AF380" s="197"/>
      <c r="AG380" s="8"/>
      <c r="AH380" s="58"/>
      <c r="AI380" s="55"/>
      <c r="AJ380" s="55"/>
      <c r="AK380" s="55">
        <v>495.517</v>
      </c>
      <c r="AL380" s="8">
        <v>534822.2768365799</v>
      </c>
      <c r="AM380" s="58">
        <v>1.0793217525061298</v>
      </c>
      <c r="AN380" s="237">
        <v>1</v>
      </c>
      <c r="AO380" s="228"/>
      <c r="AP380" s="55">
        <v>1159.933947</v>
      </c>
      <c r="AQ380" s="200">
        <v>1273277.7463399346</v>
      </c>
      <c r="AR380" s="201">
        <v>1.0977157359977971</v>
      </c>
      <c r="AS380" s="55">
        <v>1</v>
      </c>
      <c r="AT380" s="55"/>
      <c r="AU380" s="423">
        <v>1651.6849999999999</v>
      </c>
      <c r="AV380" s="200">
        <v>1714122.6175975318</v>
      </c>
      <c r="AW380" s="201">
        <v>1.0378023761174389</v>
      </c>
      <c r="AX380" s="423">
        <v>1</v>
      </c>
      <c r="AY380" s="55"/>
      <c r="AZ380" s="423">
        <v>1317.049888</v>
      </c>
      <c r="BA380" s="200">
        <v>1411072.4477799132</v>
      </c>
      <c r="BB380" s="201">
        <v>1.0713887610762343</v>
      </c>
      <c r="BC380" s="425">
        <v>1</v>
      </c>
      <c r="BD380" s="136"/>
    </row>
    <row r="381" spans="1:56" s="4" customFormat="1" ht="11.25" customHeight="1">
      <c r="A381" s="123">
        <v>86</v>
      </c>
      <c r="B381" s="55" t="s">
        <v>766</v>
      </c>
      <c r="C381" s="345">
        <v>5</v>
      </c>
      <c r="D381" s="57">
        <v>42829</v>
      </c>
      <c r="E381" s="94">
        <v>660</v>
      </c>
      <c r="F381" s="122" t="s">
        <v>305</v>
      </c>
      <c r="G381" s="122" t="s">
        <v>748</v>
      </c>
      <c r="H381" s="122" t="s">
        <v>306</v>
      </c>
      <c r="I381" s="55" t="s">
        <v>849</v>
      </c>
      <c r="J381" s="55" t="s">
        <v>591</v>
      </c>
      <c r="K381" s="55" t="s">
        <v>848</v>
      </c>
      <c r="L381" s="217">
        <v>1241.5859493472897</v>
      </c>
      <c r="M381" s="8">
        <v>1082629.3499759724</v>
      </c>
      <c r="N381" s="58">
        <v>0.87197293956581756</v>
      </c>
      <c r="O381" s="55"/>
      <c r="P381" s="55">
        <v>1</v>
      </c>
      <c r="Q381" s="197">
        <v>2529.5700000000002</v>
      </c>
      <c r="R381" s="8">
        <v>2410768.3499964871</v>
      </c>
      <c r="S381" s="58">
        <v>0.95303484386535531</v>
      </c>
      <c r="T381" s="55"/>
      <c r="U381" s="55">
        <v>1</v>
      </c>
      <c r="V381" s="197">
        <v>2548.6999999999998</v>
      </c>
      <c r="W381" s="8">
        <v>2587146.7847267147</v>
      </c>
      <c r="X381" s="58">
        <v>1.015084860802258</v>
      </c>
      <c r="Y381" s="55"/>
      <c r="Z381" s="55">
        <v>1</v>
      </c>
      <c r="AA381" s="197">
        <v>3568.9679999999998</v>
      </c>
      <c r="AB381" s="8">
        <v>3310112.6914175968</v>
      </c>
      <c r="AC381" s="58">
        <v>0.92747054370271653</v>
      </c>
      <c r="AD381" s="55"/>
      <c r="AE381" s="55">
        <v>1</v>
      </c>
      <c r="AF381" s="197">
        <v>2245.5300000000002</v>
      </c>
      <c r="AG381" s="8">
        <v>2267635.9569072532</v>
      </c>
      <c r="AH381" s="58">
        <v>1.0098444273321903</v>
      </c>
      <c r="AI381" s="55"/>
      <c r="AJ381" s="55">
        <v>1</v>
      </c>
      <c r="AK381" s="55">
        <v>3425.23</v>
      </c>
      <c r="AL381" s="8">
        <v>3510092.9988303692</v>
      </c>
      <c r="AM381" s="58">
        <v>1.0247758541266918</v>
      </c>
      <c r="AN381" s="237">
        <v>1</v>
      </c>
      <c r="AO381" s="228">
        <v>1</v>
      </c>
      <c r="AP381" s="55">
        <v>3323.8629999999998</v>
      </c>
      <c r="AQ381" s="200">
        <v>3362040.5855410928</v>
      </c>
      <c r="AR381" s="201">
        <v>1.0114859082763317</v>
      </c>
      <c r="AS381" s="55">
        <v>1</v>
      </c>
      <c r="AT381" s="55">
        <v>1</v>
      </c>
      <c r="AU381" s="423">
        <v>3648.1430320326731</v>
      </c>
      <c r="AV381" s="200">
        <v>3692165.4773503612</v>
      </c>
      <c r="AW381" s="201">
        <v>1.0120670831519343</v>
      </c>
      <c r="AX381" s="423">
        <v>1</v>
      </c>
      <c r="AY381" s="55"/>
      <c r="AZ381" s="423">
        <v>3212.5990000000002</v>
      </c>
      <c r="BA381" s="200">
        <v>3176850.102013187</v>
      </c>
      <c r="BB381" s="201">
        <v>0.9888722812941132</v>
      </c>
      <c r="BC381" s="425">
        <v>1</v>
      </c>
      <c r="BD381" s="136"/>
    </row>
    <row r="382" spans="1:56" ht="11.25" customHeight="1">
      <c r="A382" s="123">
        <v>86</v>
      </c>
      <c r="B382" s="55" t="s">
        <v>766</v>
      </c>
      <c r="C382" s="345">
        <v>6</v>
      </c>
      <c r="D382" s="57">
        <v>43553</v>
      </c>
      <c r="E382" s="94">
        <v>660</v>
      </c>
      <c r="F382" s="122" t="s">
        <v>305</v>
      </c>
      <c r="G382" s="122" t="s">
        <v>748</v>
      </c>
      <c r="H382" s="122" t="s">
        <v>306</v>
      </c>
      <c r="I382" s="55" t="s">
        <v>849</v>
      </c>
      <c r="J382" s="55" t="s">
        <v>591</v>
      </c>
      <c r="K382" s="55" t="s">
        <v>848</v>
      </c>
      <c r="L382" s="217"/>
      <c r="M382" s="8"/>
      <c r="N382" s="58"/>
      <c r="O382" s="55"/>
      <c r="P382" s="55"/>
      <c r="Q382" s="197">
        <v>0</v>
      </c>
      <c r="R382" s="8">
        <v>0</v>
      </c>
      <c r="S382" s="58">
        <v>0</v>
      </c>
      <c r="T382" s="55"/>
      <c r="U382" s="55">
        <v>1</v>
      </c>
      <c r="V382" s="197">
        <v>3438.6</v>
      </c>
      <c r="W382" s="8">
        <v>3420280.1545394631</v>
      </c>
      <c r="X382" s="58">
        <v>0.99467229527699152</v>
      </c>
      <c r="Y382" s="55"/>
      <c r="Z382" s="55">
        <v>1</v>
      </c>
      <c r="AA382" s="197">
        <v>3736.26</v>
      </c>
      <c r="AB382" s="8">
        <v>3458019.6498909714</v>
      </c>
      <c r="AC382" s="58">
        <v>0.92552971417700347</v>
      </c>
      <c r="AD382" s="55"/>
      <c r="AE382" s="55">
        <v>1</v>
      </c>
      <c r="AF382" s="197">
        <v>3023.32</v>
      </c>
      <c r="AG382" s="8">
        <v>2936594.0705677271</v>
      </c>
      <c r="AH382" s="58">
        <v>0.971314340052567</v>
      </c>
      <c r="AI382" s="55"/>
      <c r="AJ382" s="55">
        <v>1</v>
      </c>
      <c r="AK382" s="55">
        <v>3400.58</v>
      </c>
      <c r="AL382" s="8">
        <v>3534747.2823689259</v>
      </c>
      <c r="AM382" s="58">
        <v>1.0394542349743061</v>
      </c>
      <c r="AN382" s="237">
        <v>1</v>
      </c>
      <c r="AO382" s="228">
        <v>1</v>
      </c>
      <c r="AP382" s="55">
        <v>3459.28</v>
      </c>
      <c r="AQ382" s="200">
        <v>3356239.6898238091</v>
      </c>
      <c r="AR382" s="201">
        <v>0.97021336515801238</v>
      </c>
      <c r="AS382" s="55">
        <v>1</v>
      </c>
      <c r="AT382" s="55">
        <v>1</v>
      </c>
      <c r="AU382" s="423">
        <v>3892.8208181327809</v>
      </c>
      <c r="AV382" s="200">
        <v>3812931.6835184558</v>
      </c>
      <c r="AW382" s="201">
        <v>0.97947782897116631</v>
      </c>
      <c r="AX382" s="423">
        <v>1</v>
      </c>
      <c r="AY382" s="55">
        <v>1</v>
      </c>
      <c r="AZ382" s="423">
        <v>2562.9009999999998</v>
      </c>
      <c r="BA382" s="200">
        <v>2500289.35181183</v>
      </c>
      <c r="BB382" s="201">
        <v>0.97557000906856328</v>
      </c>
      <c r="BC382" s="425">
        <v>1</v>
      </c>
      <c r="BD382" s="136"/>
    </row>
    <row r="383" spans="1:56" s="4" customFormat="1" ht="11.25" customHeight="1">
      <c r="A383" s="357">
        <v>87</v>
      </c>
      <c r="B383" s="263" t="s">
        <v>401</v>
      </c>
      <c r="C383" s="344">
        <v>0</v>
      </c>
      <c r="D383" s="264"/>
      <c r="E383" s="421">
        <v>240</v>
      </c>
      <c r="F383" s="263" t="s">
        <v>902</v>
      </c>
      <c r="G383" s="263" t="s">
        <v>748</v>
      </c>
      <c r="H383" s="263" t="s">
        <v>645</v>
      </c>
      <c r="I383" s="263" t="s">
        <v>103</v>
      </c>
      <c r="J383" s="263"/>
      <c r="K383" s="263"/>
      <c r="L383" s="267">
        <v>779.65215000000012</v>
      </c>
      <c r="M383" s="265">
        <v>0</v>
      </c>
      <c r="N383" s="268">
        <v>0</v>
      </c>
      <c r="O383" s="263"/>
      <c r="P383" s="263"/>
      <c r="Q383" s="267">
        <v>805.48235</v>
      </c>
      <c r="R383" s="265">
        <v>0</v>
      </c>
      <c r="S383" s="268">
        <v>0</v>
      </c>
      <c r="T383" s="263"/>
      <c r="U383" s="263"/>
      <c r="V383" s="267">
        <v>974.76170000000002</v>
      </c>
      <c r="W383" s="265">
        <v>0</v>
      </c>
      <c r="X383" s="268">
        <v>0</v>
      </c>
      <c r="Y383" s="263"/>
      <c r="Z383" s="263"/>
      <c r="AA383" s="265">
        <v>822.39734999999996</v>
      </c>
      <c r="AB383" s="265">
        <v>0</v>
      </c>
      <c r="AC383" s="268">
        <v>0</v>
      </c>
      <c r="AD383" s="263"/>
      <c r="AE383" s="263"/>
      <c r="AF383" s="271">
        <v>899.34070000000008</v>
      </c>
      <c r="AG383" s="265">
        <v>0</v>
      </c>
      <c r="AH383" s="268">
        <v>0</v>
      </c>
      <c r="AI383" s="263"/>
      <c r="AJ383" s="263"/>
      <c r="AK383" s="263">
        <v>830.80510000000004</v>
      </c>
      <c r="AL383" s="265">
        <v>0</v>
      </c>
      <c r="AM383" s="268">
        <v>0</v>
      </c>
      <c r="AN383" s="263"/>
      <c r="AO383" s="313"/>
      <c r="AP383" s="263">
        <v>753.25479999999993</v>
      </c>
      <c r="AQ383" s="265">
        <v>0</v>
      </c>
      <c r="AR383" s="268">
        <v>0</v>
      </c>
      <c r="AS383" s="263"/>
      <c r="AT383" s="263"/>
      <c r="AU383" s="422">
        <v>754.65775000000008</v>
      </c>
      <c r="AV383" s="265">
        <v>0</v>
      </c>
      <c r="AW383" s="268">
        <v>0</v>
      </c>
      <c r="AX383" s="422"/>
      <c r="AY383" s="263"/>
      <c r="AZ383" s="422">
        <v>794.66669999999999</v>
      </c>
      <c r="BA383" s="265">
        <v>0</v>
      </c>
      <c r="BB383" s="268">
        <v>0</v>
      </c>
      <c r="BC383" s="422"/>
      <c r="BD383" s="263"/>
    </row>
    <row r="384" spans="1:56" ht="11.25" customHeight="1">
      <c r="A384" s="123">
        <v>87</v>
      </c>
      <c r="B384" s="55" t="s">
        <v>401</v>
      </c>
      <c r="C384" s="345">
        <v>1</v>
      </c>
      <c r="D384" s="57">
        <v>27504</v>
      </c>
      <c r="E384" s="8">
        <v>60</v>
      </c>
      <c r="F384" s="55" t="s">
        <v>902</v>
      </c>
      <c r="G384" s="55" t="s">
        <v>748</v>
      </c>
      <c r="H384" s="55" t="s">
        <v>645</v>
      </c>
      <c r="I384" s="55" t="s">
        <v>103</v>
      </c>
      <c r="J384" s="55"/>
      <c r="K384" s="55"/>
      <c r="L384" s="56"/>
      <c r="M384" s="200"/>
      <c r="N384" s="201"/>
      <c r="O384" s="56"/>
      <c r="P384" s="56"/>
      <c r="Q384" s="56"/>
      <c r="R384" s="200"/>
      <c r="S384" s="201"/>
      <c r="T384" s="56"/>
      <c r="U384" s="56"/>
      <c r="V384" s="56"/>
      <c r="W384" s="200"/>
      <c r="X384" s="201"/>
      <c r="Y384" s="56"/>
      <c r="Z384" s="56"/>
      <c r="AA384" s="56"/>
      <c r="AB384" s="200"/>
      <c r="AC384" s="201"/>
      <c r="AD384" s="56"/>
      <c r="AE384" s="56"/>
      <c r="AF384" s="56"/>
      <c r="AG384" s="200">
        <v>0</v>
      </c>
      <c r="AH384" s="201">
        <v>0</v>
      </c>
      <c r="AI384" s="56"/>
      <c r="AJ384" s="56"/>
      <c r="AK384" s="55">
        <v>830.80510000000004</v>
      </c>
      <c r="AL384" s="8">
        <v>0</v>
      </c>
      <c r="AM384" s="58">
        <v>0</v>
      </c>
      <c r="AN384" s="55"/>
      <c r="AO384" s="228"/>
      <c r="AP384" s="56">
        <v>753.25</v>
      </c>
      <c r="AQ384" s="200">
        <v>0</v>
      </c>
      <c r="AR384" s="201">
        <v>0</v>
      </c>
      <c r="AS384" s="56"/>
      <c r="AT384" s="56"/>
      <c r="AU384" s="423">
        <v>546.92165000000011</v>
      </c>
      <c r="AV384" s="200">
        <v>0</v>
      </c>
      <c r="AW384" s="201">
        <v>0</v>
      </c>
      <c r="AX384" s="423"/>
      <c r="AY384" s="56"/>
      <c r="AZ384" s="423">
        <v>794.66669999999999</v>
      </c>
      <c r="BA384" s="200">
        <v>0</v>
      </c>
      <c r="BB384" s="201">
        <v>0</v>
      </c>
      <c r="BC384" s="425"/>
      <c r="BD384" s="139"/>
    </row>
    <row r="385" spans="1:56" ht="11.25" customHeight="1">
      <c r="A385" s="123">
        <v>87</v>
      </c>
      <c r="B385" s="55" t="s">
        <v>401</v>
      </c>
      <c r="C385" s="345">
        <v>2</v>
      </c>
      <c r="D385" s="57">
        <v>27508</v>
      </c>
      <c r="E385" s="8">
        <v>60</v>
      </c>
      <c r="F385" s="55" t="s">
        <v>902</v>
      </c>
      <c r="G385" s="55" t="s">
        <v>748</v>
      </c>
      <c r="H385" s="55" t="s">
        <v>645</v>
      </c>
      <c r="I385" s="55" t="s">
        <v>103</v>
      </c>
      <c r="J385" s="55"/>
      <c r="K385" s="55"/>
      <c r="L385" s="55"/>
      <c r="M385" s="8"/>
      <c r="N385" s="58"/>
      <c r="O385" s="55"/>
      <c r="P385" s="55"/>
      <c r="Q385" s="55"/>
      <c r="R385" s="8"/>
      <c r="S385" s="58"/>
      <c r="T385" s="55"/>
      <c r="U385" s="55"/>
      <c r="V385" s="55"/>
      <c r="W385" s="8"/>
      <c r="X385" s="58"/>
      <c r="Y385" s="55"/>
      <c r="Z385" s="55"/>
      <c r="AA385" s="55"/>
      <c r="AB385" s="8"/>
      <c r="AC385" s="58"/>
      <c r="AD385" s="55"/>
      <c r="AE385" s="55"/>
      <c r="AF385" s="55"/>
      <c r="AG385" s="8">
        <v>0</v>
      </c>
      <c r="AH385" s="58">
        <v>0</v>
      </c>
      <c r="AI385" s="55"/>
      <c r="AJ385" s="55"/>
      <c r="AK385" s="55">
        <v>0</v>
      </c>
      <c r="AL385" s="8">
        <v>0</v>
      </c>
      <c r="AM385" s="58">
        <v>0</v>
      </c>
      <c r="AN385" s="55"/>
      <c r="AO385" s="228"/>
      <c r="AP385" s="55">
        <v>0</v>
      </c>
      <c r="AQ385" s="200">
        <v>0</v>
      </c>
      <c r="AR385" s="201">
        <v>0</v>
      </c>
      <c r="AS385" s="55"/>
      <c r="AT385" s="55"/>
      <c r="AU385" s="423">
        <v>59.21244999999999</v>
      </c>
      <c r="AV385" s="200">
        <v>0</v>
      </c>
      <c r="AW385" s="201">
        <v>0</v>
      </c>
      <c r="AX385" s="423"/>
      <c r="AY385" s="55"/>
      <c r="AZ385" s="423">
        <v>0</v>
      </c>
      <c r="BA385" s="200">
        <v>0</v>
      </c>
      <c r="BB385" s="201">
        <v>0</v>
      </c>
      <c r="BC385" s="425"/>
      <c r="BD385" s="136"/>
    </row>
    <row r="386" spans="1:56" ht="11.25" customHeight="1">
      <c r="A386" s="123">
        <v>87</v>
      </c>
      <c r="B386" s="55" t="s">
        <v>401</v>
      </c>
      <c r="C386" s="345">
        <v>3</v>
      </c>
      <c r="D386" s="57">
        <v>27514</v>
      </c>
      <c r="E386" s="8">
        <v>60</v>
      </c>
      <c r="F386" s="55" t="s">
        <v>902</v>
      </c>
      <c r="G386" s="55" t="s">
        <v>748</v>
      </c>
      <c r="H386" s="55" t="s">
        <v>645</v>
      </c>
      <c r="I386" s="55" t="s">
        <v>103</v>
      </c>
      <c r="J386" s="55"/>
      <c r="K386" s="55"/>
      <c r="L386" s="136"/>
      <c r="M386" s="126"/>
      <c r="N386" s="221"/>
      <c r="O386" s="136"/>
      <c r="P386" s="136"/>
      <c r="Q386" s="136"/>
      <c r="R386" s="126"/>
      <c r="S386" s="221"/>
      <c r="T386" s="136"/>
      <c r="U386" s="136"/>
      <c r="V386" s="136"/>
      <c r="W386" s="126"/>
      <c r="X386" s="221"/>
      <c r="Y386" s="136"/>
      <c r="Z386" s="136"/>
      <c r="AA386" s="136"/>
      <c r="AB386" s="126"/>
      <c r="AC386" s="221"/>
      <c r="AD386" s="136"/>
      <c r="AE386" s="136"/>
      <c r="AF386" s="136"/>
      <c r="AG386" s="126">
        <v>0</v>
      </c>
      <c r="AH386" s="221">
        <v>0</v>
      </c>
      <c r="AI386" s="136"/>
      <c r="AJ386" s="136"/>
      <c r="AK386" s="136">
        <v>0</v>
      </c>
      <c r="AL386" s="8">
        <v>0</v>
      </c>
      <c r="AM386" s="58">
        <v>0</v>
      </c>
      <c r="AN386" s="55"/>
      <c r="AO386" s="237"/>
      <c r="AP386" s="136">
        <v>0</v>
      </c>
      <c r="AQ386" s="200">
        <v>0</v>
      </c>
      <c r="AR386" s="201">
        <v>0</v>
      </c>
      <c r="AS386" s="136"/>
      <c r="AT386" s="136"/>
      <c r="AU386" s="423">
        <v>50.774850000000001</v>
      </c>
      <c r="AV386" s="200">
        <v>0</v>
      </c>
      <c r="AW386" s="201">
        <v>0</v>
      </c>
      <c r="AX386" s="423"/>
      <c r="AY386" s="136"/>
      <c r="AZ386" s="423">
        <v>0</v>
      </c>
      <c r="BA386" s="200">
        <v>0</v>
      </c>
      <c r="BB386" s="201">
        <v>0</v>
      </c>
      <c r="BC386" s="425"/>
      <c r="BD386" s="136"/>
    </row>
    <row r="387" spans="1:56" ht="11.25" customHeight="1">
      <c r="A387" s="123">
        <v>87</v>
      </c>
      <c r="B387" s="55" t="s">
        <v>401</v>
      </c>
      <c r="C387" s="345">
        <v>4</v>
      </c>
      <c r="D387" s="57">
        <v>27792</v>
      </c>
      <c r="E387" s="8">
        <v>60</v>
      </c>
      <c r="F387" s="136" t="s">
        <v>902</v>
      </c>
      <c r="G387" s="136" t="s">
        <v>748</v>
      </c>
      <c r="H387" s="136" t="s">
        <v>645</v>
      </c>
      <c r="I387" s="136" t="s">
        <v>103</v>
      </c>
      <c r="J387" s="136"/>
      <c r="K387" s="136"/>
      <c r="L387" s="136"/>
      <c r="M387" s="126"/>
      <c r="N387" s="221"/>
      <c r="O387" s="136"/>
      <c r="P387" s="136"/>
      <c r="Q387" s="136"/>
      <c r="R387" s="126"/>
      <c r="S387" s="221"/>
      <c r="T387" s="136"/>
      <c r="U387" s="136"/>
      <c r="V387" s="136"/>
      <c r="W387" s="126"/>
      <c r="X387" s="221"/>
      <c r="Y387" s="136"/>
      <c r="Z387" s="136"/>
      <c r="AA387" s="136"/>
      <c r="AB387" s="126"/>
      <c r="AC387" s="221"/>
      <c r="AD387" s="136"/>
      <c r="AE387" s="136"/>
      <c r="AF387" s="136"/>
      <c r="AG387" s="126">
        <v>0</v>
      </c>
      <c r="AH387" s="221">
        <v>0</v>
      </c>
      <c r="AI387" s="136"/>
      <c r="AJ387" s="136"/>
      <c r="AK387" s="136">
        <v>0</v>
      </c>
      <c r="AL387" s="8">
        <v>0</v>
      </c>
      <c r="AM387" s="58">
        <v>0</v>
      </c>
      <c r="AN387" s="55"/>
      <c r="AO387" s="237"/>
      <c r="AP387" s="136">
        <v>0</v>
      </c>
      <c r="AQ387" s="200">
        <v>0</v>
      </c>
      <c r="AR387" s="201">
        <v>0</v>
      </c>
      <c r="AS387" s="136"/>
      <c r="AT387" s="136"/>
      <c r="AU387" s="423">
        <v>97.748799999999989</v>
      </c>
      <c r="AV387" s="200">
        <v>0</v>
      </c>
      <c r="AW387" s="201">
        <v>0</v>
      </c>
      <c r="AX387" s="423"/>
      <c r="AY387" s="136"/>
      <c r="AZ387" s="423">
        <v>0</v>
      </c>
      <c r="BA387" s="200">
        <v>0</v>
      </c>
      <c r="BB387" s="201">
        <v>0</v>
      </c>
      <c r="BC387" s="425"/>
      <c r="BD387" s="136"/>
    </row>
    <row r="388" spans="1:56" s="4" customFormat="1" ht="11.25" customHeight="1">
      <c r="A388" s="357">
        <v>88</v>
      </c>
      <c r="B388" s="263" t="s">
        <v>407</v>
      </c>
      <c r="C388" s="344">
        <v>0</v>
      </c>
      <c r="D388" s="264"/>
      <c r="E388" s="421">
        <v>144</v>
      </c>
      <c r="F388" s="263" t="s">
        <v>902</v>
      </c>
      <c r="G388" s="263" t="s">
        <v>748</v>
      </c>
      <c r="H388" s="263" t="s">
        <v>645</v>
      </c>
      <c r="I388" s="263" t="s">
        <v>103</v>
      </c>
      <c r="J388" s="263"/>
      <c r="K388" s="263"/>
      <c r="L388" s="267">
        <v>807.60169999999994</v>
      </c>
      <c r="M388" s="265">
        <v>0</v>
      </c>
      <c r="N388" s="268">
        <v>0</v>
      </c>
      <c r="O388" s="263"/>
      <c r="P388" s="263"/>
      <c r="Q388" s="267">
        <v>629.24794999999995</v>
      </c>
      <c r="R388" s="265">
        <v>0</v>
      </c>
      <c r="S388" s="268">
        <v>0</v>
      </c>
      <c r="T388" s="263"/>
      <c r="U388" s="263"/>
      <c r="V388" s="267">
        <v>787.42309999999998</v>
      </c>
      <c r="W388" s="265">
        <v>0</v>
      </c>
      <c r="X388" s="268">
        <v>0</v>
      </c>
      <c r="Y388" s="263"/>
      <c r="Z388" s="263"/>
      <c r="AA388" s="265">
        <v>729.44445000000007</v>
      </c>
      <c r="AB388" s="265">
        <v>0</v>
      </c>
      <c r="AC388" s="268">
        <v>0</v>
      </c>
      <c r="AD388" s="263"/>
      <c r="AE388" s="263"/>
      <c r="AF388" s="271">
        <v>795.36320000000012</v>
      </c>
      <c r="AG388" s="265">
        <v>0</v>
      </c>
      <c r="AH388" s="268">
        <v>0</v>
      </c>
      <c r="AI388" s="263"/>
      <c r="AJ388" s="263"/>
      <c r="AK388" s="263">
        <v>805.57190000000003</v>
      </c>
      <c r="AL388" s="265">
        <v>0</v>
      </c>
      <c r="AM388" s="268">
        <v>0</v>
      </c>
      <c r="AN388" s="263"/>
      <c r="AO388" s="313"/>
      <c r="AP388" s="263">
        <v>702.93765000000008</v>
      </c>
      <c r="AQ388" s="265">
        <v>0</v>
      </c>
      <c r="AR388" s="268">
        <v>0</v>
      </c>
      <c r="AS388" s="263"/>
      <c r="AT388" s="263"/>
      <c r="AU388" s="422">
        <v>702.92770000000007</v>
      </c>
      <c r="AV388" s="265">
        <v>0</v>
      </c>
      <c r="AW388" s="268">
        <v>0</v>
      </c>
      <c r="AX388" s="422"/>
      <c r="AY388" s="263"/>
      <c r="AZ388" s="422">
        <v>637.98404999999991</v>
      </c>
      <c r="BA388" s="265">
        <v>0</v>
      </c>
      <c r="BB388" s="268">
        <v>0</v>
      </c>
      <c r="BC388" s="422"/>
      <c r="BD388" s="263"/>
    </row>
    <row r="389" spans="1:56" s="4" customFormat="1" ht="11.25" customHeight="1">
      <c r="A389" s="123">
        <v>88</v>
      </c>
      <c r="B389" s="55" t="s">
        <v>407</v>
      </c>
      <c r="C389" s="345">
        <v>1</v>
      </c>
      <c r="D389" s="57">
        <v>29419</v>
      </c>
      <c r="E389" s="8">
        <v>36</v>
      </c>
      <c r="F389" s="55" t="s">
        <v>902</v>
      </c>
      <c r="G389" s="55" t="s">
        <v>748</v>
      </c>
      <c r="H389" s="55" t="s">
        <v>645</v>
      </c>
      <c r="I389" s="55" t="s">
        <v>103</v>
      </c>
      <c r="J389" s="55"/>
      <c r="K389" s="55"/>
      <c r="L389" s="56"/>
      <c r="M389" s="200"/>
      <c r="N389" s="201"/>
      <c r="O389" s="56"/>
      <c r="P389" s="56"/>
      <c r="Q389" s="56"/>
      <c r="R389" s="200"/>
      <c r="S389" s="201"/>
      <c r="T389" s="56"/>
      <c r="U389" s="56"/>
      <c r="V389" s="56"/>
      <c r="W389" s="200"/>
      <c r="X389" s="201"/>
      <c r="Y389" s="56"/>
      <c r="Z389" s="56"/>
      <c r="AA389" s="56"/>
      <c r="AB389" s="200"/>
      <c r="AC389" s="201"/>
      <c r="AD389" s="56"/>
      <c r="AE389" s="56"/>
      <c r="AF389" s="56"/>
      <c r="AG389" s="200">
        <v>0</v>
      </c>
      <c r="AH389" s="201">
        <v>0</v>
      </c>
      <c r="AI389" s="56"/>
      <c r="AJ389" s="56"/>
      <c r="AK389" s="55">
        <v>805.57190000000003</v>
      </c>
      <c r="AL389" s="8">
        <v>0</v>
      </c>
      <c r="AM389" s="58">
        <v>0</v>
      </c>
      <c r="AN389" s="55"/>
      <c r="AO389" s="228"/>
      <c r="AP389" s="56">
        <v>702.94</v>
      </c>
      <c r="AQ389" s="200">
        <v>0</v>
      </c>
      <c r="AR389" s="201">
        <v>0</v>
      </c>
      <c r="AS389" s="56"/>
      <c r="AT389" s="56"/>
      <c r="AU389" s="423">
        <v>702.92770000000007</v>
      </c>
      <c r="AV389" s="200">
        <v>0</v>
      </c>
      <c r="AW389" s="201">
        <v>0</v>
      </c>
      <c r="AX389" s="423"/>
      <c r="AY389" s="56"/>
      <c r="AZ389" s="423">
        <v>637.98404999999991</v>
      </c>
      <c r="BA389" s="200">
        <v>0</v>
      </c>
      <c r="BB389" s="201">
        <v>0</v>
      </c>
      <c r="BC389" s="425"/>
      <c r="BD389" s="139"/>
    </row>
    <row r="390" spans="1:56" ht="11.25" customHeight="1">
      <c r="A390" s="123">
        <v>88</v>
      </c>
      <c r="B390" s="55" t="s">
        <v>407</v>
      </c>
      <c r="C390" s="345">
        <v>2</v>
      </c>
      <c r="D390" s="57">
        <v>29419</v>
      </c>
      <c r="E390" s="8">
        <v>36</v>
      </c>
      <c r="F390" s="55" t="s">
        <v>902</v>
      </c>
      <c r="G390" s="55" t="s">
        <v>748</v>
      </c>
      <c r="H390" s="55" t="s">
        <v>645</v>
      </c>
      <c r="I390" s="55" t="s">
        <v>103</v>
      </c>
      <c r="J390" s="55"/>
      <c r="K390" s="55"/>
      <c r="L390" s="55"/>
      <c r="M390" s="8"/>
      <c r="N390" s="58"/>
      <c r="O390" s="55"/>
      <c r="P390" s="55"/>
      <c r="Q390" s="55"/>
      <c r="R390" s="8"/>
      <c r="S390" s="58"/>
      <c r="T390" s="55"/>
      <c r="U390" s="55"/>
      <c r="V390" s="55"/>
      <c r="W390" s="8"/>
      <c r="X390" s="58"/>
      <c r="Y390" s="55"/>
      <c r="Z390" s="55"/>
      <c r="AA390" s="55"/>
      <c r="AB390" s="8"/>
      <c r="AC390" s="58"/>
      <c r="AD390" s="55"/>
      <c r="AE390" s="55"/>
      <c r="AF390" s="55"/>
      <c r="AG390" s="8">
        <v>0</v>
      </c>
      <c r="AH390" s="58">
        <v>0</v>
      </c>
      <c r="AI390" s="55"/>
      <c r="AJ390" s="55"/>
      <c r="AK390" s="55">
        <v>0</v>
      </c>
      <c r="AL390" s="8">
        <v>0</v>
      </c>
      <c r="AM390" s="58">
        <v>0</v>
      </c>
      <c r="AN390" s="55"/>
      <c r="AO390" s="228"/>
      <c r="AP390" s="55">
        <v>0</v>
      </c>
      <c r="AQ390" s="200">
        <v>0</v>
      </c>
      <c r="AR390" s="201">
        <v>0</v>
      </c>
      <c r="AS390" s="55"/>
      <c r="AT390" s="55"/>
      <c r="AU390" s="423">
        <v>0</v>
      </c>
      <c r="AV390" s="200">
        <v>0</v>
      </c>
      <c r="AW390" s="201">
        <v>0</v>
      </c>
      <c r="AX390" s="423"/>
      <c r="AY390" s="55"/>
      <c r="AZ390" s="423">
        <v>0</v>
      </c>
      <c r="BA390" s="200">
        <v>0</v>
      </c>
      <c r="BB390" s="201">
        <v>0</v>
      </c>
      <c r="BC390" s="425"/>
      <c r="BD390" s="136"/>
    </row>
    <row r="391" spans="1:56" ht="11.25" customHeight="1">
      <c r="A391" s="123">
        <v>88</v>
      </c>
      <c r="B391" s="55" t="s">
        <v>407</v>
      </c>
      <c r="C391" s="345">
        <v>3</v>
      </c>
      <c r="D391" s="57">
        <v>29542</v>
      </c>
      <c r="E391" s="8">
        <v>36</v>
      </c>
      <c r="F391" s="55" t="s">
        <v>902</v>
      </c>
      <c r="G391" s="55" t="s">
        <v>748</v>
      </c>
      <c r="H391" s="55" t="s">
        <v>645</v>
      </c>
      <c r="I391" s="55" t="s">
        <v>103</v>
      </c>
      <c r="J391" s="55"/>
      <c r="K391" s="55"/>
      <c r="L391" s="56"/>
      <c r="M391" s="200"/>
      <c r="N391" s="201"/>
      <c r="O391" s="56"/>
      <c r="P391" s="56"/>
      <c r="Q391" s="56"/>
      <c r="R391" s="200"/>
      <c r="S391" s="201"/>
      <c r="T391" s="56"/>
      <c r="U391" s="56"/>
      <c r="V391" s="56"/>
      <c r="W391" s="200"/>
      <c r="X391" s="201"/>
      <c r="Y391" s="56"/>
      <c r="Z391" s="56"/>
      <c r="AA391" s="56"/>
      <c r="AB391" s="200"/>
      <c r="AC391" s="201"/>
      <c r="AD391" s="56"/>
      <c r="AE391" s="56"/>
      <c r="AF391" s="56"/>
      <c r="AG391" s="200">
        <v>0</v>
      </c>
      <c r="AH391" s="201">
        <v>0</v>
      </c>
      <c r="AI391" s="56"/>
      <c r="AJ391" s="56"/>
      <c r="AK391" s="55">
        <v>0</v>
      </c>
      <c r="AL391" s="8">
        <v>0</v>
      </c>
      <c r="AM391" s="58">
        <v>0</v>
      </c>
      <c r="AN391" s="55"/>
      <c r="AO391" s="228"/>
      <c r="AP391" s="56">
        <v>0</v>
      </c>
      <c r="AQ391" s="200">
        <v>0</v>
      </c>
      <c r="AR391" s="201">
        <v>0</v>
      </c>
      <c r="AS391" s="56"/>
      <c r="AT391" s="56"/>
      <c r="AU391" s="423">
        <v>0</v>
      </c>
      <c r="AV391" s="200">
        <v>0</v>
      </c>
      <c r="AW391" s="201">
        <v>0</v>
      </c>
      <c r="AX391" s="423"/>
      <c r="AY391" s="56"/>
      <c r="AZ391" s="423">
        <v>0</v>
      </c>
      <c r="BA391" s="200">
        <v>0</v>
      </c>
      <c r="BB391" s="201">
        <v>0</v>
      </c>
      <c r="BC391" s="425"/>
      <c r="BD391" s="139"/>
    </row>
    <row r="392" spans="1:56" ht="11.25" customHeight="1">
      <c r="A392" s="123">
        <v>88</v>
      </c>
      <c r="B392" s="55" t="s">
        <v>407</v>
      </c>
      <c r="C392" s="345">
        <v>4</v>
      </c>
      <c r="D392" s="57">
        <v>29653</v>
      </c>
      <c r="E392" s="8">
        <v>36</v>
      </c>
      <c r="F392" s="55" t="s">
        <v>902</v>
      </c>
      <c r="G392" s="55" t="s">
        <v>748</v>
      </c>
      <c r="H392" s="55" t="s">
        <v>645</v>
      </c>
      <c r="I392" s="55" t="s">
        <v>103</v>
      </c>
      <c r="J392" s="55"/>
      <c r="K392" s="55"/>
      <c r="L392" s="56"/>
      <c r="M392" s="200"/>
      <c r="N392" s="201"/>
      <c r="O392" s="56"/>
      <c r="P392" s="56"/>
      <c r="Q392" s="56"/>
      <c r="R392" s="200"/>
      <c r="S392" s="201"/>
      <c r="T392" s="56"/>
      <c r="U392" s="56"/>
      <c r="V392" s="56"/>
      <c r="W392" s="200"/>
      <c r="X392" s="201"/>
      <c r="Y392" s="56"/>
      <c r="Z392" s="56"/>
      <c r="AA392" s="56"/>
      <c r="AB392" s="200"/>
      <c r="AC392" s="201"/>
      <c r="AD392" s="56"/>
      <c r="AE392" s="56"/>
      <c r="AF392" s="56"/>
      <c r="AG392" s="200">
        <v>0</v>
      </c>
      <c r="AH392" s="201">
        <v>0</v>
      </c>
      <c r="AI392" s="56"/>
      <c r="AJ392" s="56"/>
      <c r="AK392" s="55">
        <v>0</v>
      </c>
      <c r="AL392" s="8">
        <v>0</v>
      </c>
      <c r="AM392" s="58">
        <v>0</v>
      </c>
      <c r="AN392" s="55"/>
      <c r="AO392" s="228"/>
      <c r="AP392" s="56">
        <v>0</v>
      </c>
      <c r="AQ392" s="200">
        <v>0</v>
      </c>
      <c r="AR392" s="201">
        <v>0</v>
      </c>
      <c r="AS392" s="56"/>
      <c r="AT392" s="56"/>
      <c r="AU392" s="423">
        <v>0</v>
      </c>
      <c r="AV392" s="200">
        <v>0</v>
      </c>
      <c r="AW392" s="201">
        <v>0</v>
      </c>
      <c r="AX392" s="423"/>
      <c r="AY392" s="56"/>
      <c r="AZ392" s="423">
        <v>0</v>
      </c>
      <c r="BA392" s="200">
        <v>0</v>
      </c>
      <c r="BB392" s="201">
        <v>0</v>
      </c>
      <c r="BC392" s="425"/>
      <c r="BD392" s="139"/>
    </row>
    <row r="393" spans="1:56" s="4" customFormat="1" ht="11.25" customHeight="1">
      <c r="A393" s="357">
        <v>89</v>
      </c>
      <c r="B393" s="270" t="s">
        <v>773</v>
      </c>
      <c r="C393" s="344">
        <v>0</v>
      </c>
      <c r="D393" s="264"/>
      <c r="E393" s="421">
        <v>44</v>
      </c>
      <c r="F393" s="263" t="s">
        <v>1369</v>
      </c>
      <c r="G393" s="263" t="s">
        <v>589</v>
      </c>
      <c r="H393" s="263" t="s">
        <v>370</v>
      </c>
      <c r="I393" s="263" t="s">
        <v>103</v>
      </c>
      <c r="J393" s="263"/>
      <c r="K393" s="263"/>
      <c r="L393" s="267">
        <v>45.491400000000006</v>
      </c>
      <c r="M393" s="265">
        <v>0</v>
      </c>
      <c r="N393" s="268">
        <v>0</v>
      </c>
      <c r="O393" s="263"/>
      <c r="P393" s="263"/>
      <c r="Q393" s="267">
        <v>48.715200000000003</v>
      </c>
      <c r="R393" s="265">
        <v>0</v>
      </c>
      <c r="S393" s="268">
        <v>0</v>
      </c>
      <c r="T393" s="263"/>
      <c r="U393" s="263"/>
      <c r="V393" s="267">
        <v>97.629400000000004</v>
      </c>
      <c r="W393" s="265">
        <v>0</v>
      </c>
      <c r="X393" s="268">
        <v>0</v>
      </c>
      <c r="Y393" s="263"/>
      <c r="Z393" s="263"/>
      <c r="AA393" s="265">
        <v>157.80699999999999</v>
      </c>
      <c r="AB393" s="265">
        <v>0</v>
      </c>
      <c r="AC393" s="268">
        <v>0</v>
      </c>
      <c r="AD393" s="263"/>
      <c r="AE393" s="263"/>
      <c r="AF393" s="271">
        <v>169.68729999999999</v>
      </c>
      <c r="AG393" s="265">
        <v>0</v>
      </c>
      <c r="AH393" s="268">
        <v>0</v>
      </c>
      <c r="AI393" s="263"/>
      <c r="AJ393" s="263"/>
      <c r="AK393" s="263">
        <v>165.96600000000001</v>
      </c>
      <c r="AL393" s="265">
        <v>0</v>
      </c>
      <c r="AM393" s="268">
        <v>0</v>
      </c>
      <c r="AN393" s="263"/>
      <c r="AO393" s="313"/>
      <c r="AP393" s="263">
        <v>157.7672</v>
      </c>
      <c r="AQ393" s="265">
        <v>0</v>
      </c>
      <c r="AR393" s="268">
        <v>0</v>
      </c>
      <c r="AS393" s="263"/>
      <c r="AT393" s="263"/>
      <c r="AU393" s="422">
        <v>168.37389999999999</v>
      </c>
      <c r="AV393" s="265">
        <v>0</v>
      </c>
      <c r="AW393" s="268">
        <v>0</v>
      </c>
      <c r="AX393" s="422"/>
      <c r="AY393" s="263"/>
      <c r="AZ393" s="422">
        <v>204.6516</v>
      </c>
      <c r="BA393" s="265">
        <v>0</v>
      </c>
      <c r="BB393" s="268">
        <v>0</v>
      </c>
      <c r="BC393" s="422"/>
      <c r="BD393" s="263"/>
    </row>
    <row r="394" spans="1:56" s="4" customFormat="1" ht="11.25" customHeight="1">
      <c r="A394" s="123">
        <v>89</v>
      </c>
      <c r="B394" s="6" t="s">
        <v>773</v>
      </c>
      <c r="C394" s="345">
        <v>1</v>
      </c>
      <c r="D394" s="57">
        <v>41235</v>
      </c>
      <c r="E394" s="8">
        <v>11</v>
      </c>
      <c r="F394" s="55" t="s">
        <v>518</v>
      </c>
      <c r="G394" s="55" t="s">
        <v>589</v>
      </c>
      <c r="H394" s="55" t="s">
        <v>370</v>
      </c>
      <c r="I394" s="55" t="s">
        <v>103</v>
      </c>
      <c r="J394" s="55"/>
      <c r="K394" s="55"/>
      <c r="L394" s="55"/>
      <c r="M394" s="8"/>
      <c r="N394" s="58"/>
      <c r="O394" s="55"/>
      <c r="P394" s="5" t="s">
        <v>1</v>
      </c>
      <c r="Q394" s="55"/>
      <c r="R394" s="8"/>
      <c r="S394" s="58"/>
      <c r="T394" s="55"/>
      <c r="U394" s="5" t="s">
        <v>1</v>
      </c>
      <c r="V394" s="55"/>
      <c r="W394" s="8"/>
      <c r="X394" s="58"/>
      <c r="Y394" s="55"/>
      <c r="Z394" s="5" t="s">
        <v>1</v>
      </c>
      <c r="AA394" s="55"/>
      <c r="AB394" s="8"/>
      <c r="AC394" s="58"/>
      <c r="AD394" s="55"/>
      <c r="AE394" s="5" t="s">
        <v>1</v>
      </c>
      <c r="AF394" s="55"/>
      <c r="AG394" s="8">
        <v>0</v>
      </c>
      <c r="AH394" s="58">
        <v>0</v>
      </c>
      <c r="AI394" s="55"/>
      <c r="AJ394" s="5" t="s">
        <v>1</v>
      </c>
      <c r="AK394" s="55">
        <v>37.402050000000003</v>
      </c>
      <c r="AL394" s="8">
        <v>0</v>
      </c>
      <c r="AM394" s="58">
        <v>0</v>
      </c>
      <c r="AN394" s="55"/>
      <c r="AO394" s="228" t="s">
        <v>1</v>
      </c>
      <c r="AP394" s="55">
        <v>37.799999999999997</v>
      </c>
      <c r="AQ394" s="200">
        <v>0</v>
      </c>
      <c r="AR394" s="201">
        <v>0</v>
      </c>
      <c r="AS394" s="55"/>
      <c r="AT394" s="55" t="s">
        <v>1</v>
      </c>
      <c r="AU394" s="423">
        <v>42.148200000000003</v>
      </c>
      <c r="AV394" s="200">
        <v>0</v>
      </c>
      <c r="AW394" s="201">
        <v>0</v>
      </c>
      <c r="AX394" s="423"/>
      <c r="AY394" s="55" t="s">
        <v>1</v>
      </c>
      <c r="AZ394" s="423">
        <v>50.904199999999996</v>
      </c>
      <c r="BA394" s="200">
        <v>0</v>
      </c>
      <c r="BB394" s="201">
        <v>0</v>
      </c>
      <c r="BC394" s="425"/>
      <c r="BD394" s="136" t="s">
        <v>1</v>
      </c>
    </row>
    <row r="395" spans="1:56" ht="11.25" customHeight="1">
      <c r="A395" s="123">
        <v>89</v>
      </c>
      <c r="B395" s="6" t="s">
        <v>773</v>
      </c>
      <c r="C395" s="345">
        <v>2</v>
      </c>
      <c r="D395" s="57">
        <v>41221</v>
      </c>
      <c r="E395" s="8">
        <v>11</v>
      </c>
      <c r="F395" s="55" t="s">
        <v>518</v>
      </c>
      <c r="G395" s="55" t="s">
        <v>589</v>
      </c>
      <c r="H395" s="55" t="s">
        <v>370</v>
      </c>
      <c r="I395" s="55" t="s">
        <v>103</v>
      </c>
      <c r="J395" s="55"/>
      <c r="K395" s="55"/>
      <c r="L395" s="55"/>
      <c r="M395" s="8"/>
      <c r="N395" s="58"/>
      <c r="O395" s="55"/>
      <c r="P395" s="5" t="s">
        <v>1</v>
      </c>
      <c r="Q395" s="55"/>
      <c r="R395" s="8"/>
      <c r="S395" s="58"/>
      <c r="T395" s="55"/>
      <c r="U395" s="5" t="s">
        <v>1</v>
      </c>
      <c r="V395" s="55"/>
      <c r="W395" s="8"/>
      <c r="X395" s="58"/>
      <c r="Y395" s="55"/>
      <c r="Z395" s="5" t="s">
        <v>1</v>
      </c>
      <c r="AA395" s="55"/>
      <c r="AB395" s="8"/>
      <c r="AC395" s="58"/>
      <c r="AD395" s="55"/>
      <c r="AE395" s="5" t="s">
        <v>1</v>
      </c>
      <c r="AF395" s="55"/>
      <c r="AG395" s="8">
        <v>0</v>
      </c>
      <c r="AH395" s="58">
        <v>0</v>
      </c>
      <c r="AI395" s="55"/>
      <c r="AJ395" s="5" t="s">
        <v>1</v>
      </c>
      <c r="AK395" s="55">
        <v>43.043700000000001</v>
      </c>
      <c r="AL395" s="8">
        <v>0</v>
      </c>
      <c r="AM395" s="58">
        <v>0</v>
      </c>
      <c r="AN395" s="55"/>
      <c r="AO395" s="228" t="s">
        <v>1</v>
      </c>
      <c r="AP395" s="55">
        <v>37.25</v>
      </c>
      <c r="AQ395" s="200">
        <v>0</v>
      </c>
      <c r="AR395" s="201">
        <v>0</v>
      </c>
      <c r="AS395" s="55"/>
      <c r="AT395" s="55" t="s">
        <v>1</v>
      </c>
      <c r="AU395" s="423">
        <v>41.551199999999994</v>
      </c>
      <c r="AV395" s="200">
        <v>0</v>
      </c>
      <c r="AW395" s="201">
        <v>0</v>
      </c>
      <c r="AX395" s="423"/>
      <c r="AY395" s="55" t="s">
        <v>1</v>
      </c>
      <c r="AZ395" s="423">
        <v>53.133000000000003</v>
      </c>
      <c r="BA395" s="200">
        <v>0</v>
      </c>
      <c r="BB395" s="201">
        <v>0</v>
      </c>
      <c r="BC395" s="425"/>
      <c r="BD395" s="136" t="s">
        <v>1</v>
      </c>
    </row>
    <row r="396" spans="1:56" s="4" customFormat="1" ht="11.25" customHeight="1">
      <c r="A396" s="123">
        <v>89</v>
      </c>
      <c r="B396" s="6" t="s">
        <v>773</v>
      </c>
      <c r="C396" s="345">
        <v>3</v>
      </c>
      <c r="D396" s="57">
        <v>41224</v>
      </c>
      <c r="E396" s="8">
        <v>11</v>
      </c>
      <c r="F396" s="55" t="s">
        <v>518</v>
      </c>
      <c r="G396" s="55" t="s">
        <v>589</v>
      </c>
      <c r="H396" s="55" t="s">
        <v>370</v>
      </c>
      <c r="I396" s="55" t="s">
        <v>103</v>
      </c>
      <c r="J396" s="55"/>
      <c r="K396" s="55"/>
      <c r="L396" s="55"/>
      <c r="M396" s="8"/>
      <c r="N396" s="58"/>
      <c r="O396" s="55"/>
      <c r="P396" s="5" t="s">
        <v>1</v>
      </c>
      <c r="Q396" s="55"/>
      <c r="R396" s="8"/>
      <c r="S396" s="58"/>
      <c r="T396" s="55"/>
      <c r="U396" s="5" t="s">
        <v>1</v>
      </c>
      <c r="V396" s="55"/>
      <c r="W396" s="8"/>
      <c r="X396" s="58"/>
      <c r="Y396" s="55"/>
      <c r="Z396" s="5" t="s">
        <v>1</v>
      </c>
      <c r="AA396" s="55"/>
      <c r="AB396" s="8"/>
      <c r="AC396" s="58"/>
      <c r="AD396" s="55"/>
      <c r="AE396" s="5" t="s">
        <v>1</v>
      </c>
      <c r="AF396" s="55"/>
      <c r="AG396" s="8">
        <v>0</v>
      </c>
      <c r="AH396" s="58">
        <v>0</v>
      </c>
      <c r="AI396" s="55"/>
      <c r="AJ396" s="5" t="s">
        <v>1</v>
      </c>
      <c r="AK396" s="55">
        <v>47.401800000000001</v>
      </c>
      <c r="AL396" s="8">
        <v>0</v>
      </c>
      <c r="AM396" s="58">
        <v>0</v>
      </c>
      <c r="AN396" s="55"/>
      <c r="AO396" s="228" t="s">
        <v>1</v>
      </c>
      <c r="AP396" s="55">
        <v>44.01</v>
      </c>
      <c r="AQ396" s="200">
        <v>0</v>
      </c>
      <c r="AR396" s="201">
        <v>0</v>
      </c>
      <c r="AS396" s="55"/>
      <c r="AT396" s="55" t="s">
        <v>1</v>
      </c>
      <c r="AU396" s="423">
        <v>42.128300000000003</v>
      </c>
      <c r="AV396" s="200">
        <v>0</v>
      </c>
      <c r="AW396" s="201">
        <v>0</v>
      </c>
      <c r="AX396" s="423"/>
      <c r="AY396" s="55" t="s">
        <v>1</v>
      </c>
      <c r="AZ396" s="423">
        <v>53.103149999999999</v>
      </c>
      <c r="BA396" s="200">
        <v>0</v>
      </c>
      <c r="BB396" s="201">
        <v>0</v>
      </c>
      <c r="BC396" s="425"/>
      <c r="BD396" s="136" t="s">
        <v>1</v>
      </c>
    </row>
    <row r="397" spans="1:56" s="4" customFormat="1" ht="11.25" customHeight="1">
      <c r="A397" s="123">
        <v>89</v>
      </c>
      <c r="B397" s="6" t="s">
        <v>773</v>
      </c>
      <c r="C397" s="345">
        <v>4</v>
      </c>
      <c r="D397" s="57">
        <v>41302</v>
      </c>
      <c r="E397" s="8">
        <v>11</v>
      </c>
      <c r="F397" s="55" t="s">
        <v>518</v>
      </c>
      <c r="G397" s="55" t="s">
        <v>589</v>
      </c>
      <c r="H397" s="55" t="s">
        <v>370</v>
      </c>
      <c r="I397" s="55" t="s">
        <v>103</v>
      </c>
      <c r="J397" s="55"/>
      <c r="K397" s="55"/>
      <c r="L397" s="55"/>
      <c r="M397" s="8"/>
      <c r="N397" s="58"/>
      <c r="O397" s="55"/>
      <c r="P397" s="5" t="s">
        <v>1</v>
      </c>
      <c r="Q397" s="55"/>
      <c r="R397" s="8"/>
      <c r="S397" s="58"/>
      <c r="T397" s="55"/>
      <c r="U397" s="5" t="s">
        <v>1</v>
      </c>
      <c r="V397" s="55"/>
      <c r="W397" s="8"/>
      <c r="X397" s="58"/>
      <c r="Y397" s="55"/>
      <c r="Z397" s="5" t="s">
        <v>1</v>
      </c>
      <c r="AA397" s="55"/>
      <c r="AB397" s="8"/>
      <c r="AC397" s="58"/>
      <c r="AD397" s="55"/>
      <c r="AE397" s="5" t="s">
        <v>1</v>
      </c>
      <c r="AF397" s="55"/>
      <c r="AG397" s="8">
        <v>0</v>
      </c>
      <c r="AH397" s="58">
        <v>0</v>
      </c>
      <c r="AI397" s="55"/>
      <c r="AJ397" s="5" t="s">
        <v>1</v>
      </c>
      <c r="AK397" s="55">
        <v>38.118450000000003</v>
      </c>
      <c r="AL397" s="8">
        <v>0</v>
      </c>
      <c r="AM397" s="58">
        <v>0</v>
      </c>
      <c r="AN397" s="55"/>
      <c r="AO397" s="228" t="s">
        <v>1</v>
      </c>
      <c r="AP397" s="55">
        <v>38.71</v>
      </c>
      <c r="AQ397" s="200">
        <v>0</v>
      </c>
      <c r="AR397" s="201">
        <v>0</v>
      </c>
      <c r="AS397" s="55"/>
      <c r="AT397" s="55" t="s">
        <v>1</v>
      </c>
      <c r="AU397" s="423">
        <v>42.546200000000013</v>
      </c>
      <c r="AV397" s="200">
        <v>0</v>
      </c>
      <c r="AW397" s="201">
        <v>0</v>
      </c>
      <c r="AX397" s="423"/>
      <c r="AY397" s="55" t="s">
        <v>1</v>
      </c>
      <c r="AZ397" s="423">
        <v>47.511249999999997</v>
      </c>
      <c r="BA397" s="200">
        <v>0</v>
      </c>
      <c r="BB397" s="201">
        <v>0</v>
      </c>
      <c r="BC397" s="425"/>
      <c r="BD397" s="136" t="s">
        <v>1</v>
      </c>
    </row>
    <row r="398" spans="1:56" s="4" customFormat="1" ht="11.25" customHeight="1">
      <c r="A398" s="357">
        <v>90</v>
      </c>
      <c r="B398" s="279" t="s">
        <v>1046</v>
      </c>
      <c r="C398" s="347">
        <v>0</v>
      </c>
      <c r="D398" s="280"/>
      <c r="E398" s="421">
        <v>110</v>
      </c>
      <c r="F398" s="279" t="s">
        <v>877</v>
      </c>
      <c r="G398" s="279" t="s">
        <v>338</v>
      </c>
      <c r="H398" s="279" t="s">
        <v>1047</v>
      </c>
      <c r="I398" s="279" t="s">
        <v>103</v>
      </c>
      <c r="J398" s="279"/>
      <c r="K398" s="279"/>
      <c r="L398" s="284">
        <v>442.56605000000002</v>
      </c>
      <c r="M398" s="269">
        <v>0</v>
      </c>
      <c r="N398" s="282">
        <v>0</v>
      </c>
      <c r="O398" s="279"/>
      <c r="P398" s="279"/>
      <c r="Q398" s="284">
        <v>415.31299999999993</v>
      </c>
      <c r="R398" s="269">
        <v>0</v>
      </c>
      <c r="S398" s="282">
        <v>0</v>
      </c>
      <c r="T398" s="279"/>
      <c r="U398" s="279"/>
      <c r="V398" s="284">
        <v>469.69970000000001</v>
      </c>
      <c r="W398" s="269">
        <v>0</v>
      </c>
      <c r="X398" s="282">
        <v>0</v>
      </c>
      <c r="Y398" s="279"/>
      <c r="Z398" s="279"/>
      <c r="AA398" s="269">
        <v>485.88835</v>
      </c>
      <c r="AB398" s="269">
        <v>0</v>
      </c>
      <c r="AC398" s="282">
        <v>0</v>
      </c>
      <c r="AD398" s="279"/>
      <c r="AE398" s="279"/>
      <c r="AF398" s="286">
        <v>511.63895000000002</v>
      </c>
      <c r="AG398" s="269">
        <v>0</v>
      </c>
      <c r="AH398" s="282">
        <v>0</v>
      </c>
      <c r="AI398" s="279"/>
      <c r="AJ398" s="279"/>
      <c r="AK398" s="279">
        <v>501.40039999999993</v>
      </c>
      <c r="AL398" s="265">
        <v>0</v>
      </c>
      <c r="AM398" s="268">
        <v>0</v>
      </c>
      <c r="AN398" s="279"/>
      <c r="AO398" s="316"/>
      <c r="AP398" s="279">
        <v>470.70465000000002</v>
      </c>
      <c r="AQ398" s="265">
        <v>0</v>
      </c>
      <c r="AR398" s="268">
        <v>0</v>
      </c>
      <c r="AS398" s="279"/>
      <c r="AT398" s="279"/>
      <c r="AU398" s="422">
        <v>393.88070000000005</v>
      </c>
      <c r="AV398" s="265">
        <v>0</v>
      </c>
      <c r="AW398" s="268">
        <v>0</v>
      </c>
      <c r="AX398" s="422"/>
      <c r="AY398" s="279"/>
      <c r="AZ398" s="422">
        <v>444.26749999999998</v>
      </c>
      <c r="BA398" s="265">
        <v>0</v>
      </c>
      <c r="BB398" s="268">
        <v>0</v>
      </c>
      <c r="BC398" s="422"/>
      <c r="BD398" s="279"/>
    </row>
    <row r="399" spans="1:56" s="4" customFormat="1" ht="11.25" customHeight="1">
      <c r="A399" s="123">
        <v>90</v>
      </c>
      <c r="B399" s="136" t="s">
        <v>1046</v>
      </c>
      <c r="C399" s="346">
        <v>1</v>
      </c>
      <c r="D399" s="140">
        <v>41385</v>
      </c>
      <c r="E399" s="126">
        <v>55</v>
      </c>
      <c r="F399" s="136" t="s">
        <v>877</v>
      </c>
      <c r="G399" s="136" t="s">
        <v>338</v>
      </c>
      <c r="H399" s="136" t="s">
        <v>1047</v>
      </c>
      <c r="I399" s="55" t="s">
        <v>103</v>
      </c>
      <c r="J399" s="136"/>
      <c r="K399" s="136"/>
      <c r="L399" s="136"/>
      <c r="M399" s="126">
        <v>0</v>
      </c>
      <c r="N399" s="221">
        <v>0</v>
      </c>
      <c r="O399" s="136"/>
      <c r="P399" s="136"/>
      <c r="Q399" s="136"/>
      <c r="R399" s="126">
        <v>0</v>
      </c>
      <c r="S399" s="221">
        <v>0</v>
      </c>
      <c r="T399" s="136"/>
      <c r="U399" s="136"/>
      <c r="V399" s="136"/>
      <c r="W399" s="126">
        <v>0</v>
      </c>
      <c r="X399" s="221">
        <v>0</v>
      </c>
      <c r="Y399" s="136"/>
      <c r="Z399" s="136"/>
      <c r="AA399" s="136"/>
      <c r="AB399" s="126"/>
      <c r="AC399" s="221"/>
      <c r="AD399" s="136"/>
      <c r="AE399" s="136"/>
      <c r="AF399" s="136"/>
      <c r="AG399" s="126">
        <v>0</v>
      </c>
      <c r="AH399" s="221">
        <v>0</v>
      </c>
      <c r="AI399" s="136"/>
      <c r="AJ399" s="136"/>
      <c r="AK399" s="136">
        <v>243.49639999999999</v>
      </c>
      <c r="AL399" s="8">
        <v>0</v>
      </c>
      <c r="AM399" s="58">
        <v>0</v>
      </c>
      <c r="AN399" s="136"/>
      <c r="AO399" s="237"/>
      <c r="AP399" s="136">
        <v>251.48</v>
      </c>
      <c r="AQ399" s="200">
        <v>0</v>
      </c>
      <c r="AR399" s="201">
        <v>0</v>
      </c>
      <c r="AS399" s="136"/>
      <c r="AT399" s="136"/>
      <c r="AU399" s="423">
        <v>199.19900000000001</v>
      </c>
      <c r="AV399" s="200">
        <v>0</v>
      </c>
      <c r="AW399" s="201">
        <v>0</v>
      </c>
      <c r="AX399" s="423"/>
      <c r="AY399" s="136"/>
      <c r="AZ399" s="423">
        <v>210.10419999999999</v>
      </c>
      <c r="BA399" s="200">
        <v>0</v>
      </c>
      <c r="BB399" s="201">
        <v>0</v>
      </c>
      <c r="BC399" s="425"/>
      <c r="BD399" s="136"/>
    </row>
    <row r="400" spans="1:56" s="4" customFormat="1" ht="11.25" customHeight="1">
      <c r="A400" s="123">
        <v>90</v>
      </c>
      <c r="B400" s="136" t="s">
        <v>1046</v>
      </c>
      <c r="C400" s="346">
        <v>2</v>
      </c>
      <c r="D400" s="140">
        <v>41384</v>
      </c>
      <c r="E400" s="126">
        <v>55</v>
      </c>
      <c r="F400" s="136" t="s">
        <v>877</v>
      </c>
      <c r="G400" s="136" t="s">
        <v>338</v>
      </c>
      <c r="H400" s="136" t="s">
        <v>1047</v>
      </c>
      <c r="I400" s="55" t="s">
        <v>103</v>
      </c>
      <c r="J400" s="136"/>
      <c r="K400" s="136"/>
      <c r="L400" s="139"/>
      <c r="M400" s="233">
        <v>0</v>
      </c>
      <c r="N400" s="234">
        <v>0</v>
      </c>
      <c r="O400" s="139"/>
      <c r="P400" s="139"/>
      <c r="Q400" s="139"/>
      <c r="R400" s="233">
        <v>0</v>
      </c>
      <c r="S400" s="221">
        <v>0</v>
      </c>
      <c r="T400" s="139"/>
      <c r="U400" s="139"/>
      <c r="V400" s="139"/>
      <c r="W400" s="233">
        <v>0</v>
      </c>
      <c r="X400" s="221">
        <v>0</v>
      </c>
      <c r="Y400" s="139"/>
      <c r="Z400" s="139"/>
      <c r="AA400" s="139"/>
      <c r="AB400" s="126"/>
      <c r="AC400" s="221"/>
      <c r="AD400" s="139"/>
      <c r="AE400" s="139"/>
      <c r="AF400" s="139"/>
      <c r="AG400" s="126">
        <v>0</v>
      </c>
      <c r="AH400" s="221">
        <v>0</v>
      </c>
      <c r="AI400" s="139"/>
      <c r="AJ400" s="139"/>
      <c r="AK400" s="136">
        <v>257.904</v>
      </c>
      <c r="AL400" s="8">
        <v>0</v>
      </c>
      <c r="AM400" s="58">
        <v>0</v>
      </c>
      <c r="AN400" s="136"/>
      <c r="AO400" s="237"/>
      <c r="AP400" s="139">
        <v>219.23</v>
      </c>
      <c r="AQ400" s="200">
        <v>0</v>
      </c>
      <c r="AR400" s="201">
        <v>0</v>
      </c>
      <c r="AS400" s="139"/>
      <c r="AT400" s="139"/>
      <c r="AU400" s="423">
        <v>194.68170000000001</v>
      </c>
      <c r="AV400" s="200">
        <v>0</v>
      </c>
      <c r="AW400" s="201">
        <v>0</v>
      </c>
      <c r="AX400" s="423"/>
      <c r="AY400" s="139"/>
      <c r="AZ400" s="423">
        <v>234.16329999999999</v>
      </c>
      <c r="BA400" s="200">
        <v>0</v>
      </c>
      <c r="BB400" s="201">
        <v>0</v>
      </c>
      <c r="BC400" s="425"/>
      <c r="BD400" s="139"/>
    </row>
    <row r="401" spans="1:56" s="4" customFormat="1" ht="11.25" customHeight="1">
      <c r="A401" s="357">
        <v>91</v>
      </c>
      <c r="B401" s="279" t="s">
        <v>1212</v>
      </c>
      <c r="C401" s="347">
        <v>0</v>
      </c>
      <c r="D401" s="280"/>
      <c r="E401" s="421">
        <v>0</v>
      </c>
      <c r="F401" s="279" t="s">
        <v>305</v>
      </c>
      <c r="G401" s="279" t="s">
        <v>589</v>
      </c>
      <c r="H401" s="279" t="s">
        <v>535</v>
      </c>
      <c r="I401" s="263" t="s">
        <v>384</v>
      </c>
      <c r="J401" s="279"/>
      <c r="K401" s="279"/>
      <c r="L401" s="279">
        <v>0</v>
      </c>
      <c r="M401" s="269">
        <v>0</v>
      </c>
      <c r="N401" s="282">
        <v>0</v>
      </c>
      <c r="O401" s="279"/>
      <c r="P401" s="279"/>
      <c r="Q401" s="279">
        <v>0</v>
      </c>
      <c r="R401" s="269">
        <v>0</v>
      </c>
      <c r="S401" s="282">
        <v>0</v>
      </c>
      <c r="T401" s="279"/>
      <c r="U401" s="279"/>
      <c r="V401" s="279">
        <v>0</v>
      </c>
      <c r="W401" s="269">
        <v>0</v>
      </c>
      <c r="X401" s="282">
        <v>0</v>
      </c>
      <c r="Y401" s="279"/>
      <c r="Z401" s="279"/>
      <c r="AA401" s="279">
        <v>0</v>
      </c>
      <c r="AB401" s="269">
        <v>0</v>
      </c>
      <c r="AC401" s="282">
        <v>0</v>
      </c>
      <c r="AD401" s="279"/>
      <c r="AE401" s="279"/>
      <c r="AF401" s="279">
        <v>0</v>
      </c>
      <c r="AG401" s="269">
        <v>0</v>
      </c>
      <c r="AH401" s="282">
        <v>0</v>
      </c>
      <c r="AI401" s="279"/>
      <c r="AJ401" s="279"/>
      <c r="AK401" s="279">
        <v>0</v>
      </c>
      <c r="AL401" s="265">
        <v>0</v>
      </c>
      <c r="AM401" s="268">
        <v>0</v>
      </c>
      <c r="AN401" s="279"/>
      <c r="AO401" s="316"/>
      <c r="AP401" s="279">
        <v>0</v>
      </c>
      <c r="AQ401" s="265">
        <v>0</v>
      </c>
      <c r="AR401" s="268">
        <v>0</v>
      </c>
      <c r="AS401" s="279"/>
      <c r="AT401" s="279"/>
      <c r="AU401" s="422">
        <v>0</v>
      </c>
      <c r="AV401" s="265">
        <v>0</v>
      </c>
      <c r="AW401" s="268">
        <v>0</v>
      </c>
      <c r="AX401" s="422"/>
      <c r="AY401" s="279"/>
      <c r="AZ401" s="422">
        <v>0</v>
      </c>
      <c r="BA401" s="265">
        <v>0</v>
      </c>
      <c r="BB401" s="268">
        <v>0</v>
      </c>
      <c r="BC401" s="422"/>
      <c r="BD401" s="279"/>
    </row>
    <row r="402" spans="1:56" s="4" customFormat="1" ht="11.25" customHeight="1">
      <c r="A402" s="123">
        <v>91</v>
      </c>
      <c r="B402" s="55" t="s">
        <v>1212</v>
      </c>
      <c r="C402" s="345">
        <v>1</v>
      </c>
      <c r="D402" s="57">
        <v>26511</v>
      </c>
      <c r="E402" s="94">
        <v>0</v>
      </c>
      <c r="F402" s="55" t="s">
        <v>305</v>
      </c>
      <c r="G402" s="55" t="s">
        <v>589</v>
      </c>
      <c r="H402" s="55" t="s">
        <v>535</v>
      </c>
      <c r="I402" s="55" t="s">
        <v>384</v>
      </c>
      <c r="J402" s="55"/>
      <c r="K402" s="55"/>
      <c r="L402" s="56"/>
      <c r="M402" s="200"/>
      <c r="N402" s="201"/>
      <c r="O402" s="56"/>
      <c r="P402" s="56"/>
      <c r="Q402" s="56"/>
      <c r="R402" s="200">
        <v>0</v>
      </c>
      <c r="S402" s="201"/>
      <c r="T402" s="56"/>
      <c r="U402" s="56"/>
      <c r="V402" s="56"/>
      <c r="W402" s="200">
        <v>0</v>
      </c>
      <c r="X402" s="201"/>
      <c r="Y402" s="56"/>
      <c r="Z402" s="56"/>
      <c r="AA402" s="56"/>
      <c r="AB402" s="200">
        <v>0</v>
      </c>
      <c r="AC402" s="201"/>
      <c r="AD402" s="56"/>
      <c r="AE402" s="56"/>
      <c r="AF402" s="56"/>
      <c r="AG402" s="200">
        <v>0</v>
      </c>
      <c r="AH402" s="201">
        <v>0</v>
      </c>
      <c r="AI402" s="56"/>
      <c r="AJ402" s="56"/>
      <c r="AK402" s="55">
        <v>0</v>
      </c>
      <c r="AL402" s="8">
        <v>0</v>
      </c>
      <c r="AM402" s="58">
        <v>0</v>
      </c>
      <c r="AN402" s="55"/>
      <c r="AO402" s="228"/>
      <c r="AP402" s="56">
        <v>0</v>
      </c>
      <c r="AQ402" s="200">
        <v>0</v>
      </c>
      <c r="AR402" s="201">
        <v>0</v>
      </c>
      <c r="AS402" s="56"/>
      <c r="AT402" s="56"/>
      <c r="AU402" s="423">
        <v>0</v>
      </c>
      <c r="AV402" s="200">
        <v>0</v>
      </c>
      <c r="AW402" s="201">
        <v>0</v>
      </c>
      <c r="AX402" s="423"/>
      <c r="AY402" s="56"/>
      <c r="AZ402" s="423">
        <v>0</v>
      </c>
      <c r="BA402" s="200">
        <v>0</v>
      </c>
      <c r="BB402" s="201">
        <v>0</v>
      </c>
      <c r="BC402" s="425"/>
      <c r="BD402" s="139"/>
    </row>
    <row r="403" spans="1:56" ht="11.25" customHeight="1">
      <c r="A403" s="357">
        <v>92</v>
      </c>
      <c r="B403" s="263" t="s">
        <v>464</v>
      </c>
      <c r="C403" s="344">
        <v>0</v>
      </c>
      <c r="D403" s="264"/>
      <c r="E403" s="421">
        <v>550</v>
      </c>
      <c r="F403" s="263" t="s">
        <v>459</v>
      </c>
      <c r="G403" s="263" t="s">
        <v>748</v>
      </c>
      <c r="H403" s="263" t="s">
        <v>465</v>
      </c>
      <c r="I403" s="263" t="s">
        <v>849</v>
      </c>
      <c r="J403" s="263" t="s">
        <v>591</v>
      </c>
      <c r="K403" s="263" t="s">
        <v>848</v>
      </c>
      <c r="L403" s="267">
        <v>2258.3458000000001</v>
      </c>
      <c r="M403" s="265">
        <v>2810330.6206985028</v>
      </c>
      <c r="N403" s="268">
        <v>1.2444199735481176</v>
      </c>
      <c r="O403" s="263">
        <v>1</v>
      </c>
      <c r="P403" s="263"/>
      <c r="Q403" s="267">
        <v>2098.7310000000002</v>
      </c>
      <c r="R403" s="265">
        <v>2619050.6523018056</v>
      </c>
      <c r="S403" s="268">
        <v>1.2479210781666661</v>
      </c>
      <c r="T403" s="263">
        <v>1</v>
      </c>
      <c r="U403" s="263"/>
      <c r="V403" s="267">
        <v>1982.13</v>
      </c>
      <c r="W403" s="265">
        <v>2239926.8434239705</v>
      </c>
      <c r="X403" s="268">
        <v>1.1300605123901917</v>
      </c>
      <c r="Y403" s="263">
        <v>1</v>
      </c>
      <c r="Z403" s="263"/>
      <c r="AA403" s="267">
        <v>2483.71</v>
      </c>
      <c r="AB403" s="265">
        <v>2685469.2878508936</v>
      </c>
      <c r="AC403" s="268">
        <v>1.0812330295609767</v>
      </c>
      <c r="AD403" s="263">
        <v>1</v>
      </c>
      <c r="AE403" s="263"/>
      <c r="AF403" s="267">
        <v>2275.66</v>
      </c>
      <c r="AG403" s="265">
        <v>2408017.5649759695</v>
      </c>
      <c r="AH403" s="268">
        <v>1.058162275988491</v>
      </c>
      <c r="AI403" s="263">
        <v>1</v>
      </c>
      <c r="AJ403" s="263"/>
      <c r="AK403" s="263">
        <v>2415</v>
      </c>
      <c r="AL403" s="265">
        <v>2610743.5313360752</v>
      </c>
      <c r="AM403" s="268">
        <v>1.0810532220853313</v>
      </c>
      <c r="AN403" s="263"/>
      <c r="AO403" s="313"/>
      <c r="AP403" s="263">
        <v>2120.1</v>
      </c>
      <c r="AQ403" s="265">
        <v>2401526.3645733856</v>
      </c>
      <c r="AR403" s="268">
        <v>1.1327420237599102</v>
      </c>
      <c r="AS403" s="263"/>
      <c r="AT403" s="263"/>
      <c r="AU403" s="422">
        <v>3496.6880000000001</v>
      </c>
      <c r="AV403" s="265">
        <v>3825237.7823691522</v>
      </c>
      <c r="AW403" s="268">
        <v>1.0939602796615402</v>
      </c>
      <c r="AX403" s="422"/>
      <c r="AY403" s="263"/>
      <c r="AZ403" s="422">
        <v>3140.0659999999998</v>
      </c>
      <c r="BA403" s="265">
        <v>3433265.6173396548</v>
      </c>
      <c r="BB403" s="268">
        <v>1.0933737116798357</v>
      </c>
      <c r="BC403" s="422"/>
      <c r="BD403" s="263"/>
    </row>
    <row r="404" spans="1:56" ht="11.25" customHeight="1">
      <c r="A404" s="123">
        <v>92</v>
      </c>
      <c r="B404" s="55" t="s">
        <v>464</v>
      </c>
      <c r="C404" s="345">
        <v>1</v>
      </c>
      <c r="D404" s="57">
        <v>22006</v>
      </c>
      <c r="E404" s="94">
        <v>0</v>
      </c>
      <c r="F404" s="55" t="s">
        <v>459</v>
      </c>
      <c r="G404" s="55" t="s">
        <v>748</v>
      </c>
      <c r="H404" s="55" t="s">
        <v>465</v>
      </c>
      <c r="I404" s="55" t="s">
        <v>849</v>
      </c>
      <c r="J404" s="55" t="s">
        <v>591</v>
      </c>
      <c r="K404" s="55" t="s">
        <v>848</v>
      </c>
      <c r="L404" s="243"/>
      <c r="M404" s="200"/>
      <c r="N404" s="201"/>
      <c r="O404" s="56"/>
      <c r="P404" s="56"/>
      <c r="Q404" s="243"/>
      <c r="R404" s="200">
        <v>0</v>
      </c>
      <c r="S404" s="201"/>
      <c r="T404" s="56"/>
      <c r="U404" s="56"/>
      <c r="V404" s="243"/>
      <c r="W404" s="200">
        <v>0</v>
      </c>
      <c r="X404" s="201"/>
      <c r="Y404" s="56"/>
      <c r="Z404" s="56"/>
      <c r="AA404" s="243"/>
      <c r="AB404" s="8"/>
      <c r="AC404" s="201"/>
      <c r="AD404" s="56"/>
      <c r="AE404" s="56"/>
      <c r="AF404" s="243"/>
      <c r="AG404" s="8"/>
      <c r="AH404" s="201"/>
      <c r="AI404" s="56"/>
      <c r="AJ404" s="56"/>
      <c r="AK404" s="55"/>
      <c r="AL404" s="8">
        <v>0</v>
      </c>
      <c r="AM404" s="58">
        <v>0</v>
      </c>
      <c r="AN404" s="237">
        <v>1</v>
      </c>
      <c r="AO404" s="228"/>
      <c r="AP404" s="56"/>
      <c r="AQ404" s="200">
        <v>0</v>
      </c>
      <c r="AR404" s="201">
        <v>0</v>
      </c>
      <c r="AS404" s="56">
        <v>1</v>
      </c>
      <c r="AT404" s="56"/>
      <c r="AU404" s="245">
        <v>0</v>
      </c>
      <c r="AV404" s="200">
        <v>0</v>
      </c>
      <c r="AW404" s="201">
        <v>0</v>
      </c>
      <c r="AX404" s="423">
        <v>1</v>
      </c>
      <c r="AY404" s="56"/>
      <c r="AZ404" s="245">
        <v>0</v>
      </c>
      <c r="BA404" s="200">
        <v>0</v>
      </c>
      <c r="BB404" s="201">
        <v>0</v>
      </c>
      <c r="BC404" s="425">
        <v>1</v>
      </c>
      <c r="BD404" s="139"/>
    </row>
    <row r="405" spans="1:56" ht="11.25" customHeight="1">
      <c r="A405" s="123">
        <v>92</v>
      </c>
      <c r="B405" s="55" t="s">
        <v>464</v>
      </c>
      <c r="C405" s="345">
        <v>2</v>
      </c>
      <c r="D405" s="57">
        <v>22036</v>
      </c>
      <c r="E405" s="94">
        <v>0</v>
      </c>
      <c r="F405" s="55" t="s">
        <v>459</v>
      </c>
      <c r="G405" s="55" t="s">
        <v>748</v>
      </c>
      <c r="H405" s="55" t="s">
        <v>465</v>
      </c>
      <c r="I405" s="55" t="s">
        <v>849</v>
      </c>
      <c r="J405" s="55" t="s">
        <v>591</v>
      </c>
      <c r="K405" s="55" t="s">
        <v>848</v>
      </c>
      <c r="L405" s="197"/>
      <c r="M405" s="8"/>
      <c r="N405" s="58"/>
      <c r="O405" s="55"/>
      <c r="P405" s="55"/>
      <c r="Q405" s="197"/>
      <c r="R405" s="8">
        <v>0</v>
      </c>
      <c r="S405" s="58"/>
      <c r="T405" s="55"/>
      <c r="U405" s="55"/>
      <c r="V405" s="197"/>
      <c r="W405" s="8">
        <v>0</v>
      </c>
      <c r="X405" s="58"/>
      <c r="Y405" s="55"/>
      <c r="Z405" s="55"/>
      <c r="AA405" s="197"/>
      <c r="AB405" s="8"/>
      <c r="AC405" s="58"/>
      <c r="AD405" s="55"/>
      <c r="AE405" s="55"/>
      <c r="AF405" s="197"/>
      <c r="AG405" s="8"/>
      <c r="AH405" s="58"/>
      <c r="AI405" s="55"/>
      <c r="AJ405" s="55"/>
      <c r="AK405" s="55"/>
      <c r="AL405" s="8">
        <v>0</v>
      </c>
      <c r="AM405" s="58">
        <v>0</v>
      </c>
      <c r="AN405" s="237">
        <v>1</v>
      </c>
      <c r="AO405" s="228"/>
      <c r="AP405" s="55"/>
      <c r="AQ405" s="200">
        <v>0</v>
      </c>
      <c r="AR405" s="201">
        <v>0</v>
      </c>
      <c r="AS405" s="55">
        <v>1</v>
      </c>
      <c r="AT405" s="55"/>
      <c r="AU405" s="245">
        <v>0</v>
      </c>
      <c r="AV405" s="200">
        <v>0</v>
      </c>
      <c r="AW405" s="201">
        <v>0</v>
      </c>
      <c r="AX405" s="423">
        <v>1</v>
      </c>
      <c r="AY405" s="55"/>
      <c r="AZ405" s="245">
        <v>0</v>
      </c>
      <c r="BA405" s="200">
        <v>0</v>
      </c>
      <c r="BB405" s="201">
        <v>0</v>
      </c>
      <c r="BC405" s="425">
        <v>1</v>
      </c>
      <c r="BD405" s="136"/>
    </row>
    <row r="406" spans="1:56" ht="11.25" customHeight="1">
      <c r="A406" s="123">
        <v>92</v>
      </c>
      <c r="B406" s="55" t="s">
        <v>464</v>
      </c>
      <c r="C406" s="345">
        <v>3</v>
      </c>
      <c r="D406" s="57">
        <v>23540</v>
      </c>
      <c r="E406" s="94">
        <v>0</v>
      </c>
      <c r="F406" s="55" t="s">
        <v>459</v>
      </c>
      <c r="G406" s="55" t="s">
        <v>748</v>
      </c>
      <c r="H406" s="55" t="s">
        <v>465</v>
      </c>
      <c r="I406" s="55" t="s">
        <v>849</v>
      </c>
      <c r="J406" s="55" t="s">
        <v>591</v>
      </c>
      <c r="K406" s="55" t="s">
        <v>848</v>
      </c>
      <c r="L406" s="197"/>
      <c r="M406" s="8"/>
      <c r="N406" s="58"/>
      <c r="O406" s="55"/>
      <c r="P406" s="55"/>
      <c r="Q406" s="197"/>
      <c r="R406" s="8">
        <v>0</v>
      </c>
      <c r="S406" s="58"/>
      <c r="T406" s="55"/>
      <c r="U406" s="55"/>
      <c r="V406" s="197"/>
      <c r="W406" s="8">
        <v>0</v>
      </c>
      <c r="X406" s="58"/>
      <c r="Y406" s="55"/>
      <c r="Z406" s="55"/>
      <c r="AA406" s="197"/>
      <c r="AB406" s="8"/>
      <c r="AC406" s="58"/>
      <c r="AD406" s="55"/>
      <c r="AE406" s="55"/>
      <c r="AF406" s="197"/>
      <c r="AG406" s="8"/>
      <c r="AH406" s="58"/>
      <c r="AI406" s="55"/>
      <c r="AJ406" s="55"/>
      <c r="AK406" s="55"/>
      <c r="AL406" s="8">
        <v>0</v>
      </c>
      <c r="AM406" s="58">
        <v>0</v>
      </c>
      <c r="AN406" s="237">
        <v>1</v>
      </c>
      <c r="AO406" s="228"/>
      <c r="AP406" s="55"/>
      <c r="AQ406" s="200">
        <v>0</v>
      </c>
      <c r="AR406" s="201">
        <v>0</v>
      </c>
      <c r="AS406" s="55">
        <v>1</v>
      </c>
      <c r="AT406" s="55"/>
      <c r="AU406" s="245">
        <v>0</v>
      </c>
      <c r="AV406" s="200">
        <v>0</v>
      </c>
      <c r="AW406" s="201">
        <v>0</v>
      </c>
      <c r="AX406" s="423">
        <v>1</v>
      </c>
      <c r="AY406" s="55"/>
      <c r="AZ406" s="245">
        <v>0</v>
      </c>
      <c r="BA406" s="200">
        <v>0</v>
      </c>
      <c r="BB406" s="201">
        <v>0</v>
      </c>
      <c r="BC406" s="425">
        <v>1</v>
      </c>
      <c r="BD406" s="136"/>
    </row>
    <row r="407" spans="1:56" s="4" customFormat="1" ht="11.25" customHeight="1">
      <c r="A407" s="123">
        <v>92</v>
      </c>
      <c r="B407" s="55" t="s">
        <v>464</v>
      </c>
      <c r="C407" s="345">
        <v>4</v>
      </c>
      <c r="D407" s="57">
        <v>23621</v>
      </c>
      <c r="E407" s="94">
        <v>0</v>
      </c>
      <c r="F407" s="55" t="s">
        <v>459</v>
      </c>
      <c r="G407" s="55" t="s">
        <v>748</v>
      </c>
      <c r="H407" s="55" t="s">
        <v>465</v>
      </c>
      <c r="I407" s="55" t="s">
        <v>849</v>
      </c>
      <c r="J407" s="55" t="s">
        <v>591</v>
      </c>
      <c r="K407" s="55" t="s">
        <v>848</v>
      </c>
      <c r="L407" s="197"/>
      <c r="M407" s="8"/>
      <c r="N407" s="58"/>
      <c r="O407" s="55"/>
      <c r="P407" s="55"/>
      <c r="Q407" s="197"/>
      <c r="R407" s="8">
        <v>0</v>
      </c>
      <c r="S407" s="58"/>
      <c r="T407" s="55"/>
      <c r="U407" s="55"/>
      <c r="V407" s="197"/>
      <c r="W407" s="8">
        <v>0</v>
      </c>
      <c r="X407" s="58"/>
      <c r="Y407" s="55"/>
      <c r="Z407" s="55"/>
      <c r="AA407" s="197"/>
      <c r="AB407" s="8"/>
      <c r="AC407" s="58"/>
      <c r="AD407" s="55"/>
      <c r="AE407" s="55"/>
      <c r="AF407" s="197"/>
      <c r="AG407" s="8"/>
      <c r="AH407" s="58"/>
      <c r="AI407" s="55"/>
      <c r="AJ407" s="55"/>
      <c r="AK407" s="55"/>
      <c r="AL407" s="8">
        <v>0</v>
      </c>
      <c r="AM407" s="58">
        <v>0</v>
      </c>
      <c r="AN407" s="237">
        <v>1</v>
      </c>
      <c r="AO407" s="228"/>
      <c r="AP407" s="55"/>
      <c r="AQ407" s="200">
        <v>0</v>
      </c>
      <c r="AR407" s="201">
        <v>0</v>
      </c>
      <c r="AS407" s="55">
        <v>1</v>
      </c>
      <c r="AT407" s="55"/>
      <c r="AU407" s="245">
        <v>0</v>
      </c>
      <c r="AV407" s="200">
        <v>0</v>
      </c>
      <c r="AW407" s="201">
        <v>0</v>
      </c>
      <c r="AX407" s="423">
        <v>1</v>
      </c>
      <c r="AY407" s="55"/>
      <c r="AZ407" s="245">
        <v>0</v>
      </c>
      <c r="BA407" s="200">
        <v>0</v>
      </c>
      <c r="BB407" s="201">
        <v>0</v>
      </c>
      <c r="BC407" s="425">
        <v>1</v>
      </c>
      <c r="BD407" s="136"/>
    </row>
    <row r="408" spans="1:56" ht="11.25" customHeight="1">
      <c r="A408" s="123">
        <v>92</v>
      </c>
      <c r="B408" s="55" t="s">
        <v>464</v>
      </c>
      <c r="C408" s="345">
        <v>5</v>
      </c>
      <c r="D408" s="57">
        <v>24258</v>
      </c>
      <c r="E408" s="94">
        <v>0</v>
      </c>
      <c r="F408" s="55" t="s">
        <v>459</v>
      </c>
      <c r="G408" s="55" t="s">
        <v>748</v>
      </c>
      <c r="H408" s="55" t="s">
        <v>465</v>
      </c>
      <c r="I408" s="55" t="s">
        <v>849</v>
      </c>
      <c r="J408" s="55" t="s">
        <v>591</v>
      </c>
      <c r="K408" s="55" t="s">
        <v>848</v>
      </c>
      <c r="L408" s="197"/>
      <c r="M408" s="8"/>
      <c r="N408" s="58"/>
      <c r="O408" s="55"/>
      <c r="P408" s="55"/>
      <c r="Q408" s="197"/>
      <c r="R408" s="8">
        <v>0</v>
      </c>
      <c r="S408" s="58"/>
      <c r="T408" s="55"/>
      <c r="U408" s="55"/>
      <c r="V408" s="197"/>
      <c r="W408" s="8">
        <v>0</v>
      </c>
      <c r="X408" s="58"/>
      <c r="Y408" s="55"/>
      <c r="Z408" s="55"/>
      <c r="AA408" s="197"/>
      <c r="AB408" s="8"/>
      <c r="AC408" s="58"/>
      <c r="AD408" s="55"/>
      <c r="AE408" s="55"/>
      <c r="AF408" s="197"/>
      <c r="AG408" s="8"/>
      <c r="AH408" s="58"/>
      <c r="AI408" s="55"/>
      <c r="AJ408" s="55"/>
      <c r="AK408" s="55"/>
      <c r="AL408" s="8">
        <v>0</v>
      </c>
      <c r="AM408" s="58">
        <v>0</v>
      </c>
      <c r="AN408" s="237">
        <v>1</v>
      </c>
      <c r="AO408" s="228"/>
      <c r="AP408" s="55"/>
      <c r="AQ408" s="200">
        <v>0</v>
      </c>
      <c r="AR408" s="201">
        <v>0</v>
      </c>
      <c r="AS408" s="55">
        <v>1</v>
      </c>
      <c r="AT408" s="55"/>
      <c r="AU408" s="245">
        <v>0</v>
      </c>
      <c r="AV408" s="200">
        <v>0</v>
      </c>
      <c r="AW408" s="201">
        <v>0</v>
      </c>
      <c r="AX408" s="423">
        <v>1</v>
      </c>
      <c r="AY408" s="55"/>
      <c r="AZ408" s="245">
        <v>0</v>
      </c>
      <c r="BA408" s="200">
        <v>0</v>
      </c>
      <c r="BB408" s="201">
        <v>0</v>
      </c>
      <c r="BC408" s="425">
        <v>1</v>
      </c>
      <c r="BD408" s="136"/>
    </row>
    <row r="409" spans="1:56" s="4" customFormat="1" ht="11.25" customHeight="1">
      <c r="A409" s="123">
        <v>92</v>
      </c>
      <c r="B409" s="55" t="s">
        <v>464</v>
      </c>
      <c r="C409" s="345">
        <v>6</v>
      </c>
      <c r="D409" s="57">
        <v>31231</v>
      </c>
      <c r="E409" s="94">
        <v>0</v>
      </c>
      <c r="F409" s="55" t="s">
        <v>459</v>
      </c>
      <c r="G409" s="55" t="s">
        <v>748</v>
      </c>
      <c r="H409" s="55" t="s">
        <v>465</v>
      </c>
      <c r="I409" s="55" t="s">
        <v>849</v>
      </c>
      <c r="J409" s="55" t="s">
        <v>591</v>
      </c>
      <c r="K409" s="55" t="s">
        <v>848</v>
      </c>
      <c r="L409" s="243"/>
      <c r="M409" s="200"/>
      <c r="N409" s="201"/>
      <c r="O409" s="56"/>
      <c r="P409" s="56"/>
      <c r="Q409" s="243"/>
      <c r="R409" s="200">
        <v>0</v>
      </c>
      <c r="S409" s="201"/>
      <c r="T409" s="56"/>
      <c r="U409" s="56"/>
      <c r="V409" s="243"/>
      <c r="W409" s="200">
        <v>0</v>
      </c>
      <c r="X409" s="201"/>
      <c r="Y409" s="56"/>
      <c r="Z409" s="56"/>
      <c r="AA409" s="243"/>
      <c r="AB409" s="8"/>
      <c r="AC409" s="201"/>
      <c r="AD409" s="56"/>
      <c r="AE409" s="56"/>
      <c r="AF409" s="243"/>
      <c r="AG409" s="8"/>
      <c r="AH409" s="201"/>
      <c r="AI409" s="56"/>
      <c r="AJ409" s="56"/>
      <c r="AK409" s="55"/>
      <c r="AL409" s="8">
        <v>0</v>
      </c>
      <c r="AM409" s="58">
        <v>0</v>
      </c>
      <c r="AN409" s="237">
        <v>1</v>
      </c>
      <c r="AO409" s="228"/>
      <c r="AP409" s="56"/>
      <c r="AQ409" s="200">
        <v>0</v>
      </c>
      <c r="AR409" s="201">
        <v>0</v>
      </c>
      <c r="AS409" s="56">
        <v>1</v>
      </c>
      <c r="AT409" s="56"/>
      <c r="AU409" s="245">
        <v>0</v>
      </c>
      <c r="AV409" s="200">
        <v>0</v>
      </c>
      <c r="AW409" s="201">
        <v>0</v>
      </c>
      <c r="AX409" s="423">
        <v>1</v>
      </c>
      <c r="AY409" s="56"/>
      <c r="AZ409" s="245">
        <v>0</v>
      </c>
      <c r="BA409" s="200">
        <v>0</v>
      </c>
      <c r="BB409" s="201">
        <v>0</v>
      </c>
      <c r="BC409" s="425">
        <v>1</v>
      </c>
      <c r="BD409" s="139"/>
    </row>
    <row r="410" spans="1:56" s="4" customFormat="1" ht="11.25" customHeight="1">
      <c r="A410" s="123">
        <v>92</v>
      </c>
      <c r="B410" s="136" t="s">
        <v>464</v>
      </c>
      <c r="C410" s="346">
        <v>7</v>
      </c>
      <c r="D410" s="140">
        <v>39410</v>
      </c>
      <c r="E410" s="127">
        <v>300</v>
      </c>
      <c r="F410" s="136" t="s">
        <v>459</v>
      </c>
      <c r="G410" s="136" t="s">
        <v>748</v>
      </c>
      <c r="H410" s="136" t="s">
        <v>465</v>
      </c>
      <c r="I410" s="136" t="s">
        <v>849</v>
      </c>
      <c r="J410" s="136" t="s">
        <v>591</v>
      </c>
      <c r="K410" s="136" t="s">
        <v>848</v>
      </c>
      <c r="L410" s="222"/>
      <c r="M410" s="126"/>
      <c r="N410" s="221"/>
      <c r="O410" s="136"/>
      <c r="P410" s="136"/>
      <c r="Q410" s="222"/>
      <c r="R410" s="126">
        <v>0</v>
      </c>
      <c r="S410" s="221"/>
      <c r="T410" s="136"/>
      <c r="U410" s="136"/>
      <c r="V410" s="222"/>
      <c r="W410" s="126">
        <v>0</v>
      </c>
      <c r="X410" s="221"/>
      <c r="Y410" s="136"/>
      <c r="Z410" s="136"/>
      <c r="AA410" s="222"/>
      <c r="AB410" s="126"/>
      <c r="AC410" s="221"/>
      <c r="AD410" s="136"/>
      <c r="AE410" s="136"/>
      <c r="AF410" s="222"/>
      <c r="AG410" s="126"/>
      <c r="AH410" s="221"/>
      <c r="AI410" s="136"/>
      <c r="AJ410" s="136"/>
      <c r="AK410" s="136">
        <v>767</v>
      </c>
      <c r="AL410" s="8">
        <v>842482.497990862</v>
      </c>
      <c r="AM410" s="58">
        <v>1.0984126440558828</v>
      </c>
      <c r="AN410" s="237">
        <v>1</v>
      </c>
      <c r="AO410" s="237"/>
      <c r="AP410" s="136">
        <v>939.69899999999996</v>
      </c>
      <c r="AQ410" s="200">
        <v>1109921.4912537388</v>
      </c>
      <c r="AR410" s="201">
        <v>1.1811457618383534</v>
      </c>
      <c r="AS410" s="136">
        <v>1</v>
      </c>
      <c r="AT410" s="136"/>
      <c r="AU410" s="423">
        <v>1727.97</v>
      </c>
      <c r="AV410" s="200">
        <v>1906385.8767606919</v>
      </c>
      <c r="AW410" s="201">
        <v>1.103251721245561</v>
      </c>
      <c r="AX410" s="423">
        <v>1</v>
      </c>
      <c r="AY410" s="136"/>
      <c r="AZ410" s="423">
        <v>1473.77</v>
      </c>
      <c r="BA410" s="200">
        <v>1629442.2009262184</v>
      </c>
      <c r="BB410" s="201">
        <v>1.1056285586802679</v>
      </c>
      <c r="BC410" s="425">
        <v>1</v>
      </c>
      <c r="BD410" s="136"/>
    </row>
    <row r="411" spans="1:56" s="4" customFormat="1" ht="11.25" customHeight="1">
      <c r="A411" s="123">
        <v>92</v>
      </c>
      <c r="B411" s="136" t="s">
        <v>464</v>
      </c>
      <c r="C411" s="346">
        <v>8</v>
      </c>
      <c r="D411" s="140">
        <v>41729</v>
      </c>
      <c r="E411" s="127">
        <v>250</v>
      </c>
      <c r="F411" s="136" t="s">
        <v>459</v>
      </c>
      <c r="G411" s="136" t="s">
        <v>748</v>
      </c>
      <c r="H411" s="136" t="s">
        <v>465</v>
      </c>
      <c r="I411" s="136" t="s">
        <v>849</v>
      </c>
      <c r="J411" s="136" t="s">
        <v>591</v>
      </c>
      <c r="K411" s="136" t="s">
        <v>848</v>
      </c>
      <c r="L411" s="222">
        <v>915.81219999999996</v>
      </c>
      <c r="M411" s="126">
        <v>1115528.5046215672</v>
      </c>
      <c r="N411" s="221">
        <v>1.2180756105035151</v>
      </c>
      <c r="O411" s="136"/>
      <c r="P411" s="136"/>
      <c r="Q411" s="222">
        <v>1186.5242366229065</v>
      </c>
      <c r="R411" s="126">
        <v>1448359.1633828154</v>
      </c>
      <c r="S411" s="221">
        <v>1.2206738966455042</v>
      </c>
      <c r="T411" s="136"/>
      <c r="U411" s="136"/>
      <c r="V411" s="222"/>
      <c r="W411" s="126">
        <v>0</v>
      </c>
      <c r="X411" s="221">
        <v>0</v>
      </c>
      <c r="Y411" s="136"/>
      <c r="Z411" s="136"/>
      <c r="AA411" s="222"/>
      <c r="AB411" s="126"/>
      <c r="AC411" s="221">
        <v>0</v>
      </c>
      <c r="AD411" s="136"/>
      <c r="AE411" s="136"/>
      <c r="AF411" s="222"/>
      <c r="AG411" s="126"/>
      <c r="AH411" s="221">
        <v>0</v>
      </c>
      <c r="AI411" s="136"/>
      <c r="AJ411" s="136"/>
      <c r="AK411" s="136">
        <v>1648</v>
      </c>
      <c r="AL411" s="8">
        <v>1772964.9543983443</v>
      </c>
      <c r="AM411" s="58">
        <v>1.0758282490281215</v>
      </c>
      <c r="AN411" s="237">
        <v>1</v>
      </c>
      <c r="AO411" s="237"/>
      <c r="AP411" s="136">
        <v>1180.4000000000001</v>
      </c>
      <c r="AQ411" s="200">
        <v>1291607.9655695478</v>
      </c>
      <c r="AR411" s="201">
        <v>1.0942121023123923</v>
      </c>
      <c r="AS411" s="136">
        <v>1</v>
      </c>
      <c r="AT411" s="136"/>
      <c r="AU411" s="423">
        <v>1768.7180000000001</v>
      </c>
      <c r="AV411" s="200">
        <v>1918851.9056084603</v>
      </c>
      <c r="AW411" s="201">
        <v>1.0848828957518724</v>
      </c>
      <c r="AX411" s="423">
        <v>1</v>
      </c>
      <c r="AY411" s="136"/>
      <c r="AZ411" s="423">
        <v>1666.296</v>
      </c>
      <c r="BA411" s="200">
        <v>1803823.4164134364</v>
      </c>
      <c r="BB411" s="201">
        <v>1.0825348055888249</v>
      </c>
      <c r="BC411" s="425">
        <v>1</v>
      </c>
      <c r="BD411" s="136"/>
    </row>
    <row r="412" spans="1:56" s="4" customFormat="1" ht="11.25" customHeight="1">
      <c r="A412" s="357">
        <v>93</v>
      </c>
      <c r="B412" s="279" t="s">
        <v>321</v>
      </c>
      <c r="C412" s="347">
        <v>0</v>
      </c>
      <c r="D412" s="280"/>
      <c r="E412" s="421">
        <v>1820</v>
      </c>
      <c r="F412" s="279" t="s">
        <v>312</v>
      </c>
      <c r="G412" s="279" t="s">
        <v>589</v>
      </c>
      <c r="H412" s="279" t="s">
        <v>590</v>
      </c>
      <c r="I412" s="279" t="s">
        <v>849</v>
      </c>
      <c r="J412" s="279" t="s">
        <v>591</v>
      </c>
      <c r="K412" s="279" t="s">
        <v>848</v>
      </c>
      <c r="L412" s="284">
        <v>9271</v>
      </c>
      <c r="M412" s="269">
        <v>9469369.2074557934</v>
      </c>
      <c r="N412" s="282">
        <v>1.0213967433346773</v>
      </c>
      <c r="O412" s="279">
        <v>1</v>
      </c>
      <c r="P412" s="279"/>
      <c r="Q412" s="284">
        <v>9861.1360000000004</v>
      </c>
      <c r="R412" s="269">
        <v>9732472.117598312</v>
      </c>
      <c r="S412" s="282">
        <v>0.98695242795539095</v>
      </c>
      <c r="T412" s="279">
        <v>1</v>
      </c>
      <c r="U412" s="279"/>
      <c r="V412" s="284">
        <v>6067.26</v>
      </c>
      <c r="W412" s="269">
        <v>6055404.4324961426</v>
      </c>
      <c r="X412" s="282">
        <v>0.99804597668406214</v>
      </c>
      <c r="Y412" s="279">
        <v>1</v>
      </c>
      <c r="Z412" s="279"/>
      <c r="AA412" s="284">
        <v>3649.04</v>
      </c>
      <c r="AB412" s="269">
        <v>3701158.7213106039</v>
      </c>
      <c r="AC412" s="282">
        <v>1.0142828583163253</v>
      </c>
      <c r="AD412" s="279">
        <v>1</v>
      </c>
      <c r="AE412" s="279"/>
      <c r="AF412" s="284">
        <v>5296.59</v>
      </c>
      <c r="AG412" s="269">
        <v>5243795.1688669492</v>
      </c>
      <c r="AH412" s="282">
        <v>0.99003229792507041</v>
      </c>
      <c r="AI412" s="279">
        <v>1</v>
      </c>
      <c r="AJ412" s="279"/>
      <c r="AK412" s="279">
        <v>9933.5400000000009</v>
      </c>
      <c r="AL412" s="265">
        <v>9832856.0156382583</v>
      </c>
      <c r="AM412" s="268">
        <v>0.98986423929820155</v>
      </c>
      <c r="AN412" s="279"/>
      <c r="AO412" s="316"/>
      <c r="AP412" s="279">
        <v>9232</v>
      </c>
      <c r="AQ412" s="265">
        <v>9212555.8533499017</v>
      </c>
      <c r="AR412" s="268">
        <v>0.99789383160202583</v>
      </c>
      <c r="AS412" s="279"/>
      <c r="AT412" s="279"/>
      <c r="AU412" s="422">
        <v>9115.253721000001</v>
      </c>
      <c r="AV412" s="265">
        <v>8886466.9624946713</v>
      </c>
      <c r="AW412" s="268">
        <v>0.97490067029311056</v>
      </c>
      <c r="AX412" s="422"/>
      <c r="AY412" s="279"/>
      <c r="AZ412" s="422">
        <v>8057.0491959999999</v>
      </c>
      <c r="BA412" s="265">
        <v>7932335.015904475</v>
      </c>
      <c r="BB412" s="268">
        <v>0.98452110976839502</v>
      </c>
      <c r="BC412" s="422"/>
      <c r="BD412" s="279"/>
    </row>
    <row r="413" spans="1:56" s="4" customFormat="1" ht="11.25" customHeight="1">
      <c r="A413" s="123">
        <v>93</v>
      </c>
      <c r="B413" s="136" t="s">
        <v>321</v>
      </c>
      <c r="C413" s="346">
        <v>1</v>
      </c>
      <c r="D413" s="140">
        <v>33593</v>
      </c>
      <c r="E413" s="127">
        <v>210</v>
      </c>
      <c r="F413" s="136" t="s">
        <v>312</v>
      </c>
      <c r="G413" s="136" t="s">
        <v>589</v>
      </c>
      <c r="H413" s="136" t="s">
        <v>590</v>
      </c>
      <c r="I413" s="136" t="s">
        <v>849</v>
      </c>
      <c r="J413" s="136" t="s">
        <v>591</v>
      </c>
      <c r="K413" s="136" t="s">
        <v>848</v>
      </c>
      <c r="L413" s="139"/>
      <c r="M413" s="233"/>
      <c r="N413" s="234"/>
      <c r="O413" s="139"/>
      <c r="P413" s="139"/>
      <c r="Q413" s="139"/>
      <c r="R413" s="233">
        <v>0</v>
      </c>
      <c r="S413" s="234"/>
      <c r="T413" s="139"/>
      <c r="U413" s="139"/>
      <c r="V413" s="139"/>
      <c r="W413" s="233">
        <v>0</v>
      </c>
      <c r="X413" s="234"/>
      <c r="Y413" s="139"/>
      <c r="Z413" s="139"/>
      <c r="AA413" s="139"/>
      <c r="AB413" s="126"/>
      <c r="AC413" s="234"/>
      <c r="AD413" s="139"/>
      <c r="AE413" s="139"/>
      <c r="AF413" s="139"/>
      <c r="AG413" s="126"/>
      <c r="AH413" s="234"/>
      <c r="AI413" s="139"/>
      <c r="AJ413" s="139"/>
      <c r="AK413" s="136">
        <v>1125.3900000000001</v>
      </c>
      <c r="AL413" s="8">
        <v>1143335.2270771589</v>
      </c>
      <c r="AM413" s="58">
        <v>1.0159457850853115</v>
      </c>
      <c r="AN413" s="237">
        <v>1</v>
      </c>
      <c r="AO413" s="237"/>
      <c r="AP413" s="139">
        <v>946</v>
      </c>
      <c r="AQ413" s="200">
        <v>974096.95874710823</v>
      </c>
      <c r="AR413" s="201">
        <v>1.0297008020582539</v>
      </c>
      <c r="AS413" s="139">
        <v>1</v>
      </c>
      <c r="AT413" s="139"/>
      <c r="AU413" s="423">
        <v>1036.1306099999999</v>
      </c>
      <c r="AV413" s="200">
        <v>1020993.112870672</v>
      </c>
      <c r="AW413" s="201">
        <v>0.98539035814285236</v>
      </c>
      <c r="AX413" s="423">
        <v>1</v>
      </c>
      <c r="AY413" s="139"/>
      <c r="AZ413" s="426">
        <v>806.43013500000006</v>
      </c>
      <c r="BA413" s="200">
        <v>790796.94714434817</v>
      </c>
      <c r="BB413" s="201">
        <v>0.98061433076821736</v>
      </c>
      <c r="BC413" s="425">
        <v>1</v>
      </c>
      <c r="BD413" s="139"/>
    </row>
    <row r="414" spans="1:56" s="4" customFormat="1" ht="11.25" customHeight="1">
      <c r="A414" s="123">
        <v>93</v>
      </c>
      <c r="B414" s="136" t="s">
        <v>321</v>
      </c>
      <c r="C414" s="346">
        <v>2</v>
      </c>
      <c r="D414" s="140">
        <v>33956</v>
      </c>
      <c r="E414" s="127">
        <v>210</v>
      </c>
      <c r="F414" s="136" t="s">
        <v>312</v>
      </c>
      <c r="G414" s="136" t="s">
        <v>589</v>
      </c>
      <c r="H414" s="136" t="s">
        <v>590</v>
      </c>
      <c r="I414" s="136" t="s">
        <v>849</v>
      </c>
      <c r="J414" s="136" t="s">
        <v>591</v>
      </c>
      <c r="K414" s="136" t="s">
        <v>848</v>
      </c>
      <c r="L414" s="139"/>
      <c r="M414" s="233"/>
      <c r="N414" s="234"/>
      <c r="O414" s="139"/>
      <c r="P414" s="139"/>
      <c r="Q414" s="139"/>
      <c r="R414" s="233">
        <v>0</v>
      </c>
      <c r="S414" s="234"/>
      <c r="T414" s="139"/>
      <c r="U414" s="139"/>
      <c r="V414" s="139"/>
      <c r="W414" s="233">
        <v>0</v>
      </c>
      <c r="X414" s="234"/>
      <c r="Y414" s="139"/>
      <c r="Z414" s="139"/>
      <c r="AA414" s="139"/>
      <c r="AB414" s="126"/>
      <c r="AC414" s="234"/>
      <c r="AD414" s="139"/>
      <c r="AE414" s="139"/>
      <c r="AF414" s="139"/>
      <c r="AG414" s="126"/>
      <c r="AH414" s="234"/>
      <c r="AI414" s="139"/>
      <c r="AJ414" s="139"/>
      <c r="AK414" s="136">
        <v>1203.3599999999999</v>
      </c>
      <c r="AL414" s="8">
        <v>1225236.4807109328</v>
      </c>
      <c r="AM414" s="58">
        <v>1.0181794979980496</v>
      </c>
      <c r="AN414" s="237">
        <v>1</v>
      </c>
      <c r="AO414" s="237"/>
      <c r="AP414" s="139">
        <v>924</v>
      </c>
      <c r="AQ414" s="200">
        <v>995052.20999905199</v>
      </c>
      <c r="AR414" s="201">
        <v>1.076896331167805</v>
      </c>
      <c r="AS414" s="139">
        <v>1</v>
      </c>
      <c r="AT414" s="139"/>
      <c r="AU414" s="423">
        <v>989.87055000000009</v>
      </c>
      <c r="AV414" s="200">
        <v>1006771.1759939666</v>
      </c>
      <c r="AW414" s="201">
        <v>1.0170735718867143</v>
      </c>
      <c r="AX414" s="423">
        <v>1</v>
      </c>
      <c r="AY414" s="139"/>
      <c r="AZ414" s="426">
        <v>747.67348300000003</v>
      </c>
      <c r="BA414" s="200">
        <v>780971.39334971819</v>
      </c>
      <c r="BB414" s="201">
        <v>1.0445353635066901</v>
      </c>
      <c r="BC414" s="425">
        <v>1</v>
      </c>
      <c r="BD414" s="139"/>
    </row>
    <row r="415" spans="1:56" s="4" customFormat="1" ht="11.25" customHeight="1">
      <c r="A415" s="123">
        <v>93</v>
      </c>
      <c r="B415" s="136" t="s">
        <v>321</v>
      </c>
      <c r="C415" s="346">
        <v>3</v>
      </c>
      <c r="D415" s="140">
        <v>33771</v>
      </c>
      <c r="E415" s="127">
        <v>210</v>
      </c>
      <c r="F415" s="136" t="s">
        <v>312</v>
      </c>
      <c r="G415" s="136" t="s">
        <v>589</v>
      </c>
      <c r="H415" s="136" t="s">
        <v>590</v>
      </c>
      <c r="I415" s="136" t="s">
        <v>849</v>
      </c>
      <c r="J415" s="136" t="s">
        <v>591</v>
      </c>
      <c r="K415" s="136" t="s">
        <v>848</v>
      </c>
      <c r="L415" s="136"/>
      <c r="M415" s="126"/>
      <c r="N415" s="221"/>
      <c r="O415" s="136"/>
      <c r="P415" s="136"/>
      <c r="Q415" s="136"/>
      <c r="R415" s="126">
        <v>0</v>
      </c>
      <c r="S415" s="221"/>
      <c r="T415" s="136"/>
      <c r="U415" s="136"/>
      <c r="V415" s="136"/>
      <c r="W415" s="126">
        <v>0</v>
      </c>
      <c r="X415" s="221"/>
      <c r="Y415" s="136"/>
      <c r="Z415" s="136"/>
      <c r="AA415" s="136"/>
      <c r="AB415" s="126"/>
      <c r="AC415" s="221"/>
      <c r="AD415" s="136"/>
      <c r="AE415" s="136"/>
      <c r="AF415" s="136"/>
      <c r="AG415" s="126"/>
      <c r="AH415" s="221"/>
      <c r="AI415" s="136"/>
      <c r="AJ415" s="136"/>
      <c r="AK415" s="136">
        <v>1212.93</v>
      </c>
      <c r="AL415" s="8">
        <v>1235355.4696949003</v>
      </c>
      <c r="AM415" s="58">
        <v>1.0184886759292788</v>
      </c>
      <c r="AN415" s="237">
        <v>1</v>
      </c>
      <c r="AO415" s="237"/>
      <c r="AP415" s="136">
        <v>1152</v>
      </c>
      <c r="AQ415" s="200">
        <v>1176240.6215531698</v>
      </c>
      <c r="AR415" s="201">
        <v>1.0210422062093487</v>
      </c>
      <c r="AS415" s="136">
        <v>1</v>
      </c>
      <c r="AT415" s="136"/>
      <c r="AU415" s="423">
        <v>1039.588035</v>
      </c>
      <c r="AV415" s="200">
        <v>1014700.2840288905</v>
      </c>
      <c r="AW415" s="201">
        <v>0.97605998709757225</v>
      </c>
      <c r="AX415" s="423">
        <v>1</v>
      </c>
      <c r="AY415" s="136"/>
      <c r="AZ415" s="426">
        <v>884.55644399999994</v>
      </c>
      <c r="BA415" s="200">
        <v>904906.63483880891</v>
      </c>
      <c r="BB415" s="201">
        <v>1.0230060964191099</v>
      </c>
      <c r="BC415" s="425">
        <v>1</v>
      </c>
      <c r="BD415" s="136"/>
    </row>
    <row r="416" spans="1:56" s="4" customFormat="1" ht="11.25" customHeight="1">
      <c r="A416" s="123">
        <v>93</v>
      </c>
      <c r="B416" s="136" t="s">
        <v>321</v>
      </c>
      <c r="C416" s="346">
        <v>4</v>
      </c>
      <c r="D416" s="140">
        <v>34417</v>
      </c>
      <c r="E416" s="127">
        <v>210</v>
      </c>
      <c r="F416" s="136" t="s">
        <v>312</v>
      </c>
      <c r="G416" s="136" t="s">
        <v>589</v>
      </c>
      <c r="H416" s="136" t="s">
        <v>590</v>
      </c>
      <c r="I416" s="136" t="s">
        <v>849</v>
      </c>
      <c r="J416" s="136" t="s">
        <v>591</v>
      </c>
      <c r="K416" s="136" t="s">
        <v>848</v>
      </c>
      <c r="L416" s="136"/>
      <c r="M416" s="126"/>
      <c r="N416" s="221"/>
      <c r="O416" s="136"/>
      <c r="P416" s="136"/>
      <c r="Q416" s="136"/>
      <c r="R416" s="126">
        <v>0</v>
      </c>
      <c r="S416" s="221"/>
      <c r="T416" s="136"/>
      <c r="U416" s="136"/>
      <c r="V416" s="136"/>
      <c r="W416" s="126">
        <v>0</v>
      </c>
      <c r="X416" s="221"/>
      <c r="Y416" s="136"/>
      <c r="Z416" s="136"/>
      <c r="AA416" s="136"/>
      <c r="AB416" s="126"/>
      <c r="AC416" s="221"/>
      <c r="AD416" s="136"/>
      <c r="AE416" s="136"/>
      <c r="AF416" s="136"/>
      <c r="AG416" s="126"/>
      <c r="AH416" s="221"/>
      <c r="AI416" s="136"/>
      <c r="AJ416" s="136"/>
      <c r="AK416" s="136">
        <v>1042.79</v>
      </c>
      <c r="AL416" s="8">
        <v>1073884.0807267297</v>
      </c>
      <c r="AM416" s="58">
        <v>1.0298181615921995</v>
      </c>
      <c r="AN416" s="237">
        <v>1</v>
      </c>
      <c r="AO416" s="237"/>
      <c r="AP416" s="136">
        <v>1029</v>
      </c>
      <c r="AQ416" s="200">
        <v>1061442.2774004424</v>
      </c>
      <c r="AR416" s="201">
        <v>1.0315279663755514</v>
      </c>
      <c r="AS416" s="136">
        <v>1</v>
      </c>
      <c r="AT416" s="136"/>
      <c r="AU416" s="423">
        <v>953.00138200000015</v>
      </c>
      <c r="AV416" s="200">
        <v>942500.45768408454</v>
      </c>
      <c r="AW416" s="201">
        <v>0.98898120767267095</v>
      </c>
      <c r="AX416" s="423">
        <v>1</v>
      </c>
      <c r="AY416" s="136"/>
      <c r="AZ416" s="426">
        <v>864.358699</v>
      </c>
      <c r="BA416" s="200">
        <v>844336.72536125558</v>
      </c>
      <c r="BB416" s="201">
        <v>0.97683603617120029</v>
      </c>
      <c r="BC416" s="425">
        <v>1</v>
      </c>
      <c r="BD416" s="136"/>
    </row>
    <row r="417" spans="1:56" s="4" customFormat="1" ht="11.25" customHeight="1">
      <c r="A417" s="123">
        <v>93</v>
      </c>
      <c r="B417" s="55" t="s">
        <v>321</v>
      </c>
      <c r="C417" s="345">
        <v>5</v>
      </c>
      <c r="D417" s="57">
        <v>40207</v>
      </c>
      <c r="E417" s="94">
        <v>490</v>
      </c>
      <c r="F417" s="55" t="s">
        <v>312</v>
      </c>
      <c r="G417" s="55" t="s">
        <v>589</v>
      </c>
      <c r="H417" s="55" t="s">
        <v>590</v>
      </c>
      <c r="I417" s="55" t="s">
        <v>849</v>
      </c>
      <c r="J417" s="55" t="s">
        <v>591</v>
      </c>
      <c r="K417" s="55" t="s">
        <v>848</v>
      </c>
      <c r="L417" s="55"/>
      <c r="M417" s="8"/>
      <c r="N417" s="58"/>
      <c r="O417" s="55"/>
      <c r="P417" s="55"/>
      <c r="Q417" s="55"/>
      <c r="R417" s="8">
        <v>0</v>
      </c>
      <c r="S417" s="58"/>
      <c r="T417" s="55"/>
      <c r="U417" s="55"/>
      <c r="V417" s="55"/>
      <c r="W417" s="8">
        <v>0</v>
      </c>
      <c r="X417" s="58"/>
      <c r="Y417" s="55"/>
      <c r="Z417" s="55"/>
      <c r="AA417" s="55"/>
      <c r="AB417" s="8"/>
      <c r="AC417" s="58"/>
      <c r="AD417" s="55"/>
      <c r="AE417" s="55"/>
      <c r="AF417" s="55"/>
      <c r="AG417" s="8"/>
      <c r="AH417" s="58"/>
      <c r="AI417" s="55"/>
      <c r="AJ417" s="55"/>
      <c r="AK417" s="55">
        <v>2928.32</v>
      </c>
      <c r="AL417" s="8">
        <v>2856455.3360943822</v>
      </c>
      <c r="AM417" s="58">
        <v>0.97545873951425466</v>
      </c>
      <c r="AN417" s="237">
        <v>1</v>
      </c>
      <c r="AO417" s="228"/>
      <c r="AP417" s="55">
        <v>2415</v>
      </c>
      <c r="AQ417" s="200">
        <v>2383179.7761486731</v>
      </c>
      <c r="AR417" s="201">
        <v>0.98682392387108619</v>
      </c>
      <c r="AS417" s="55">
        <v>1</v>
      </c>
      <c r="AT417" s="55"/>
      <c r="AU417" s="423">
        <v>2714.4325450000001</v>
      </c>
      <c r="AV417" s="200">
        <v>2652720.6641320186</v>
      </c>
      <c r="AW417" s="201">
        <v>0.97726527373772654</v>
      </c>
      <c r="AX417" s="423">
        <v>1</v>
      </c>
      <c r="AY417" s="55"/>
      <c r="AZ417" s="426">
        <v>2216.0255689999999</v>
      </c>
      <c r="BA417" s="200">
        <v>2147378.8071042439</v>
      </c>
      <c r="BB417" s="201">
        <v>0.96902257678970127</v>
      </c>
      <c r="BC417" s="425">
        <v>1</v>
      </c>
      <c r="BD417" s="136"/>
    </row>
    <row r="418" spans="1:56" s="4" customFormat="1" ht="11.25" customHeight="1">
      <c r="A418" s="123">
        <v>93</v>
      </c>
      <c r="B418" s="55" t="s">
        <v>321</v>
      </c>
      <c r="C418" s="345">
        <v>6</v>
      </c>
      <c r="D418" s="57">
        <v>40389</v>
      </c>
      <c r="E418" s="94">
        <v>490</v>
      </c>
      <c r="F418" s="55" t="s">
        <v>312</v>
      </c>
      <c r="G418" s="55" t="s">
        <v>589</v>
      </c>
      <c r="H418" s="55" t="s">
        <v>590</v>
      </c>
      <c r="I418" s="55" t="s">
        <v>849</v>
      </c>
      <c r="J418" s="55" t="s">
        <v>591</v>
      </c>
      <c r="K418" s="55" t="s">
        <v>848</v>
      </c>
      <c r="L418" s="55"/>
      <c r="M418" s="8"/>
      <c r="N418" s="58"/>
      <c r="O418" s="55"/>
      <c r="P418" s="55"/>
      <c r="Q418" s="55"/>
      <c r="R418" s="8">
        <v>0</v>
      </c>
      <c r="S418" s="58"/>
      <c r="T418" s="55"/>
      <c r="U418" s="55"/>
      <c r="V418" s="55"/>
      <c r="W418" s="8">
        <v>0</v>
      </c>
      <c r="X418" s="58"/>
      <c r="Y418" s="55"/>
      <c r="Z418" s="55"/>
      <c r="AA418" s="55"/>
      <c r="AB418" s="8"/>
      <c r="AC418" s="58"/>
      <c r="AD418" s="55"/>
      <c r="AE418" s="55"/>
      <c r="AF418" s="55"/>
      <c r="AG418" s="8"/>
      <c r="AH418" s="58"/>
      <c r="AI418" s="55"/>
      <c r="AJ418" s="55"/>
      <c r="AK418" s="55">
        <v>2420.77</v>
      </c>
      <c r="AL418" s="8">
        <v>2298955.3688610201</v>
      </c>
      <c r="AM418" s="58">
        <v>0.94967938666664753</v>
      </c>
      <c r="AN418" s="237">
        <v>1</v>
      </c>
      <c r="AO418" s="228"/>
      <c r="AP418" s="55">
        <v>2766</v>
      </c>
      <c r="AQ418" s="200">
        <v>2622545.2826535627</v>
      </c>
      <c r="AR418" s="201">
        <v>0.94813640009167122</v>
      </c>
      <c r="AS418" s="55">
        <v>1</v>
      </c>
      <c r="AT418" s="55"/>
      <c r="AU418" s="423">
        <v>2382.230599</v>
      </c>
      <c r="AV418" s="200">
        <v>2248781.2677850397</v>
      </c>
      <c r="AW418" s="201">
        <v>0.94398135458801558</v>
      </c>
      <c r="AX418" s="423">
        <v>1</v>
      </c>
      <c r="AY418" s="55"/>
      <c r="AZ418" s="426">
        <v>2538.0048660000002</v>
      </c>
      <c r="BA418" s="200">
        <v>2463944.5081061004</v>
      </c>
      <c r="BB418" s="201">
        <v>0.97081945787967616</v>
      </c>
      <c r="BC418" s="425">
        <v>1</v>
      </c>
      <c r="BD418" s="136"/>
    </row>
    <row r="419" spans="1:56" ht="11.25" customHeight="1">
      <c r="A419" s="357">
        <v>94</v>
      </c>
      <c r="B419" s="263" t="s">
        <v>324</v>
      </c>
      <c r="C419" s="344">
        <v>0</v>
      </c>
      <c r="D419" s="264"/>
      <c r="E419" s="421">
        <v>829.78</v>
      </c>
      <c r="F419" s="263" t="s">
        <v>312</v>
      </c>
      <c r="G419" s="263" t="s">
        <v>589</v>
      </c>
      <c r="H419" s="263" t="s">
        <v>590</v>
      </c>
      <c r="I419" s="263" t="s">
        <v>849</v>
      </c>
      <c r="J419" s="263" t="s">
        <v>596</v>
      </c>
      <c r="K419" s="263" t="s">
        <v>129</v>
      </c>
      <c r="L419" s="263">
        <v>1575</v>
      </c>
      <c r="M419" s="265">
        <v>730184.75</v>
      </c>
      <c r="N419" s="268">
        <v>0.46360936507936507</v>
      </c>
      <c r="O419" s="263">
        <v>1</v>
      </c>
      <c r="P419" s="263"/>
      <c r="Q419" s="267">
        <v>1605</v>
      </c>
      <c r="R419" s="265">
        <v>711308.90574333561</v>
      </c>
      <c r="S419" s="268">
        <v>0.44318311884319972</v>
      </c>
      <c r="T419" s="263">
        <v>1</v>
      </c>
      <c r="U419" s="263"/>
      <c r="V419" s="267">
        <v>1782.03</v>
      </c>
      <c r="W419" s="265">
        <v>824206.47398695</v>
      </c>
      <c r="X419" s="268">
        <v>0.46250987580846004</v>
      </c>
      <c r="Y419" s="263">
        <v>1</v>
      </c>
      <c r="Z419" s="263"/>
      <c r="AA419" s="267">
        <v>1714.58</v>
      </c>
      <c r="AB419" s="265">
        <v>776052.53994106792</v>
      </c>
      <c r="AC419" s="268">
        <v>0.4526196152650025</v>
      </c>
      <c r="AD419" s="263">
        <v>1</v>
      </c>
      <c r="AE419" s="263"/>
      <c r="AF419" s="267">
        <v>740.66</v>
      </c>
      <c r="AG419" s="265">
        <v>357511.80634631828</v>
      </c>
      <c r="AH419" s="268">
        <v>0.48269355216471566</v>
      </c>
      <c r="AI419" s="263">
        <v>1</v>
      </c>
      <c r="AJ419" s="263"/>
      <c r="AK419" s="263">
        <v>646.77</v>
      </c>
      <c r="AL419" s="265">
        <v>352799.14994316106</v>
      </c>
      <c r="AM419" s="268">
        <v>0.54547853169312277</v>
      </c>
      <c r="AN419" s="263"/>
      <c r="AO419" s="313"/>
      <c r="AP419" s="422">
        <v>872.88019121761317</v>
      </c>
      <c r="AQ419" s="265">
        <v>449159.23733922536</v>
      </c>
      <c r="AR419" s="268">
        <v>0.51457146336735671</v>
      </c>
      <c r="AS419" s="263"/>
      <c r="AT419" s="263"/>
      <c r="AU419" s="422">
        <v>651.25972899999999</v>
      </c>
      <c r="AV419" s="265">
        <v>353184.34591921372</v>
      </c>
      <c r="AW419" s="268">
        <v>0.54230951215350476</v>
      </c>
      <c r="AX419" s="422"/>
      <c r="AY419" s="263"/>
      <c r="AZ419" s="422">
        <v>394.73869300000001</v>
      </c>
      <c r="BA419" s="265">
        <v>243023.87318788315</v>
      </c>
      <c r="BB419" s="268">
        <v>0.6156575919652324</v>
      </c>
      <c r="BC419" s="422"/>
      <c r="BD419" s="263"/>
    </row>
    <row r="420" spans="1:56" ht="11.25" customHeight="1">
      <c r="A420" s="123">
        <v>94</v>
      </c>
      <c r="B420" s="55" t="s">
        <v>324</v>
      </c>
      <c r="C420" s="345">
        <v>1</v>
      </c>
      <c r="D420" s="57">
        <v>33655</v>
      </c>
      <c r="E420" s="97">
        <v>130.19</v>
      </c>
      <c r="F420" s="55" t="s">
        <v>312</v>
      </c>
      <c r="G420" s="55" t="s">
        <v>589</v>
      </c>
      <c r="H420" s="55" t="s">
        <v>590</v>
      </c>
      <c r="I420" s="55" t="s">
        <v>849</v>
      </c>
      <c r="J420" s="55" t="s">
        <v>596</v>
      </c>
      <c r="K420" s="55" t="s">
        <v>129</v>
      </c>
      <c r="L420" s="55"/>
      <c r="M420" s="8"/>
      <c r="N420" s="58"/>
      <c r="O420" s="55"/>
      <c r="P420" s="55"/>
      <c r="Q420" s="55"/>
      <c r="R420" s="8">
        <v>0</v>
      </c>
      <c r="S420" s="58"/>
      <c r="T420" s="55"/>
      <c r="U420" s="55"/>
      <c r="V420" s="55"/>
      <c r="W420" s="8">
        <v>0</v>
      </c>
      <c r="X420" s="58"/>
      <c r="Y420" s="55"/>
      <c r="Z420" s="55"/>
      <c r="AA420" s="55"/>
      <c r="AB420" s="8"/>
      <c r="AC420" s="58"/>
      <c r="AD420" s="55"/>
      <c r="AE420" s="55"/>
      <c r="AF420" s="55"/>
      <c r="AG420" s="8"/>
      <c r="AH420" s="58"/>
      <c r="AI420" s="55"/>
      <c r="AJ420" s="55"/>
      <c r="AK420" s="55">
        <v>147.83233220249758</v>
      </c>
      <c r="AL420" s="8">
        <v>80639.363506588343</v>
      </c>
      <c r="AM420" s="58">
        <v>0.54547853169312277</v>
      </c>
      <c r="AN420" s="237">
        <v>1</v>
      </c>
      <c r="AO420" s="228"/>
      <c r="AP420" s="55">
        <v>148.63427999999999</v>
      </c>
      <c r="AQ420" s="200">
        <v>74998.865863894403</v>
      </c>
      <c r="AR420" s="201">
        <v>0.50458659916066739</v>
      </c>
      <c r="AS420" s="55">
        <v>1</v>
      </c>
      <c r="AT420" s="55"/>
      <c r="AU420" s="423">
        <v>66.388745</v>
      </c>
      <c r="AV420" s="200">
        <v>34735.007825071945</v>
      </c>
      <c r="AW420" s="201">
        <v>0.52320627276614351</v>
      </c>
      <c r="AX420" s="423">
        <v>1</v>
      </c>
      <c r="AY420" s="55"/>
      <c r="AZ420" s="429">
        <v>96.169848999999999</v>
      </c>
      <c r="BA420" s="200">
        <v>58949.402046747309</v>
      </c>
      <c r="BB420" s="201">
        <v>0.61297176464057157</v>
      </c>
      <c r="BC420" s="425">
        <v>1</v>
      </c>
      <c r="BD420" s="136"/>
    </row>
    <row r="421" spans="1:56" ht="11.25" customHeight="1">
      <c r="A421" s="123">
        <v>94</v>
      </c>
      <c r="B421" s="55" t="s">
        <v>324</v>
      </c>
      <c r="C421" s="345">
        <v>2</v>
      </c>
      <c r="D421" s="57">
        <v>33689</v>
      </c>
      <c r="E421" s="97">
        <v>130.19</v>
      </c>
      <c r="F421" s="55" t="s">
        <v>312</v>
      </c>
      <c r="G421" s="55" t="s">
        <v>589</v>
      </c>
      <c r="H421" s="55" t="s">
        <v>590</v>
      </c>
      <c r="I421" s="55" t="s">
        <v>849</v>
      </c>
      <c r="J421" s="55" t="s">
        <v>596</v>
      </c>
      <c r="K421" s="55" t="s">
        <v>129</v>
      </c>
      <c r="L421" s="55"/>
      <c r="M421" s="8"/>
      <c r="N421" s="58"/>
      <c r="O421" s="55"/>
      <c r="P421" s="55"/>
      <c r="Q421" s="55"/>
      <c r="R421" s="8">
        <v>0</v>
      </c>
      <c r="S421" s="58"/>
      <c r="T421" s="55"/>
      <c r="U421" s="55"/>
      <c r="V421" s="55"/>
      <c r="W421" s="8">
        <v>0</v>
      </c>
      <c r="X421" s="58"/>
      <c r="Y421" s="55"/>
      <c r="Z421" s="55"/>
      <c r="AA421" s="55"/>
      <c r="AB421" s="8"/>
      <c r="AC421" s="58"/>
      <c r="AD421" s="55"/>
      <c r="AE421" s="55"/>
      <c r="AF421" s="55"/>
      <c r="AG421" s="8"/>
      <c r="AH421" s="58"/>
      <c r="AI421" s="55"/>
      <c r="AJ421" s="55"/>
      <c r="AK421" s="55">
        <v>110.94754584271634</v>
      </c>
      <c r="AL421" s="8">
        <v>60519.504401240338</v>
      </c>
      <c r="AM421" s="58">
        <v>0.54547853169312277</v>
      </c>
      <c r="AN421" s="237">
        <v>1</v>
      </c>
      <c r="AO421" s="228"/>
      <c r="AP421" s="55">
        <v>139.43361999999999</v>
      </c>
      <c r="AQ421" s="200">
        <v>69740.537628329766</v>
      </c>
      <c r="AR421" s="201">
        <v>0.50017017150045862</v>
      </c>
      <c r="AS421" s="55">
        <v>1</v>
      </c>
      <c r="AT421" s="55"/>
      <c r="AU421" s="423">
        <v>135.30011500000001</v>
      </c>
      <c r="AV421" s="200">
        <v>69970.779904583484</v>
      </c>
      <c r="AW421" s="201">
        <v>0.51715240526280026</v>
      </c>
      <c r="AX421" s="423">
        <v>1</v>
      </c>
      <c r="AY421" s="55"/>
      <c r="AZ421" s="429">
        <v>76.155051</v>
      </c>
      <c r="BA421" s="200">
        <v>46898.908642746472</v>
      </c>
      <c r="BB421" s="201">
        <v>0.6158345116563112</v>
      </c>
      <c r="BC421" s="425">
        <v>1</v>
      </c>
      <c r="BD421" s="136"/>
    </row>
    <row r="422" spans="1:56" ht="11.25" customHeight="1">
      <c r="A422" s="123">
        <v>94</v>
      </c>
      <c r="B422" s="55" t="s">
        <v>324</v>
      </c>
      <c r="C422" s="345">
        <v>3</v>
      </c>
      <c r="D422" s="57">
        <v>33761</v>
      </c>
      <c r="E422" s="97">
        <v>130.19</v>
      </c>
      <c r="F422" s="55" t="s">
        <v>312</v>
      </c>
      <c r="G422" s="55" t="s">
        <v>589</v>
      </c>
      <c r="H422" s="55" t="s">
        <v>590</v>
      </c>
      <c r="I422" s="55" t="s">
        <v>849</v>
      </c>
      <c r="J422" s="55" t="s">
        <v>596</v>
      </c>
      <c r="K422" s="55" t="s">
        <v>129</v>
      </c>
      <c r="L422" s="55"/>
      <c r="M422" s="8"/>
      <c r="N422" s="58"/>
      <c r="O422" s="55"/>
      <c r="P422" s="55"/>
      <c r="Q422" s="55"/>
      <c r="R422" s="8">
        <v>0</v>
      </c>
      <c r="S422" s="58"/>
      <c r="T422" s="55"/>
      <c r="U422" s="55"/>
      <c r="V422" s="55"/>
      <c r="W422" s="8">
        <v>0</v>
      </c>
      <c r="X422" s="58"/>
      <c r="Y422" s="55"/>
      <c r="Z422" s="55"/>
      <c r="AA422" s="55"/>
      <c r="AB422" s="8"/>
      <c r="AC422" s="58"/>
      <c r="AD422" s="55"/>
      <c r="AE422" s="55"/>
      <c r="AF422" s="55"/>
      <c r="AG422" s="8"/>
      <c r="AH422" s="58"/>
      <c r="AI422" s="55"/>
      <c r="AJ422" s="55"/>
      <c r="AK422" s="55">
        <v>97.536615827801</v>
      </c>
      <c r="AL422" s="8">
        <v>53204.129988065084</v>
      </c>
      <c r="AM422" s="58">
        <v>0.54547853169312266</v>
      </c>
      <c r="AN422" s="237">
        <v>1</v>
      </c>
      <c r="AO422" s="228"/>
      <c r="AP422" s="55">
        <v>148.73116221761327</v>
      </c>
      <c r="AQ422" s="200">
        <v>78586.671520990494</v>
      </c>
      <c r="AR422" s="201">
        <v>0.52838067254532606</v>
      </c>
      <c r="AS422" s="55">
        <v>1</v>
      </c>
      <c r="AT422" s="55"/>
      <c r="AU422" s="423">
        <v>141.94368900000001</v>
      </c>
      <c r="AV422" s="200">
        <v>79504.563901994959</v>
      </c>
      <c r="AW422" s="201">
        <v>0.56011341160785921</v>
      </c>
      <c r="AX422" s="423">
        <v>1</v>
      </c>
      <c r="AY422" s="55"/>
      <c r="AZ422" s="429">
        <v>64.366126000000008</v>
      </c>
      <c r="BA422" s="200">
        <v>39716.13032105568</v>
      </c>
      <c r="BB422" s="201">
        <v>0.61703465454881767</v>
      </c>
      <c r="BC422" s="425">
        <v>1</v>
      </c>
      <c r="BD422" s="136"/>
    </row>
    <row r="423" spans="1:56" s="4" customFormat="1" ht="11.25" customHeight="1">
      <c r="A423" s="123">
        <v>94</v>
      </c>
      <c r="B423" s="55" t="s">
        <v>324</v>
      </c>
      <c r="C423" s="345">
        <v>4</v>
      </c>
      <c r="D423" s="57">
        <v>33891</v>
      </c>
      <c r="E423" s="97">
        <v>130.19</v>
      </c>
      <c r="F423" s="55" t="s">
        <v>312</v>
      </c>
      <c r="G423" s="55" t="s">
        <v>589</v>
      </c>
      <c r="H423" s="55" t="s">
        <v>590</v>
      </c>
      <c r="I423" s="55" t="s">
        <v>849</v>
      </c>
      <c r="J423" s="55" t="s">
        <v>596</v>
      </c>
      <c r="K423" s="55" t="s">
        <v>129</v>
      </c>
      <c r="L423" s="55"/>
      <c r="M423" s="8"/>
      <c r="N423" s="58"/>
      <c r="O423" s="55"/>
      <c r="P423" s="55"/>
      <c r="Q423" s="55"/>
      <c r="R423" s="8">
        <v>0</v>
      </c>
      <c r="S423" s="58"/>
      <c r="T423" s="55"/>
      <c r="U423" s="55"/>
      <c r="V423" s="55"/>
      <c r="W423" s="8">
        <v>0</v>
      </c>
      <c r="X423" s="58"/>
      <c r="Y423" s="55"/>
      <c r="Z423" s="55"/>
      <c r="AA423" s="55"/>
      <c r="AB423" s="8"/>
      <c r="AC423" s="58"/>
      <c r="AD423" s="55"/>
      <c r="AE423" s="55"/>
      <c r="AF423" s="55"/>
      <c r="AG423" s="8"/>
      <c r="AH423" s="58"/>
      <c r="AI423" s="55"/>
      <c r="AJ423" s="55"/>
      <c r="AK423" s="55">
        <v>105.68909937706547</v>
      </c>
      <c r="AL423" s="8">
        <v>57651.134744170209</v>
      </c>
      <c r="AM423" s="58">
        <v>0.54547853169312266</v>
      </c>
      <c r="AN423" s="237">
        <v>1</v>
      </c>
      <c r="AO423" s="228"/>
      <c r="AP423" s="55">
        <v>150.200852</v>
      </c>
      <c r="AQ423" s="200">
        <v>78903.610031216609</v>
      </c>
      <c r="AR423" s="201">
        <v>0.52532065551277041</v>
      </c>
      <c r="AS423" s="55">
        <v>1</v>
      </c>
      <c r="AT423" s="55"/>
      <c r="AU423" s="423">
        <v>125.02585999999999</v>
      </c>
      <c r="AV423" s="200">
        <v>70064.05249291558</v>
      </c>
      <c r="AW423" s="201">
        <v>0.56039648511848339</v>
      </c>
      <c r="AX423" s="423">
        <v>1</v>
      </c>
      <c r="AY423" s="55"/>
      <c r="AZ423" s="429">
        <v>85.272287000000006</v>
      </c>
      <c r="BA423" s="200">
        <v>52166.685986845354</v>
      </c>
      <c r="BB423" s="201">
        <v>0.61176600068021336</v>
      </c>
      <c r="BC423" s="425">
        <v>1</v>
      </c>
      <c r="BD423" s="136"/>
    </row>
    <row r="424" spans="1:56" s="4" customFormat="1" ht="11.25" customHeight="1">
      <c r="A424" s="123">
        <v>94</v>
      </c>
      <c r="B424" s="55" t="s">
        <v>324</v>
      </c>
      <c r="C424" s="345">
        <v>5</v>
      </c>
      <c r="D424" s="57">
        <v>34391</v>
      </c>
      <c r="E424" s="97">
        <v>154.51</v>
      </c>
      <c r="F424" s="55" t="s">
        <v>312</v>
      </c>
      <c r="G424" s="55" t="s">
        <v>589</v>
      </c>
      <c r="H424" s="55" t="s">
        <v>590</v>
      </c>
      <c r="I424" s="55" t="s">
        <v>849</v>
      </c>
      <c r="J424" s="55" t="s">
        <v>596</v>
      </c>
      <c r="K424" s="55" t="s">
        <v>129</v>
      </c>
      <c r="L424" s="55"/>
      <c r="M424" s="8"/>
      <c r="N424" s="58"/>
      <c r="O424" s="55"/>
      <c r="P424" s="55"/>
      <c r="Q424" s="55"/>
      <c r="R424" s="8">
        <v>0</v>
      </c>
      <c r="S424" s="58"/>
      <c r="T424" s="55"/>
      <c r="U424" s="55"/>
      <c r="V424" s="55"/>
      <c r="W424" s="8">
        <v>0</v>
      </c>
      <c r="X424" s="58"/>
      <c r="Y424" s="55"/>
      <c r="Z424" s="55"/>
      <c r="AA424" s="55"/>
      <c r="AB424" s="8"/>
      <c r="AC424" s="58"/>
      <c r="AD424" s="55"/>
      <c r="AE424" s="55"/>
      <c r="AF424" s="55"/>
      <c r="AG424" s="8"/>
      <c r="AH424" s="58"/>
      <c r="AI424" s="55"/>
      <c r="AJ424" s="55"/>
      <c r="AK424" s="55">
        <v>100.14692378557015</v>
      </c>
      <c r="AL424" s="8">
        <v>54627.996940135883</v>
      </c>
      <c r="AM424" s="58">
        <v>0.54547853169312277</v>
      </c>
      <c r="AN424" s="237">
        <v>1</v>
      </c>
      <c r="AO424" s="228"/>
      <c r="AP424" s="55">
        <v>139.15619999999998</v>
      </c>
      <c r="AQ424" s="200">
        <v>69788.03833506463</v>
      </c>
      <c r="AR424" s="201">
        <v>0.50150865239971076</v>
      </c>
      <c r="AS424" s="55">
        <v>1</v>
      </c>
      <c r="AT424" s="55"/>
      <c r="AU424" s="423">
        <v>81.191361999999998</v>
      </c>
      <c r="AV424" s="200">
        <v>42119.075647385871</v>
      </c>
      <c r="AW424" s="201">
        <v>0.51876301382141943</v>
      </c>
      <c r="AX424" s="423">
        <v>1</v>
      </c>
      <c r="AY424" s="55"/>
      <c r="AZ424" s="429">
        <v>39.066098000000004</v>
      </c>
      <c r="BA424" s="200">
        <v>24266.727528284369</v>
      </c>
      <c r="BB424" s="201">
        <v>0.62117100940780845</v>
      </c>
      <c r="BC424" s="425">
        <v>1</v>
      </c>
      <c r="BD424" s="136"/>
    </row>
    <row r="425" spans="1:56" ht="11.25" customHeight="1">
      <c r="A425" s="123">
        <v>94</v>
      </c>
      <c r="B425" s="55" t="s">
        <v>324</v>
      </c>
      <c r="C425" s="345">
        <v>6</v>
      </c>
      <c r="D425" s="57">
        <v>34055</v>
      </c>
      <c r="E425" s="97">
        <v>154.51</v>
      </c>
      <c r="F425" s="55" t="s">
        <v>312</v>
      </c>
      <c r="G425" s="55" t="s">
        <v>589</v>
      </c>
      <c r="H425" s="55" t="s">
        <v>590</v>
      </c>
      <c r="I425" s="55" t="s">
        <v>849</v>
      </c>
      <c r="J425" s="55" t="s">
        <v>596</v>
      </c>
      <c r="K425" s="55" t="s">
        <v>129</v>
      </c>
      <c r="L425" s="55"/>
      <c r="M425" s="8"/>
      <c r="N425" s="58"/>
      <c r="O425" s="55"/>
      <c r="P425" s="55"/>
      <c r="Q425" s="55"/>
      <c r="R425" s="8">
        <v>0</v>
      </c>
      <c r="S425" s="58"/>
      <c r="T425" s="55"/>
      <c r="U425" s="55"/>
      <c r="V425" s="55"/>
      <c r="W425" s="8">
        <v>0</v>
      </c>
      <c r="X425" s="58"/>
      <c r="Y425" s="55"/>
      <c r="Z425" s="55"/>
      <c r="AA425" s="55"/>
      <c r="AB425" s="8"/>
      <c r="AC425" s="58"/>
      <c r="AD425" s="55"/>
      <c r="AE425" s="55"/>
      <c r="AF425" s="55"/>
      <c r="AG425" s="8"/>
      <c r="AH425" s="58"/>
      <c r="AI425" s="55"/>
      <c r="AJ425" s="55"/>
      <c r="AK425" s="55">
        <v>84.645855876933865</v>
      </c>
      <c r="AL425" s="8">
        <v>46172.497177657569</v>
      </c>
      <c r="AM425" s="58">
        <v>0.54547853169312266</v>
      </c>
      <c r="AN425" s="237">
        <v>1</v>
      </c>
      <c r="AO425" s="228"/>
      <c r="AP425" s="56">
        <v>146.72407700000002</v>
      </c>
      <c r="AQ425" s="200">
        <v>77141.513959729491</v>
      </c>
      <c r="AR425" s="201">
        <v>0.5257590678844718</v>
      </c>
      <c r="AS425" s="56">
        <v>1</v>
      </c>
      <c r="AT425" s="56"/>
      <c r="AU425" s="423">
        <v>101.409958</v>
      </c>
      <c r="AV425" s="200">
        <v>56790.866147261964</v>
      </c>
      <c r="AW425" s="201">
        <v>0.56001271736314062</v>
      </c>
      <c r="AX425" s="423">
        <v>1</v>
      </c>
      <c r="AY425" s="56"/>
      <c r="AZ425" s="429">
        <v>33.709282000000002</v>
      </c>
      <c r="BA425" s="200">
        <v>21026.018662203976</v>
      </c>
      <c r="BB425" s="201">
        <v>0.62374566928491604</v>
      </c>
      <c r="BC425" s="425">
        <v>1</v>
      </c>
      <c r="BD425" s="139"/>
    </row>
    <row r="426" spans="1:56" s="4" customFormat="1" ht="11.25" customHeight="1">
      <c r="A426" s="357">
        <v>95</v>
      </c>
      <c r="B426" s="263" t="s">
        <v>1113</v>
      </c>
      <c r="C426" s="344">
        <v>0</v>
      </c>
      <c r="D426" s="263"/>
      <c r="E426" s="421">
        <v>2400</v>
      </c>
      <c r="F426" s="263" t="s">
        <v>978</v>
      </c>
      <c r="G426" s="263" t="s">
        <v>748</v>
      </c>
      <c r="H426" s="263" t="s">
        <v>1114</v>
      </c>
      <c r="I426" s="263" t="s">
        <v>849</v>
      </c>
      <c r="J426" s="263" t="s">
        <v>591</v>
      </c>
      <c r="K426" s="263" t="s">
        <v>848</v>
      </c>
      <c r="L426" s="267">
        <v>4482.9470000000001</v>
      </c>
      <c r="M426" s="265">
        <v>4777563.5914996369</v>
      </c>
      <c r="N426" s="268">
        <v>1.0657194009877067</v>
      </c>
      <c r="O426" s="263">
        <v>1</v>
      </c>
      <c r="P426" s="263"/>
      <c r="Q426" s="267">
        <v>6469.5389999999998</v>
      </c>
      <c r="R426" s="265">
        <v>7223272.5363682965</v>
      </c>
      <c r="S426" s="268">
        <v>1.1165049837968821</v>
      </c>
      <c r="T426" s="263">
        <v>1</v>
      </c>
      <c r="U426" s="263"/>
      <c r="V426" s="284">
        <v>6648.5910000000003</v>
      </c>
      <c r="W426" s="265">
        <v>7184033.9011726137</v>
      </c>
      <c r="X426" s="268">
        <v>1.0805347931874008</v>
      </c>
      <c r="Y426" s="263">
        <v>1</v>
      </c>
      <c r="Z426" s="263"/>
      <c r="AA426" s="284">
        <v>6791.7950000000001</v>
      </c>
      <c r="AB426" s="265">
        <v>6410346.1271397918</v>
      </c>
      <c r="AC426" s="268">
        <v>0.94383681002441799</v>
      </c>
      <c r="AD426" s="263">
        <v>1</v>
      </c>
      <c r="AE426" s="263"/>
      <c r="AF426" s="284">
        <v>5285.9589999999998</v>
      </c>
      <c r="AG426" s="265">
        <v>5189657.6241675438</v>
      </c>
      <c r="AH426" s="268">
        <v>0.98178166424816082</v>
      </c>
      <c r="AI426" s="263">
        <v>1</v>
      </c>
      <c r="AJ426" s="263"/>
      <c r="AK426" s="263">
        <v>5448</v>
      </c>
      <c r="AL426" s="265">
        <v>5663235.9190333439</v>
      </c>
      <c r="AM426" s="268">
        <v>1.0395073272821851</v>
      </c>
      <c r="AN426" s="263"/>
      <c r="AO426" s="313"/>
      <c r="AP426" s="263">
        <v>9087.31</v>
      </c>
      <c r="AQ426" s="265">
        <v>9523100.7744979244</v>
      </c>
      <c r="AR426" s="268">
        <v>1.0479559709636763</v>
      </c>
      <c r="AS426" s="263"/>
      <c r="AT426" s="263"/>
      <c r="AU426" s="422">
        <v>11153.631000000001</v>
      </c>
      <c r="AV426" s="265">
        <v>11955070.393296475</v>
      </c>
      <c r="AW426" s="268">
        <v>1.0718545730351374</v>
      </c>
      <c r="AX426" s="422"/>
      <c r="AY426" s="263"/>
      <c r="AZ426" s="422">
        <v>11267.851000000001</v>
      </c>
      <c r="BA426" s="265">
        <v>12520122.120764948</v>
      </c>
      <c r="BB426" s="268">
        <v>1.1111366418285924</v>
      </c>
      <c r="BC426" s="422"/>
      <c r="BD426" s="263"/>
    </row>
    <row r="427" spans="1:56" s="4" customFormat="1" ht="11.25" customHeight="1">
      <c r="A427" s="123">
        <v>95</v>
      </c>
      <c r="B427" s="55" t="s">
        <v>1113</v>
      </c>
      <c r="C427" s="345">
        <v>1</v>
      </c>
      <c r="D427" s="57">
        <v>41879</v>
      </c>
      <c r="E427" s="94">
        <v>800</v>
      </c>
      <c r="F427" s="122" t="s">
        <v>978</v>
      </c>
      <c r="G427" s="122" t="s">
        <v>748</v>
      </c>
      <c r="H427" s="122" t="s">
        <v>1114</v>
      </c>
      <c r="I427" s="55" t="s">
        <v>849</v>
      </c>
      <c r="J427" s="55" t="s">
        <v>591</v>
      </c>
      <c r="K427" s="55" t="s">
        <v>848</v>
      </c>
      <c r="L427" s="197">
        <v>2281.4960000000001</v>
      </c>
      <c r="M427" s="8">
        <v>2475579.8444247213</v>
      </c>
      <c r="N427" s="58">
        <v>1.0850686761777015</v>
      </c>
      <c r="O427" s="55"/>
      <c r="P427" s="55">
        <v>1</v>
      </c>
      <c r="Q427" s="197">
        <v>3039.6759999999999</v>
      </c>
      <c r="R427" s="8">
        <v>3516539.4280066141</v>
      </c>
      <c r="S427" s="58">
        <v>1.1568796898112215</v>
      </c>
      <c r="T427" s="55"/>
      <c r="U427" s="55">
        <v>1</v>
      </c>
      <c r="V427" s="197">
        <v>3423.7629999999999</v>
      </c>
      <c r="W427" s="8">
        <v>3751124.4945599195</v>
      </c>
      <c r="X427" s="58">
        <v>1.0956145313095327</v>
      </c>
      <c r="Y427" s="55"/>
      <c r="Z427" s="55"/>
      <c r="AA427" s="197"/>
      <c r="AB427" s="8">
        <v>0</v>
      </c>
      <c r="AC427" s="58">
        <v>0</v>
      </c>
      <c r="AD427" s="55"/>
      <c r="AE427" s="55"/>
      <c r="AF427" s="197"/>
      <c r="AG427" s="8"/>
      <c r="AH427" s="58"/>
      <c r="AI427" s="55"/>
      <c r="AJ427" s="55"/>
      <c r="AK427" s="55">
        <v>2890.4470000000001</v>
      </c>
      <c r="AL427" s="8">
        <v>3018288.7051731097</v>
      </c>
      <c r="AM427" s="58">
        <v>1.0442290431802104</v>
      </c>
      <c r="AN427" s="237">
        <v>1</v>
      </c>
      <c r="AO427" s="228"/>
      <c r="AP427" s="55">
        <v>3150.9340000000002</v>
      </c>
      <c r="AQ427" s="200">
        <v>3437335.695402761</v>
      </c>
      <c r="AR427" s="201">
        <v>1.0908942222854432</v>
      </c>
      <c r="AS427" s="55">
        <v>1</v>
      </c>
      <c r="AT427" s="55"/>
      <c r="AU427" s="423">
        <v>3370.1280000000002</v>
      </c>
      <c r="AV427" s="200">
        <v>3816557.0219475692</v>
      </c>
      <c r="AW427" s="201">
        <v>1.1324664884976385</v>
      </c>
      <c r="AX427" s="423">
        <v>1</v>
      </c>
      <c r="AY427" s="55"/>
      <c r="AZ427" s="424">
        <v>3217.4490000000001</v>
      </c>
      <c r="BA427" s="200">
        <v>3705648.9603768806</v>
      </c>
      <c r="BB427" s="201">
        <v>1.1517351045430342</v>
      </c>
      <c r="BC427" s="425">
        <v>1</v>
      </c>
      <c r="BD427" s="136"/>
    </row>
    <row r="428" spans="1:56" s="4" customFormat="1" ht="11.25" customHeight="1">
      <c r="A428" s="123">
        <v>95</v>
      </c>
      <c r="B428" s="55" t="s">
        <v>1113</v>
      </c>
      <c r="C428" s="345">
        <v>2</v>
      </c>
      <c r="D428" s="57">
        <v>42080</v>
      </c>
      <c r="E428" s="94">
        <v>800</v>
      </c>
      <c r="F428" s="122" t="s">
        <v>978</v>
      </c>
      <c r="G428" s="122" t="s">
        <v>748</v>
      </c>
      <c r="H428" s="122" t="s">
        <v>1114</v>
      </c>
      <c r="I428" s="55" t="s">
        <v>849</v>
      </c>
      <c r="J428" s="55" t="s">
        <v>591</v>
      </c>
      <c r="K428" s="55" t="s">
        <v>848</v>
      </c>
      <c r="L428" s="197">
        <v>2201.451</v>
      </c>
      <c r="M428" s="8">
        <v>2301983.7470749156</v>
      </c>
      <c r="N428" s="58">
        <v>1.0456665840279504</v>
      </c>
      <c r="O428" s="55"/>
      <c r="P428" s="55">
        <v>1</v>
      </c>
      <c r="Q428" s="197">
        <v>3429.8629999999998</v>
      </c>
      <c r="R428" s="8">
        <v>3706733.1083616819</v>
      </c>
      <c r="S428" s="58">
        <v>1.0807233724383982</v>
      </c>
      <c r="T428" s="55"/>
      <c r="U428" s="55">
        <v>1</v>
      </c>
      <c r="V428" s="197">
        <v>3224.828</v>
      </c>
      <c r="W428" s="8">
        <v>3432909.4066126938</v>
      </c>
      <c r="X428" s="58">
        <v>1.0645248077146112</v>
      </c>
      <c r="Y428" s="55"/>
      <c r="Z428" s="55">
        <v>1</v>
      </c>
      <c r="AA428" s="197">
        <v>3301.7550000000001</v>
      </c>
      <c r="AB428" s="8">
        <v>3091999.4598445301</v>
      </c>
      <c r="AC428" s="58">
        <v>0.93647150071538621</v>
      </c>
      <c r="AD428" s="55"/>
      <c r="AE428" s="55"/>
      <c r="AF428" s="197"/>
      <c r="AG428" s="8"/>
      <c r="AH428" s="58"/>
      <c r="AI428" s="55"/>
      <c r="AJ428" s="55"/>
      <c r="AK428" s="55">
        <v>2557.5450000000001</v>
      </c>
      <c r="AL428" s="8">
        <v>2643614.1524632922</v>
      </c>
      <c r="AM428" s="58">
        <v>1.0336530354161089</v>
      </c>
      <c r="AN428" s="237">
        <v>1</v>
      </c>
      <c r="AO428" s="228"/>
      <c r="AP428" s="55">
        <v>2906.355</v>
      </c>
      <c r="AQ428" s="200">
        <v>3131671.1756616384</v>
      </c>
      <c r="AR428" s="201">
        <v>1.0775253455485094</v>
      </c>
      <c r="AS428" s="55">
        <v>1</v>
      </c>
      <c r="AT428" s="55"/>
      <c r="AU428" s="423">
        <v>3537.029</v>
      </c>
      <c r="AV428" s="200">
        <v>3839280.7909699874</v>
      </c>
      <c r="AW428" s="201">
        <v>1.0854535801006968</v>
      </c>
      <c r="AX428" s="423">
        <v>1</v>
      </c>
      <c r="AY428" s="55"/>
      <c r="AZ428" s="424">
        <v>3858.5610000000001</v>
      </c>
      <c r="BA428" s="200">
        <v>4414582.7800391773</v>
      </c>
      <c r="BB428" s="201">
        <v>1.1441008137591131</v>
      </c>
      <c r="BC428" s="425">
        <v>1</v>
      </c>
      <c r="BD428" s="136"/>
    </row>
    <row r="429" spans="1:56" ht="11.25" customHeight="1">
      <c r="A429" s="123">
        <v>95</v>
      </c>
      <c r="B429" s="55" t="s">
        <v>1113</v>
      </c>
      <c r="C429" s="345">
        <v>3</v>
      </c>
      <c r="D429" s="57">
        <v>45002</v>
      </c>
      <c r="E429" s="94">
        <v>800</v>
      </c>
      <c r="F429" s="122" t="s">
        <v>978</v>
      </c>
      <c r="G429" s="122" t="s">
        <v>748</v>
      </c>
      <c r="H429" s="122" t="s">
        <v>1114</v>
      </c>
      <c r="I429" s="55" t="s">
        <v>849</v>
      </c>
      <c r="J429" s="55" t="s">
        <v>591</v>
      </c>
      <c r="K429" s="55" t="s">
        <v>848</v>
      </c>
      <c r="L429" s="197"/>
      <c r="M429" s="8"/>
      <c r="N429" s="58"/>
      <c r="O429" s="55"/>
      <c r="P429" s="55"/>
      <c r="Q429" s="197"/>
      <c r="R429" s="8"/>
      <c r="S429" s="58"/>
      <c r="T429" s="55"/>
      <c r="U429" s="55"/>
      <c r="V429" s="197"/>
      <c r="W429" s="8"/>
      <c r="X429" s="58"/>
      <c r="Y429" s="55"/>
      <c r="Z429" s="55"/>
      <c r="AA429" s="197"/>
      <c r="AB429" s="8"/>
      <c r="AC429" s="58"/>
      <c r="AD429" s="55"/>
      <c r="AE429" s="55"/>
      <c r="AF429" s="197"/>
      <c r="AG429" s="8"/>
      <c r="AH429" s="58"/>
      <c r="AI429" s="55"/>
      <c r="AJ429" s="55"/>
      <c r="AK429" s="55"/>
      <c r="AL429" s="8">
        <v>0</v>
      </c>
      <c r="AM429" s="58">
        <v>0</v>
      </c>
      <c r="AN429" s="237">
        <v>1</v>
      </c>
      <c r="AO429" s="228"/>
      <c r="AP429" s="55">
        <v>3030.0169999999998</v>
      </c>
      <c r="AQ429" s="200">
        <v>2954084.5489790817</v>
      </c>
      <c r="AR429" s="201">
        <v>0.97493992574268784</v>
      </c>
      <c r="AS429" s="55">
        <v>1</v>
      </c>
      <c r="AT429" s="55">
        <v>1</v>
      </c>
      <c r="AU429" s="423">
        <v>4246.4740000000002</v>
      </c>
      <c r="AV429" s="200">
        <v>4299232.5803789208</v>
      </c>
      <c r="AW429" s="201">
        <v>1.0124240912293165</v>
      </c>
      <c r="AX429" s="423">
        <v>1</v>
      </c>
      <c r="AY429" s="55">
        <v>1</v>
      </c>
      <c r="AZ429" s="424">
        <v>4191.8410000000003</v>
      </c>
      <c r="BA429" s="200">
        <v>4399890.3803488892</v>
      </c>
      <c r="BB429" s="201">
        <v>1.0496319827848646</v>
      </c>
      <c r="BC429" s="425">
        <v>1</v>
      </c>
      <c r="BD429" s="136">
        <v>1</v>
      </c>
    </row>
    <row r="430" spans="1:56" ht="11.25" customHeight="1">
      <c r="A430" s="357">
        <v>96</v>
      </c>
      <c r="B430" s="263" t="s">
        <v>1354</v>
      </c>
      <c r="C430" s="344">
        <v>0</v>
      </c>
      <c r="D430" s="264"/>
      <c r="E430" s="421">
        <v>1600</v>
      </c>
      <c r="F430" s="263" t="s">
        <v>1355</v>
      </c>
      <c r="G430" s="263" t="s">
        <v>589</v>
      </c>
      <c r="H430" s="263" t="s">
        <v>590</v>
      </c>
      <c r="I430" s="263" t="s">
        <v>849</v>
      </c>
      <c r="J430" s="263" t="s">
        <v>591</v>
      </c>
      <c r="K430" s="263" t="s">
        <v>848</v>
      </c>
      <c r="L430" s="267"/>
      <c r="M430" s="265"/>
      <c r="N430" s="268"/>
      <c r="O430" s="263"/>
      <c r="P430" s="263"/>
      <c r="Q430" s="267"/>
      <c r="R430" s="265"/>
      <c r="S430" s="268"/>
      <c r="T430" s="263"/>
      <c r="U430" s="263"/>
      <c r="V430" s="267">
        <v>343.33000000000004</v>
      </c>
      <c r="W430" s="265">
        <v>323914.81684127665</v>
      </c>
      <c r="X430" s="268">
        <v>0.94345037381317276</v>
      </c>
      <c r="Y430" s="263">
        <v>1</v>
      </c>
      <c r="Z430" s="263"/>
      <c r="AA430" s="267">
        <v>4461.57</v>
      </c>
      <c r="AB430" s="265">
        <v>3909931.8485006061</v>
      </c>
      <c r="AC430" s="268">
        <v>0.8763578400654044</v>
      </c>
      <c r="AD430" s="263">
        <v>1</v>
      </c>
      <c r="AE430" s="263"/>
      <c r="AF430" s="267">
        <v>8361.17</v>
      </c>
      <c r="AG430" s="265">
        <v>7151777.6210045852</v>
      </c>
      <c r="AH430" s="268">
        <v>0.85535608306069422</v>
      </c>
      <c r="AI430" s="263">
        <v>1</v>
      </c>
      <c r="AJ430" s="263"/>
      <c r="AK430" s="263">
        <v>10615.88</v>
      </c>
      <c r="AL430" s="265">
        <v>9195583.1903737988</v>
      </c>
      <c r="AM430" s="268">
        <v>0.86621016725639322</v>
      </c>
      <c r="AN430" s="263"/>
      <c r="AO430" s="313"/>
      <c r="AP430" s="263">
        <v>11340.6</v>
      </c>
      <c r="AQ430" s="265">
        <v>9980455.3437479045</v>
      </c>
      <c r="AR430" s="268">
        <v>0.88006413626685576</v>
      </c>
      <c r="AS430" s="263"/>
      <c r="AT430" s="263"/>
      <c r="AU430" s="422">
        <v>11374.957272</v>
      </c>
      <c r="AV430" s="265">
        <v>9908485.8273030389</v>
      </c>
      <c r="AW430" s="268">
        <v>0.87107894916609929</v>
      </c>
      <c r="AX430" s="422"/>
      <c r="AY430" s="263"/>
      <c r="AZ430" s="422">
        <v>10871.847567000001</v>
      </c>
      <c r="BA430" s="265">
        <v>9313786.8731123861</v>
      </c>
      <c r="BB430" s="268">
        <v>0.85668850815965325</v>
      </c>
      <c r="BC430" s="422"/>
      <c r="BD430" s="263"/>
    </row>
    <row r="431" spans="1:56" ht="11.25" customHeight="1">
      <c r="A431" s="123">
        <v>96</v>
      </c>
      <c r="B431" s="55" t="s">
        <v>1354</v>
      </c>
      <c r="C431" s="345">
        <v>1</v>
      </c>
      <c r="D431" s="57">
        <v>43829</v>
      </c>
      <c r="E431" s="94">
        <v>800</v>
      </c>
      <c r="F431" s="122" t="s">
        <v>1355</v>
      </c>
      <c r="G431" s="122" t="s">
        <v>589</v>
      </c>
      <c r="H431" s="122" t="s">
        <v>590</v>
      </c>
      <c r="I431" s="55" t="s">
        <v>849</v>
      </c>
      <c r="J431" s="55" t="s">
        <v>591</v>
      </c>
      <c r="K431" s="55" t="s">
        <v>848</v>
      </c>
      <c r="L431" s="197"/>
      <c r="M431" s="8"/>
      <c r="N431" s="58"/>
      <c r="O431" s="55"/>
      <c r="P431" s="55"/>
      <c r="Q431" s="197"/>
      <c r="R431" s="8"/>
      <c r="S431" s="58"/>
      <c r="T431" s="55"/>
      <c r="U431" s="55"/>
      <c r="V431" s="197">
        <v>343.33000000000004</v>
      </c>
      <c r="W431" s="8">
        <v>323914.81684127665</v>
      </c>
      <c r="X431" s="58">
        <v>0.94345037381317276</v>
      </c>
      <c r="Y431" s="55"/>
      <c r="Z431" s="55">
        <v>1</v>
      </c>
      <c r="AA431" s="197">
        <v>4461.57</v>
      </c>
      <c r="AB431" s="8">
        <v>3909931.8485006061</v>
      </c>
      <c r="AC431" s="58">
        <v>0.8763578400654044</v>
      </c>
      <c r="AD431" s="55"/>
      <c r="AE431" s="55">
        <v>1</v>
      </c>
      <c r="AF431" s="197">
        <v>5229.4399999999996</v>
      </c>
      <c r="AG431" s="8">
        <v>4501408.2287366772</v>
      </c>
      <c r="AH431" s="58">
        <v>0.86078207776294924</v>
      </c>
      <c r="AI431" s="55"/>
      <c r="AJ431" s="55">
        <v>1</v>
      </c>
      <c r="AK431" s="55">
        <v>4833.5600000000004</v>
      </c>
      <c r="AL431" s="8">
        <v>4177888.0043389336</v>
      </c>
      <c r="AM431" s="58">
        <v>0.86435008654882395</v>
      </c>
      <c r="AN431" s="237">
        <v>1</v>
      </c>
      <c r="AO431" s="228">
        <v>1</v>
      </c>
      <c r="AP431" s="55">
        <v>6181.6215700000002</v>
      </c>
      <c r="AQ431" s="200">
        <v>5459122.5095904218</v>
      </c>
      <c r="AR431" s="201">
        <v>0.88312143468698634</v>
      </c>
      <c r="AS431" s="55">
        <v>1</v>
      </c>
      <c r="AT431" s="55">
        <v>1</v>
      </c>
      <c r="AU431" s="423">
        <v>5064.6568349999998</v>
      </c>
      <c r="AV431" s="200">
        <v>4413340.0844577504</v>
      </c>
      <c r="AW431" s="201">
        <v>0.87139962849185826</v>
      </c>
      <c r="AX431" s="423">
        <v>1</v>
      </c>
      <c r="AY431" s="55">
        <v>1</v>
      </c>
      <c r="AZ431" s="429">
        <v>5809.4682149999999</v>
      </c>
      <c r="BA431" s="200">
        <v>5031242.7460202426</v>
      </c>
      <c r="BB431" s="201">
        <v>0.8660418750600295</v>
      </c>
      <c r="BC431" s="425">
        <v>1</v>
      </c>
      <c r="BD431" s="136">
        <v>1</v>
      </c>
    </row>
    <row r="432" spans="1:56" s="4" customFormat="1" ht="11.25" customHeight="1">
      <c r="A432" s="123">
        <v>96</v>
      </c>
      <c r="B432" s="55" t="s">
        <v>1354</v>
      </c>
      <c r="C432" s="345">
        <v>2</v>
      </c>
      <c r="D432" s="57">
        <v>44398</v>
      </c>
      <c r="E432" s="94">
        <v>800</v>
      </c>
      <c r="F432" s="55" t="s">
        <v>1355</v>
      </c>
      <c r="G432" s="55" t="s">
        <v>589</v>
      </c>
      <c r="H432" s="55" t="s">
        <v>590</v>
      </c>
      <c r="I432" s="55" t="s">
        <v>849</v>
      </c>
      <c r="J432" s="55" t="s">
        <v>591</v>
      </c>
      <c r="K432" s="55" t="s">
        <v>848</v>
      </c>
      <c r="L432" s="197"/>
      <c r="M432" s="8"/>
      <c r="N432" s="58"/>
      <c r="O432" s="55"/>
      <c r="P432" s="55"/>
      <c r="Q432" s="197"/>
      <c r="R432" s="8"/>
      <c r="S432" s="58"/>
      <c r="T432" s="55"/>
      <c r="U432" s="55"/>
      <c r="V432" s="197"/>
      <c r="W432" s="8"/>
      <c r="X432" s="58"/>
      <c r="Y432" s="55"/>
      <c r="Z432" s="55"/>
      <c r="AA432" s="197"/>
      <c r="AB432" s="8"/>
      <c r="AC432" s="58"/>
      <c r="AD432" s="55"/>
      <c r="AE432" s="55"/>
      <c r="AF432" s="197">
        <v>3131.73</v>
      </c>
      <c r="AG432" s="8">
        <v>2650369.392267908</v>
      </c>
      <c r="AH432" s="58">
        <v>0.84629562327145313</v>
      </c>
      <c r="AI432" s="55"/>
      <c r="AJ432" s="55">
        <v>1</v>
      </c>
      <c r="AK432" s="55">
        <v>5782.32</v>
      </c>
      <c r="AL432" s="8">
        <v>5017694.1086124554</v>
      </c>
      <c r="AM432" s="58">
        <v>0.86776486057714819</v>
      </c>
      <c r="AN432" s="237">
        <v>1</v>
      </c>
      <c r="AO432" s="228">
        <v>1</v>
      </c>
      <c r="AP432" s="55">
        <v>5158.9638199999999</v>
      </c>
      <c r="AQ432" s="200">
        <v>4521342.8411469776</v>
      </c>
      <c r="AR432" s="201">
        <v>0.87640522378134789</v>
      </c>
      <c r="AS432" s="55">
        <v>1</v>
      </c>
      <c r="AT432" s="55">
        <v>1</v>
      </c>
      <c r="AU432" s="423">
        <v>6310.3004369999999</v>
      </c>
      <c r="AV432" s="200">
        <v>5495145.7428452875</v>
      </c>
      <c r="AW432" s="201">
        <v>0.87082157144608985</v>
      </c>
      <c r="AX432" s="423">
        <v>1</v>
      </c>
      <c r="AY432" s="55">
        <v>1</v>
      </c>
      <c r="AZ432" s="429">
        <v>5062.3793520000008</v>
      </c>
      <c r="BA432" s="200">
        <v>4282544.1270921426</v>
      </c>
      <c r="BB432" s="201">
        <v>0.84595480293278147</v>
      </c>
      <c r="BC432" s="425">
        <v>1</v>
      </c>
      <c r="BD432" s="136">
        <v>1</v>
      </c>
    </row>
    <row r="433" spans="1:56" ht="11.25" customHeight="1">
      <c r="A433" s="357">
        <v>97</v>
      </c>
      <c r="B433" s="263" t="s">
        <v>50</v>
      </c>
      <c r="C433" s="344">
        <v>0</v>
      </c>
      <c r="D433" s="264"/>
      <c r="E433" s="421">
        <v>990</v>
      </c>
      <c r="F433" s="263" t="s">
        <v>55</v>
      </c>
      <c r="G433" s="263" t="s">
        <v>589</v>
      </c>
      <c r="H433" s="263" t="s">
        <v>49</v>
      </c>
      <c r="I433" s="263" t="s">
        <v>103</v>
      </c>
      <c r="J433" s="263"/>
      <c r="K433" s="263"/>
      <c r="L433" s="267">
        <v>3070.8088000000002</v>
      </c>
      <c r="M433" s="265">
        <v>0</v>
      </c>
      <c r="N433" s="268">
        <v>0</v>
      </c>
      <c r="O433" s="263"/>
      <c r="P433" s="263"/>
      <c r="Q433" s="267">
        <v>3210.1685000000002</v>
      </c>
      <c r="R433" s="265">
        <v>0</v>
      </c>
      <c r="S433" s="268">
        <v>0</v>
      </c>
      <c r="T433" s="263"/>
      <c r="U433" s="263"/>
      <c r="V433" s="267">
        <v>3373.6569500000001</v>
      </c>
      <c r="W433" s="265">
        <v>0</v>
      </c>
      <c r="X433" s="268">
        <v>0</v>
      </c>
      <c r="Y433" s="263"/>
      <c r="Z433" s="263"/>
      <c r="AA433" s="265">
        <v>2978.4827499999997</v>
      </c>
      <c r="AB433" s="265">
        <v>0</v>
      </c>
      <c r="AC433" s="268">
        <v>0</v>
      </c>
      <c r="AD433" s="263"/>
      <c r="AE433" s="263"/>
      <c r="AF433" s="271">
        <v>3094.1813500000003</v>
      </c>
      <c r="AG433" s="265">
        <v>0</v>
      </c>
      <c r="AH433" s="268">
        <v>0</v>
      </c>
      <c r="AI433" s="263"/>
      <c r="AJ433" s="263"/>
      <c r="AK433" s="263">
        <v>3019.7454000000002</v>
      </c>
      <c r="AL433" s="265">
        <v>0</v>
      </c>
      <c r="AM433" s="268">
        <v>0</v>
      </c>
      <c r="AN433" s="263"/>
      <c r="AO433" s="313"/>
      <c r="AP433" s="263">
        <v>2800.9349500000003</v>
      </c>
      <c r="AQ433" s="265">
        <v>0</v>
      </c>
      <c r="AR433" s="268">
        <v>0</v>
      </c>
      <c r="AS433" s="263"/>
      <c r="AT433" s="263"/>
      <c r="AU433" s="422">
        <v>2941.3195000000001</v>
      </c>
      <c r="AV433" s="265">
        <v>0</v>
      </c>
      <c r="AW433" s="268">
        <v>0</v>
      </c>
      <c r="AX433" s="422"/>
      <c r="AY433" s="263"/>
      <c r="AZ433" s="422">
        <v>2506.8229000000001</v>
      </c>
      <c r="BA433" s="265">
        <v>0</v>
      </c>
      <c r="BB433" s="268">
        <v>0</v>
      </c>
      <c r="BC433" s="422"/>
      <c r="BD433" s="263"/>
    </row>
    <row r="434" spans="1:56" s="4" customFormat="1" ht="11.25" customHeight="1">
      <c r="A434" s="123">
        <v>97</v>
      </c>
      <c r="B434" s="55" t="s">
        <v>50</v>
      </c>
      <c r="C434" s="345">
        <v>1</v>
      </c>
      <c r="D434" s="57">
        <v>28431</v>
      </c>
      <c r="E434" s="8">
        <v>165</v>
      </c>
      <c r="F434" s="55" t="s">
        <v>55</v>
      </c>
      <c r="G434" s="55" t="s">
        <v>589</v>
      </c>
      <c r="H434" s="55" t="s">
        <v>49</v>
      </c>
      <c r="I434" s="55" t="s">
        <v>103</v>
      </c>
      <c r="J434" s="55"/>
      <c r="K434" s="55"/>
      <c r="L434" s="55"/>
      <c r="M434" s="8"/>
      <c r="N434" s="58"/>
      <c r="O434" s="55"/>
      <c r="P434" s="55"/>
      <c r="Q434" s="55"/>
      <c r="R434" s="8"/>
      <c r="S434" s="58"/>
      <c r="T434" s="55"/>
      <c r="U434" s="55"/>
      <c r="V434" s="136"/>
      <c r="W434" s="8"/>
      <c r="X434" s="58"/>
      <c r="Y434" s="55"/>
      <c r="Z434" s="55"/>
      <c r="AA434" s="136"/>
      <c r="AB434" s="8"/>
      <c r="AC434" s="58"/>
      <c r="AD434" s="55"/>
      <c r="AE434" s="55"/>
      <c r="AF434" s="136"/>
      <c r="AG434" s="8">
        <v>0</v>
      </c>
      <c r="AH434" s="58">
        <v>0</v>
      </c>
      <c r="AI434" s="55"/>
      <c r="AJ434" s="55"/>
      <c r="AK434" s="55">
        <v>547.75744999999995</v>
      </c>
      <c r="AL434" s="8">
        <v>0</v>
      </c>
      <c r="AM434" s="58">
        <v>0</v>
      </c>
      <c r="AN434" s="55"/>
      <c r="AO434" s="228"/>
      <c r="AP434" s="55">
        <v>519.72</v>
      </c>
      <c r="AQ434" s="200">
        <v>0</v>
      </c>
      <c r="AR434" s="201">
        <v>0</v>
      </c>
      <c r="AS434" s="55"/>
      <c r="AT434" s="55"/>
      <c r="AU434" s="423">
        <v>115.12150000000001</v>
      </c>
      <c r="AV434" s="200">
        <v>0</v>
      </c>
      <c r="AW434" s="201">
        <v>0</v>
      </c>
      <c r="AX434" s="423"/>
      <c r="AY434" s="55"/>
      <c r="AZ434" s="423">
        <v>30.825099999999999</v>
      </c>
      <c r="BA434" s="200">
        <v>0</v>
      </c>
      <c r="BB434" s="201">
        <v>0</v>
      </c>
      <c r="BC434" s="425"/>
      <c r="BD434" s="136"/>
    </row>
    <row r="435" spans="1:56" s="4" customFormat="1" ht="11.25" customHeight="1">
      <c r="A435" s="123">
        <v>97</v>
      </c>
      <c r="B435" s="55" t="s">
        <v>50</v>
      </c>
      <c r="C435" s="345">
        <v>2</v>
      </c>
      <c r="D435" s="57">
        <v>28552</v>
      </c>
      <c r="E435" s="8">
        <v>165</v>
      </c>
      <c r="F435" s="55" t="s">
        <v>55</v>
      </c>
      <c r="G435" s="55" t="s">
        <v>589</v>
      </c>
      <c r="H435" s="55" t="s">
        <v>49</v>
      </c>
      <c r="I435" s="55" t="s">
        <v>103</v>
      </c>
      <c r="J435" s="55"/>
      <c r="K435" s="55"/>
      <c r="L435" s="55"/>
      <c r="M435" s="8"/>
      <c r="N435" s="58"/>
      <c r="O435" s="55"/>
      <c r="P435" s="55"/>
      <c r="Q435" s="55"/>
      <c r="R435" s="8"/>
      <c r="S435" s="58"/>
      <c r="T435" s="55"/>
      <c r="U435" s="55"/>
      <c r="V435" s="55"/>
      <c r="W435" s="8"/>
      <c r="X435" s="58"/>
      <c r="Y435" s="55"/>
      <c r="Z435" s="55"/>
      <c r="AA435" s="55"/>
      <c r="AB435" s="8"/>
      <c r="AC435" s="58"/>
      <c r="AD435" s="55"/>
      <c r="AE435" s="55"/>
      <c r="AF435" s="55"/>
      <c r="AG435" s="8">
        <v>0</v>
      </c>
      <c r="AH435" s="58">
        <v>0</v>
      </c>
      <c r="AI435" s="55"/>
      <c r="AJ435" s="55"/>
      <c r="AK435" s="55">
        <v>700.51979999999992</v>
      </c>
      <c r="AL435" s="8">
        <v>0</v>
      </c>
      <c r="AM435" s="58">
        <v>0</v>
      </c>
      <c r="AN435" s="55"/>
      <c r="AO435" s="228"/>
      <c r="AP435" s="55">
        <v>733.96</v>
      </c>
      <c r="AQ435" s="200">
        <v>0</v>
      </c>
      <c r="AR435" s="201">
        <v>0</v>
      </c>
      <c r="AS435" s="55"/>
      <c r="AT435" s="55"/>
      <c r="AU435" s="423">
        <v>553.99609999999996</v>
      </c>
      <c r="AV435" s="200">
        <v>0</v>
      </c>
      <c r="AW435" s="201">
        <v>0</v>
      </c>
      <c r="AX435" s="423"/>
      <c r="AY435" s="55"/>
      <c r="AZ435" s="423">
        <v>471.89864999999998</v>
      </c>
      <c r="BA435" s="200">
        <v>0</v>
      </c>
      <c r="BB435" s="201">
        <v>0</v>
      </c>
      <c r="BC435" s="425"/>
      <c r="BD435" s="136"/>
    </row>
    <row r="436" spans="1:56" ht="11.25" customHeight="1">
      <c r="A436" s="123">
        <v>97</v>
      </c>
      <c r="B436" s="55" t="s">
        <v>50</v>
      </c>
      <c r="C436" s="345">
        <v>3</v>
      </c>
      <c r="D436" s="57">
        <v>29018</v>
      </c>
      <c r="E436" s="8">
        <v>165</v>
      </c>
      <c r="F436" s="55" t="s">
        <v>55</v>
      </c>
      <c r="G436" s="55" t="s">
        <v>589</v>
      </c>
      <c r="H436" s="55" t="s">
        <v>49</v>
      </c>
      <c r="I436" s="55" t="s">
        <v>103</v>
      </c>
      <c r="J436" s="55"/>
      <c r="K436" s="55"/>
      <c r="L436" s="56"/>
      <c r="M436" s="200"/>
      <c r="N436" s="201"/>
      <c r="O436" s="56"/>
      <c r="P436" s="56"/>
      <c r="Q436" s="56"/>
      <c r="R436" s="200"/>
      <c r="S436" s="201"/>
      <c r="T436" s="56"/>
      <c r="U436" s="56"/>
      <c r="V436" s="56"/>
      <c r="W436" s="200"/>
      <c r="X436" s="201"/>
      <c r="Y436" s="56"/>
      <c r="Z436" s="56"/>
      <c r="AA436" s="56"/>
      <c r="AB436" s="200"/>
      <c r="AC436" s="201"/>
      <c r="AD436" s="56"/>
      <c r="AE436" s="56"/>
      <c r="AF436" s="56"/>
      <c r="AG436" s="200">
        <v>0</v>
      </c>
      <c r="AH436" s="201">
        <v>0</v>
      </c>
      <c r="AI436" s="56"/>
      <c r="AJ436" s="56"/>
      <c r="AK436" s="55">
        <v>306.9973</v>
      </c>
      <c r="AL436" s="8">
        <v>0</v>
      </c>
      <c r="AM436" s="58">
        <v>0</v>
      </c>
      <c r="AN436" s="55"/>
      <c r="AO436" s="228"/>
      <c r="AP436" s="56">
        <v>401.98</v>
      </c>
      <c r="AQ436" s="200">
        <v>0</v>
      </c>
      <c r="AR436" s="201">
        <v>0</v>
      </c>
      <c r="AS436" s="56"/>
      <c r="AT436" s="56"/>
      <c r="AU436" s="423">
        <v>137.59855000000002</v>
      </c>
      <c r="AV436" s="200">
        <v>0</v>
      </c>
      <c r="AW436" s="201">
        <v>0</v>
      </c>
      <c r="AX436" s="423"/>
      <c r="AY436" s="56"/>
      <c r="AZ436" s="423">
        <v>624.91970000000003</v>
      </c>
      <c r="BA436" s="200">
        <v>0</v>
      </c>
      <c r="BB436" s="201">
        <v>0</v>
      </c>
      <c r="BC436" s="425"/>
      <c r="BD436" s="139"/>
    </row>
    <row r="437" spans="1:56" ht="11.25" customHeight="1">
      <c r="A437" s="123">
        <v>97</v>
      </c>
      <c r="B437" s="55" t="s">
        <v>50</v>
      </c>
      <c r="C437" s="345">
        <v>4</v>
      </c>
      <c r="D437" s="57">
        <v>29018</v>
      </c>
      <c r="E437" s="8">
        <v>165</v>
      </c>
      <c r="F437" s="55" t="s">
        <v>55</v>
      </c>
      <c r="G437" s="55" t="s">
        <v>589</v>
      </c>
      <c r="H437" s="55" t="s">
        <v>49</v>
      </c>
      <c r="I437" s="55" t="s">
        <v>103</v>
      </c>
      <c r="J437" s="55"/>
      <c r="K437" s="55"/>
      <c r="L437" s="56"/>
      <c r="M437" s="200"/>
      <c r="N437" s="201"/>
      <c r="O437" s="56"/>
      <c r="P437" s="56"/>
      <c r="Q437" s="56"/>
      <c r="R437" s="200"/>
      <c r="S437" s="201"/>
      <c r="T437" s="56"/>
      <c r="U437" s="56"/>
      <c r="V437" s="56"/>
      <c r="W437" s="200"/>
      <c r="X437" s="201"/>
      <c r="Y437" s="56"/>
      <c r="Z437" s="56"/>
      <c r="AA437" s="56"/>
      <c r="AB437" s="200"/>
      <c r="AC437" s="201"/>
      <c r="AD437" s="56"/>
      <c r="AE437" s="56"/>
      <c r="AF437" s="56"/>
      <c r="AG437" s="200">
        <v>0</v>
      </c>
      <c r="AH437" s="201">
        <v>0</v>
      </c>
      <c r="AI437" s="56"/>
      <c r="AJ437" s="56"/>
      <c r="AK437" s="55">
        <v>555.53835000000004</v>
      </c>
      <c r="AL437" s="8">
        <v>0</v>
      </c>
      <c r="AM437" s="58">
        <v>0</v>
      </c>
      <c r="AN437" s="55"/>
      <c r="AO437" s="228"/>
      <c r="AP437" s="56">
        <v>548.41</v>
      </c>
      <c r="AQ437" s="200">
        <v>0</v>
      </c>
      <c r="AR437" s="201">
        <v>0</v>
      </c>
      <c r="AS437" s="56"/>
      <c r="AT437" s="56"/>
      <c r="AU437" s="423">
        <v>578.26414999999997</v>
      </c>
      <c r="AV437" s="200">
        <v>0</v>
      </c>
      <c r="AW437" s="201">
        <v>0</v>
      </c>
      <c r="AX437" s="423"/>
      <c r="AY437" s="56"/>
      <c r="AZ437" s="423">
        <v>455.74979999999999</v>
      </c>
      <c r="BA437" s="200">
        <v>0</v>
      </c>
      <c r="BB437" s="201">
        <v>0</v>
      </c>
      <c r="BC437" s="425"/>
      <c r="BD437" s="139"/>
    </row>
    <row r="438" spans="1:56" s="4" customFormat="1" ht="11.25" customHeight="1">
      <c r="A438" s="123">
        <v>97</v>
      </c>
      <c r="B438" s="55" t="s">
        <v>50</v>
      </c>
      <c r="C438" s="345">
        <v>5</v>
      </c>
      <c r="D438" s="57">
        <v>30511</v>
      </c>
      <c r="E438" s="8">
        <v>165</v>
      </c>
      <c r="F438" s="55" t="s">
        <v>55</v>
      </c>
      <c r="G438" s="55" t="s">
        <v>589</v>
      </c>
      <c r="H438" s="55" t="s">
        <v>49</v>
      </c>
      <c r="I438" s="55" t="s">
        <v>103</v>
      </c>
      <c r="J438" s="55"/>
      <c r="K438" s="55"/>
      <c r="L438" s="55"/>
      <c r="M438" s="8"/>
      <c r="N438" s="58"/>
      <c r="O438" s="55"/>
      <c r="P438" s="55"/>
      <c r="Q438" s="55"/>
      <c r="R438" s="8"/>
      <c r="S438" s="58"/>
      <c r="T438" s="55"/>
      <c r="U438" s="55"/>
      <c r="V438" s="55"/>
      <c r="W438" s="8"/>
      <c r="X438" s="58"/>
      <c r="Y438" s="55"/>
      <c r="Z438" s="55"/>
      <c r="AA438" s="55"/>
      <c r="AB438" s="8"/>
      <c r="AC438" s="58"/>
      <c r="AD438" s="55"/>
      <c r="AE438" s="55"/>
      <c r="AF438" s="55"/>
      <c r="AG438" s="8">
        <v>0</v>
      </c>
      <c r="AH438" s="58">
        <v>0</v>
      </c>
      <c r="AI438" s="55"/>
      <c r="AJ438" s="55"/>
      <c r="AK438" s="55">
        <v>108.8331</v>
      </c>
      <c r="AL438" s="8">
        <v>0</v>
      </c>
      <c r="AM438" s="58">
        <v>0</v>
      </c>
      <c r="AN438" s="55"/>
      <c r="AO438" s="228"/>
      <c r="AP438" s="55">
        <v>596.86</v>
      </c>
      <c r="AQ438" s="200">
        <v>0</v>
      </c>
      <c r="AR438" s="201">
        <v>0</v>
      </c>
      <c r="AS438" s="55"/>
      <c r="AT438" s="55"/>
      <c r="AU438" s="423">
        <v>854.03835000000004</v>
      </c>
      <c r="AV438" s="200">
        <v>0</v>
      </c>
      <c r="AW438" s="201">
        <v>0</v>
      </c>
      <c r="AX438" s="423"/>
      <c r="AY438" s="55"/>
      <c r="AZ438" s="423">
        <v>279.59499999999997</v>
      </c>
      <c r="BA438" s="200">
        <v>0</v>
      </c>
      <c r="BB438" s="201">
        <v>0</v>
      </c>
      <c r="BC438" s="425"/>
      <c r="BD438" s="136"/>
    </row>
    <row r="439" spans="1:56" ht="11.25" customHeight="1">
      <c r="A439" s="123">
        <v>97</v>
      </c>
      <c r="B439" s="55" t="s">
        <v>50</v>
      </c>
      <c r="C439" s="345">
        <v>6</v>
      </c>
      <c r="D439" s="57">
        <v>30630</v>
      </c>
      <c r="E439" s="8">
        <v>165</v>
      </c>
      <c r="F439" s="55" t="s">
        <v>55</v>
      </c>
      <c r="G439" s="55" t="s">
        <v>589</v>
      </c>
      <c r="H439" s="55" t="s">
        <v>49</v>
      </c>
      <c r="I439" s="55" t="s">
        <v>103</v>
      </c>
      <c r="J439" s="55"/>
      <c r="K439" s="55"/>
      <c r="L439" s="55"/>
      <c r="M439" s="8"/>
      <c r="N439" s="58"/>
      <c r="O439" s="55"/>
      <c r="P439" s="55"/>
      <c r="Q439" s="55"/>
      <c r="R439" s="8"/>
      <c r="S439" s="58"/>
      <c r="T439" s="55"/>
      <c r="U439" s="55"/>
      <c r="V439" s="55"/>
      <c r="W439" s="8"/>
      <c r="X439" s="58"/>
      <c r="Y439" s="55"/>
      <c r="Z439" s="55"/>
      <c r="AA439" s="55"/>
      <c r="AB439" s="8"/>
      <c r="AC439" s="58"/>
      <c r="AD439" s="55"/>
      <c r="AE439" s="55"/>
      <c r="AF439" s="55"/>
      <c r="AG439" s="8">
        <v>0</v>
      </c>
      <c r="AH439" s="58">
        <v>0</v>
      </c>
      <c r="AI439" s="55"/>
      <c r="AJ439" s="55"/>
      <c r="AK439" s="55">
        <v>800.09940000000006</v>
      </c>
      <c r="AL439" s="8">
        <v>0</v>
      </c>
      <c r="AM439" s="58">
        <v>0</v>
      </c>
      <c r="AN439" s="55"/>
      <c r="AO439" s="228"/>
      <c r="AP439" s="55">
        <v>0</v>
      </c>
      <c r="AQ439" s="200">
        <v>0</v>
      </c>
      <c r="AR439" s="201">
        <v>0</v>
      </c>
      <c r="AS439" s="55"/>
      <c r="AT439" s="55"/>
      <c r="AU439" s="423">
        <v>702.3008500000002</v>
      </c>
      <c r="AV439" s="200">
        <v>0</v>
      </c>
      <c r="AW439" s="201">
        <v>0</v>
      </c>
      <c r="AX439" s="423"/>
      <c r="AY439" s="55"/>
      <c r="AZ439" s="423">
        <v>643.8346499999999</v>
      </c>
      <c r="BA439" s="200">
        <v>0</v>
      </c>
      <c r="BB439" s="201">
        <v>0</v>
      </c>
      <c r="BC439" s="425"/>
      <c r="BD439" s="136"/>
    </row>
    <row r="440" spans="1:56" s="4" customFormat="1" ht="11.25" customHeight="1">
      <c r="A440" s="357">
        <v>98</v>
      </c>
      <c r="B440" s="263" t="s">
        <v>1133</v>
      </c>
      <c r="C440" s="344">
        <v>0</v>
      </c>
      <c r="D440" s="264"/>
      <c r="E440" s="421">
        <v>1200</v>
      </c>
      <c r="F440" s="263" t="s">
        <v>454</v>
      </c>
      <c r="G440" s="263" t="s">
        <v>338</v>
      </c>
      <c r="H440" s="263" t="s">
        <v>1134</v>
      </c>
      <c r="I440" s="263" t="s">
        <v>849</v>
      </c>
      <c r="J440" s="263" t="s">
        <v>591</v>
      </c>
      <c r="K440" s="263" t="s">
        <v>848</v>
      </c>
      <c r="L440" s="267">
        <v>3444.42</v>
      </c>
      <c r="M440" s="265">
        <v>3234618.9557596152</v>
      </c>
      <c r="N440" s="268">
        <v>0.93908958714663571</v>
      </c>
      <c r="O440" s="263">
        <v>1</v>
      </c>
      <c r="P440" s="263"/>
      <c r="Q440" s="267">
        <v>3950.5659999999998</v>
      </c>
      <c r="R440" s="265">
        <v>3778551.9922370738</v>
      </c>
      <c r="S440" s="268">
        <v>0.95645838906047231</v>
      </c>
      <c r="T440" s="263">
        <v>1</v>
      </c>
      <c r="U440" s="263"/>
      <c r="V440" s="267">
        <v>4889.5309999999999</v>
      </c>
      <c r="W440" s="265">
        <v>4698238.0852914816</v>
      </c>
      <c r="X440" s="268">
        <v>0.9608770422544578</v>
      </c>
      <c r="Y440" s="263">
        <v>1</v>
      </c>
      <c r="Z440" s="263"/>
      <c r="AA440" s="267">
        <v>5602.35</v>
      </c>
      <c r="AB440" s="265">
        <v>5260057.6526449053</v>
      </c>
      <c r="AC440" s="268">
        <v>0.93890200588055095</v>
      </c>
      <c r="AD440" s="263">
        <v>1</v>
      </c>
      <c r="AE440" s="263"/>
      <c r="AF440" s="267">
        <v>8076.59</v>
      </c>
      <c r="AG440" s="265">
        <v>7531516.1418670379</v>
      </c>
      <c r="AH440" s="268">
        <v>0.93251188210210467</v>
      </c>
      <c r="AI440" s="263">
        <v>1</v>
      </c>
      <c r="AJ440" s="263"/>
      <c r="AK440" s="263">
        <v>7425</v>
      </c>
      <c r="AL440" s="265">
        <v>7107430.6740343403</v>
      </c>
      <c r="AM440" s="268">
        <v>0.95722972040866539</v>
      </c>
      <c r="AN440" s="263"/>
      <c r="AO440" s="313"/>
      <c r="AP440" s="263">
        <v>7858.52</v>
      </c>
      <c r="AQ440" s="265">
        <v>7384150.9211000865</v>
      </c>
      <c r="AR440" s="268">
        <v>0.93963633369897714</v>
      </c>
      <c r="AS440" s="263"/>
      <c r="AT440" s="263"/>
      <c r="AU440" s="422">
        <v>8598.5027520000003</v>
      </c>
      <c r="AV440" s="265">
        <v>7991028.3678927515</v>
      </c>
      <c r="AW440" s="268">
        <v>0.929351143841182</v>
      </c>
      <c r="AX440" s="422"/>
      <c r="AY440" s="263"/>
      <c r="AZ440" s="422">
        <v>8724.9172529999996</v>
      </c>
      <c r="BA440" s="265">
        <v>8077143.8092184141</v>
      </c>
      <c r="BB440" s="268">
        <v>0.92575592123136141</v>
      </c>
      <c r="BC440" s="422"/>
      <c r="BD440" s="263"/>
    </row>
    <row r="441" spans="1:56" s="4" customFormat="1" ht="11.25" customHeight="1">
      <c r="A441" s="123">
        <v>98</v>
      </c>
      <c r="B441" s="55" t="s">
        <v>1133</v>
      </c>
      <c r="C441" s="345">
        <v>1</v>
      </c>
      <c r="D441" s="57">
        <v>41769</v>
      </c>
      <c r="E441" s="94">
        <v>600</v>
      </c>
      <c r="F441" s="122" t="s">
        <v>454</v>
      </c>
      <c r="G441" s="122" t="s">
        <v>338</v>
      </c>
      <c r="H441" s="122" t="s">
        <v>1134</v>
      </c>
      <c r="I441" s="55" t="s">
        <v>849</v>
      </c>
      <c r="J441" s="55" t="s">
        <v>591</v>
      </c>
      <c r="K441" s="55" t="s">
        <v>848</v>
      </c>
      <c r="L441" s="197">
        <v>1239.1130040939008</v>
      </c>
      <c r="M441" s="8">
        <v>1169362.4938099405</v>
      </c>
      <c r="N441" s="58">
        <v>0.94370932267395158</v>
      </c>
      <c r="O441" s="55"/>
      <c r="P441" s="55">
        <v>1</v>
      </c>
      <c r="Q441" s="197">
        <v>3363.686726174592</v>
      </c>
      <c r="R441" s="8">
        <v>3217219.9226924656</v>
      </c>
      <c r="S441" s="58">
        <v>0.95645646714291432</v>
      </c>
      <c r="T441" s="55"/>
      <c r="U441" s="55"/>
      <c r="V441" s="222">
        <v>2097.112120687274</v>
      </c>
      <c r="W441" s="8">
        <v>2033798.9391245029</v>
      </c>
      <c r="X441" s="58">
        <v>0.96980934832324472</v>
      </c>
      <c r="Y441" s="55"/>
      <c r="Z441" s="55"/>
      <c r="AA441" s="222"/>
      <c r="AB441" s="8"/>
      <c r="AC441" s="58"/>
      <c r="AD441" s="55"/>
      <c r="AE441" s="55"/>
      <c r="AF441" s="222"/>
      <c r="AG441" s="8"/>
      <c r="AH441" s="58"/>
      <c r="AI441" s="55"/>
      <c r="AJ441" s="55"/>
      <c r="AK441" s="55">
        <v>4254.6000000000004</v>
      </c>
      <c r="AL441" s="8">
        <v>4071987.9993513646</v>
      </c>
      <c r="AM441" s="58">
        <v>0.95707892618609602</v>
      </c>
      <c r="AN441" s="237">
        <v>1</v>
      </c>
      <c r="AO441" s="228"/>
      <c r="AP441" s="55">
        <v>3445.3448400000002</v>
      </c>
      <c r="AQ441" s="200">
        <v>3213099.1316178748</v>
      </c>
      <c r="AR441" s="201">
        <v>0.93259144754226531</v>
      </c>
      <c r="AS441" s="55">
        <v>1</v>
      </c>
      <c r="AT441" s="55"/>
      <c r="AU441" s="423">
        <v>4343.6727519999995</v>
      </c>
      <c r="AV441" s="200">
        <v>4005959.2115142597</v>
      </c>
      <c r="AW441" s="201">
        <v>0.9222516152188851</v>
      </c>
      <c r="AX441" s="423">
        <v>1</v>
      </c>
      <c r="AY441" s="55"/>
      <c r="AZ441" s="423">
        <v>4122.8281649999999</v>
      </c>
      <c r="BA441" s="200">
        <v>3815550.9579417566</v>
      </c>
      <c r="BB441" s="201">
        <v>0.92546931505251251</v>
      </c>
      <c r="BC441" s="425">
        <v>1</v>
      </c>
      <c r="BD441" s="136"/>
    </row>
    <row r="442" spans="1:56" ht="11.25" customHeight="1">
      <c r="A442" s="123">
        <v>98</v>
      </c>
      <c r="B442" s="55" t="s">
        <v>1133</v>
      </c>
      <c r="C442" s="345">
        <v>2</v>
      </c>
      <c r="D442" s="57">
        <v>42028</v>
      </c>
      <c r="E442" s="94">
        <v>600</v>
      </c>
      <c r="F442" s="122" t="s">
        <v>454</v>
      </c>
      <c r="G442" s="122" t="s">
        <v>338</v>
      </c>
      <c r="H442" s="122" t="s">
        <v>1134</v>
      </c>
      <c r="I442" s="55" t="s">
        <v>849</v>
      </c>
      <c r="J442" s="55" t="s">
        <v>591</v>
      </c>
      <c r="K442" s="55" t="s">
        <v>848</v>
      </c>
      <c r="L442" s="197">
        <v>2205.2976014270016</v>
      </c>
      <c r="M442" s="8">
        <v>2065256.4619496746</v>
      </c>
      <c r="N442" s="58">
        <v>0.93649784982003825</v>
      </c>
      <c r="O442" s="55"/>
      <c r="P442" s="55">
        <v>1</v>
      </c>
      <c r="Q442" s="197">
        <v>586.87927382540761</v>
      </c>
      <c r="R442" s="8">
        <v>561332.0695446087</v>
      </c>
      <c r="S442" s="58">
        <v>0.95646940449221074</v>
      </c>
      <c r="T442" s="55"/>
      <c r="U442" s="55">
        <v>1</v>
      </c>
      <c r="V442" s="222">
        <v>2792.4188793127255</v>
      </c>
      <c r="W442" s="8">
        <v>2664439.1461669798</v>
      </c>
      <c r="X442" s="58">
        <v>0.95416886266818102</v>
      </c>
      <c r="Y442" s="55"/>
      <c r="Z442" s="55"/>
      <c r="AA442" s="222"/>
      <c r="AB442" s="8"/>
      <c r="AC442" s="58"/>
      <c r="AD442" s="55"/>
      <c r="AE442" s="55"/>
      <c r="AF442" s="222"/>
      <c r="AG442" s="8"/>
      <c r="AH442" s="58"/>
      <c r="AI442" s="55"/>
      <c r="AJ442" s="55"/>
      <c r="AK442" s="55">
        <v>3170.1</v>
      </c>
      <c r="AL442" s="8">
        <v>3035147.1590348571</v>
      </c>
      <c r="AM442" s="58">
        <v>0.95742946879746926</v>
      </c>
      <c r="AN442" s="237">
        <v>1</v>
      </c>
      <c r="AO442" s="228"/>
      <c r="AP442" s="55">
        <v>4413.1769999999997</v>
      </c>
      <c r="AQ442" s="200">
        <v>4171055.11880966</v>
      </c>
      <c r="AR442" s="201">
        <v>0.94513660313412762</v>
      </c>
      <c r="AS442" s="55">
        <v>1</v>
      </c>
      <c r="AT442" s="55"/>
      <c r="AU442" s="423">
        <v>4254.83</v>
      </c>
      <c r="AV442" s="200">
        <v>3985069.1563784922</v>
      </c>
      <c r="AW442" s="201">
        <v>0.93659891379408633</v>
      </c>
      <c r="AX442" s="423">
        <v>1</v>
      </c>
      <c r="AY442" s="55"/>
      <c r="AZ442" s="423">
        <v>4602.0890879999997</v>
      </c>
      <c r="BA442" s="200">
        <v>4261592.8512766566</v>
      </c>
      <c r="BB442" s="201">
        <v>0.92601268028226769</v>
      </c>
      <c r="BC442" s="425">
        <v>1</v>
      </c>
      <c r="BD442" s="136"/>
    </row>
    <row r="443" spans="1:56" ht="10.5" customHeight="1">
      <c r="A443" s="357">
        <v>99</v>
      </c>
      <c r="B443" s="263" t="s">
        <v>1038</v>
      </c>
      <c r="C443" s="344">
        <v>0</v>
      </c>
      <c r="D443" s="264"/>
      <c r="E443" s="421">
        <v>1200</v>
      </c>
      <c r="F443" s="263" t="s">
        <v>327</v>
      </c>
      <c r="G443" s="263" t="s">
        <v>338</v>
      </c>
      <c r="H443" s="263" t="s">
        <v>387</v>
      </c>
      <c r="I443" s="263" t="s">
        <v>849</v>
      </c>
      <c r="J443" s="263" t="s">
        <v>596</v>
      </c>
      <c r="K443" s="263" t="s">
        <v>688</v>
      </c>
      <c r="L443" s="263">
        <v>0</v>
      </c>
      <c r="M443" s="265">
        <v>0</v>
      </c>
      <c r="N443" s="268">
        <v>0</v>
      </c>
      <c r="O443" s="263">
        <v>1</v>
      </c>
      <c r="P443" s="263"/>
      <c r="Q443" s="263">
        <v>0</v>
      </c>
      <c r="R443" s="265">
        <v>0</v>
      </c>
      <c r="S443" s="268">
        <v>0</v>
      </c>
      <c r="T443" s="263">
        <v>1</v>
      </c>
      <c r="U443" s="263"/>
      <c r="V443" s="279">
        <v>698.51</v>
      </c>
      <c r="W443" s="265">
        <v>239811.32747026376</v>
      </c>
      <c r="X443" s="268">
        <v>0.34331838838422324</v>
      </c>
      <c r="Y443" s="263">
        <v>1</v>
      </c>
      <c r="Z443" s="263"/>
      <c r="AA443" s="284">
        <v>1021.176</v>
      </c>
      <c r="AB443" s="265">
        <v>350461.98045485583</v>
      </c>
      <c r="AC443" s="268">
        <v>0.3431944938530242</v>
      </c>
      <c r="AD443" s="263">
        <v>1</v>
      </c>
      <c r="AE443" s="263"/>
      <c r="AF443" s="284">
        <v>10.189</v>
      </c>
      <c r="AG443" s="265">
        <v>9759.3058590149485</v>
      </c>
      <c r="AH443" s="268">
        <v>0.95782764344047</v>
      </c>
      <c r="AI443" s="263">
        <v>1</v>
      </c>
      <c r="AJ443" s="263"/>
      <c r="AK443" s="263">
        <v>0</v>
      </c>
      <c r="AL443" s="265">
        <v>0</v>
      </c>
      <c r="AM443" s="268">
        <v>0</v>
      </c>
      <c r="AN443" s="263"/>
      <c r="AO443" s="313"/>
      <c r="AP443" s="263">
        <v>975.99</v>
      </c>
      <c r="AQ443" s="265">
        <v>377169.55743207596</v>
      </c>
      <c r="AR443" s="268">
        <v>0.38644817819042815</v>
      </c>
      <c r="AS443" s="263"/>
      <c r="AT443" s="263"/>
      <c r="AU443" s="422">
        <v>1594.5434680000028</v>
      </c>
      <c r="AV443" s="265">
        <v>551064.35991845571</v>
      </c>
      <c r="AW443" s="268">
        <v>0.3455938147673342</v>
      </c>
      <c r="AX443" s="422"/>
      <c r="AY443" s="263"/>
      <c r="AZ443" s="422">
        <v>1099.6400000000001</v>
      </c>
      <c r="BA443" s="265">
        <v>402566.74037294462</v>
      </c>
      <c r="BB443" s="268">
        <v>0.36608957510907625</v>
      </c>
      <c r="BC443" s="422"/>
      <c r="BD443" s="263"/>
    </row>
    <row r="444" spans="1:56" ht="10.5" customHeight="1">
      <c r="A444" s="123">
        <v>99</v>
      </c>
      <c r="B444" s="55" t="s">
        <v>1038</v>
      </c>
      <c r="C444" s="345">
        <v>1</v>
      </c>
      <c r="D444" s="57">
        <v>41651</v>
      </c>
      <c r="E444" s="94">
        <v>400</v>
      </c>
      <c r="F444" s="55" t="s">
        <v>327</v>
      </c>
      <c r="G444" s="55" t="s">
        <v>338</v>
      </c>
      <c r="H444" s="55" t="s">
        <v>387</v>
      </c>
      <c r="I444" s="55" t="s">
        <v>849</v>
      </c>
      <c r="J444" s="55" t="s">
        <v>596</v>
      </c>
      <c r="K444" s="55" t="s">
        <v>688</v>
      </c>
      <c r="L444" s="55">
        <v>0</v>
      </c>
      <c r="M444" s="8">
        <v>0</v>
      </c>
      <c r="N444" s="58">
        <v>0</v>
      </c>
      <c r="O444" s="56"/>
      <c r="P444" s="5" t="s">
        <v>1061</v>
      </c>
      <c r="Q444" s="55">
        <v>0</v>
      </c>
      <c r="R444" s="8">
        <v>0</v>
      </c>
      <c r="S444" s="58">
        <v>0</v>
      </c>
      <c r="T444" s="56"/>
      <c r="U444" s="5" t="s">
        <v>1061</v>
      </c>
      <c r="V444" s="55"/>
      <c r="W444" s="8">
        <v>0</v>
      </c>
      <c r="X444" s="58">
        <v>0</v>
      </c>
      <c r="Y444" s="56"/>
      <c r="Z444" s="5" t="s">
        <v>1061</v>
      </c>
      <c r="AA444" s="55"/>
      <c r="AB444" s="8"/>
      <c r="AC444" s="58"/>
      <c r="AD444" s="56"/>
      <c r="AE444" s="5" t="s">
        <v>1061</v>
      </c>
      <c r="AF444" s="55"/>
      <c r="AG444" s="8"/>
      <c r="AH444" s="58"/>
      <c r="AI444" s="56"/>
      <c r="AJ444" s="5" t="s">
        <v>1061</v>
      </c>
      <c r="AK444" s="55">
        <v>0</v>
      </c>
      <c r="AL444" s="8">
        <v>0</v>
      </c>
      <c r="AM444" s="58">
        <v>0</v>
      </c>
      <c r="AN444" s="237">
        <v>1</v>
      </c>
      <c r="AO444" s="228" t="s">
        <v>1061</v>
      </c>
      <c r="AP444" s="56">
        <v>562.44000000000005</v>
      </c>
      <c r="AQ444" s="200">
        <v>217307.98492983801</v>
      </c>
      <c r="AR444" s="201">
        <v>0.38636651897062441</v>
      </c>
      <c r="AS444" s="56">
        <v>1</v>
      </c>
      <c r="AT444" s="56" t="s">
        <v>1061</v>
      </c>
      <c r="AU444" s="423">
        <v>498.88956900000289</v>
      </c>
      <c r="AV444" s="200">
        <v>170642.4672784119</v>
      </c>
      <c r="AW444" s="201">
        <v>0.3420445683409567</v>
      </c>
      <c r="AX444" s="423">
        <v>1</v>
      </c>
      <c r="AY444" s="55" t="s">
        <v>1061</v>
      </c>
      <c r="AZ444" s="423">
        <v>379.37</v>
      </c>
      <c r="BA444" s="200">
        <v>139561.35054558486</v>
      </c>
      <c r="BB444" s="201">
        <v>0.36787661266200505</v>
      </c>
      <c r="BC444" s="425">
        <v>1</v>
      </c>
      <c r="BD444" s="136" t="s">
        <v>1061</v>
      </c>
    </row>
    <row r="445" spans="1:56" s="4" customFormat="1" ht="10.5" customHeight="1">
      <c r="A445" s="123">
        <v>99</v>
      </c>
      <c r="B445" s="136" t="s">
        <v>1038</v>
      </c>
      <c r="C445" s="346">
        <v>2</v>
      </c>
      <c r="D445" s="140">
        <v>41707</v>
      </c>
      <c r="E445" s="127">
        <v>400</v>
      </c>
      <c r="F445" s="136" t="s">
        <v>327</v>
      </c>
      <c r="G445" s="136" t="s">
        <v>338</v>
      </c>
      <c r="H445" s="136" t="s">
        <v>387</v>
      </c>
      <c r="I445" s="136" t="s">
        <v>849</v>
      </c>
      <c r="J445" s="136" t="s">
        <v>596</v>
      </c>
      <c r="K445" s="136" t="s">
        <v>688</v>
      </c>
      <c r="L445" s="136">
        <v>0</v>
      </c>
      <c r="M445" s="126">
        <v>0</v>
      </c>
      <c r="N445" s="221">
        <v>0</v>
      </c>
      <c r="O445" s="139"/>
      <c r="P445" s="135" t="s">
        <v>1061</v>
      </c>
      <c r="Q445" s="136">
        <v>0</v>
      </c>
      <c r="R445" s="126">
        <v>0</v>
      </c>
      <c r="S445" s="221">
        <v>0</v>
      </c>
      <c r="T445" s="139"/>
      <c r="U445" s="135" t="s">
        <v>1061</v>
      </c>
      <c r="V445" s="136"/>
      <c r="W445" s="126">
        <v>0</v>
      </c>
      <c r="X445" s="221">
        <v>0</v>
      </c>
      <c r="Y445" s="139"/>
      <c r="Z445" s="135" t="s">
        <v>1061</v>
      </c>
      <c r="AA445" s="136"/>
      <c r="AB445" s="126"/>
      <c r="AC445" s="221"/>
      <c r="AD445" s="139"/>
      <c r="AE445" s="135" t="s">
        <v>1061</v>
      </c>
      <c r="AF445" s="136"/>
      <c r="AG445" s="126"/>
      <c r="AH445" s="221"/>
      <c r="AI445" s="139"/>
      <c r="AJ445" s="135" t="s">
        <v>1061</v>
      </c>
      <c r="AK445" s="136">
        <v>0</v>
      </c>
      <c r="AL445" s="8">
        <v>0</v>
      </c>
      <c r="AM445" s="58">
        <v>0</v>
      </c>
      <c r="AN445" s="237">
        <v>1</v>
      </c>
      <c r="AO445" s="237" t="s">
        <v>1061</v>
      </c>
      <c r="AP445" s="139">
        <v>52.76</v>
      </c>
      <c r="AQ445" s="200">
        <v>20448.245797963595</v>
      </c>
      <c r="AR445" s="201">
        <v>0.38757099692880204</v>
      </c>
      <c r="AS445" s="139">
        <v>1</v>
      </c>
      <c r="AT445" s="139" t="s">
        <v>1061</v>
      </c>
      <c r="AU445" s="423">
        <v>511.55718699999875</v>
      </c>
      <c r="AV445" s="200">
        <v>177430.4482411225</v>
      </c>
      <c r="AW445" s="201">
        <v>0.34684381873638487</v>
      </c>
      <c r="AX445" s="423">
        <v>1</v>
      </c>
      <c r="AY445" s="55" t="s">
        <v>1061</v>
      </c>
      <c r="AZ445" s="423">
        <v>407.82</v>
      </c>
      <c r="BA445" s="200">
        <v>147252.52460051916</v>
      </c>
      <c r="BB445" s="201">
        <v>0.36107234711519581</v>
      </c>
      <c r="BC445" s="425">
        <v>1</v>
      </c>
      <c r="BD445" s="136" t="s">
        <v>1061</v>
      </c>
    </row>
    <row r="446" spans="1:56" ht="10.5" customHeight="1">
      <c r="A446" s="123">
        <v>99</v>
      </c>
      <c r="B446" s="136" t="s">
        <v>1038</v>
      </c>
      <c r="C446" s="346">
        <v>3</v>
      </c>
      <c r="D446" s="140">
        <v>41752</v>
      </c>
      <c r="E446" s="127">
        <v>400</v>
      </c>
      <c r="F446" s="137" t="s">
        <v>327</v>
      </c>
      <c r="G446" s="137" t="s">
        <v>338</v>
      </c>
      <c r="H446" s="137" t="s">
        <v>387</v>
      </c>
      <c r="I446" s="136" t="s">
        <v>849</v>
      </c>
      <c r="J446" s="136" t="s">
        <v>596</v>
      </c>
      <c r="K446" s="136" t="s">
        <v>688</v>
      </c>
      <c r="L446" s="136">
        <v>0</v>
      </c>
      <c r="M446" s="126">
        <v>0</v>
      </c>
      <c r="N446" s="221">
        <v>0</v>
      </c>
      <c r="O446" s="139"/>
      <c r="P446" s="135" t="s">
        <v>1061</v>
      </c>
      <c r="Q446" s="136">
        <v>0</v>
      </c>
      <c r="R446" s="126">
        <v>0</v>
      </c>
      <c r="S446" s="221">
        <v>0</v>
      </c>
      <c r="T446" s="139"/>
      <c r="U446" s="135" t="s">
        <v>1061</v>
      </c>
      <c r="V446" s="136"/>
      <c r="W446" s="126">
        <v>0</v>
      </c>
      <c r="X446" s="221">
        <v>0</v>
      </c>
      <c r="Y446" s="139"/>
      <c r="Z446" s="135" t="s">
        <v>1061</v>
      </c>
      <c r="AA446" s="136"/>
      <c r="AB446" s="126"/>
      <c r="AC446" s="221"/>
      <c r="AD446" s="139"/>
      <c r="AE446" s="135" t="s">
        <v>1061</v>
      </c>
      <c r="AF446" s="136"/>
      <c r="AG446" s="126"/>
      <c r="AH446" s="221"/>
      <c r="AI446" s="139"/>
      <c r="AJ446" s="135" t="s">
        <v>1061</v>
      </c>
      <c r="AK446" s="136">
        <v>0</v>
      </c>
      <c r="AL446" s="8">
        <v>0</v>
      </c>
      <c r="AM446" s="58">
        <v>0</v>
      </c>
      <c r="AN446" s="237">
        <v>1</v>
      </c>
      <c r="AO446" s="237" t="s">
        <v>1061</v>
      </c>
      <c r="AP446" s="139">
        <v>360.79</v>
      </c>
      <c r="AQ446" s="200">
        <v>139413.32670427434</v>
      </c>
      <c r="AR446" s="201">
        <v>0.38641128275249959</v>
      </c>
      <c r="AS446" s="139">
        <v>1</v>
      </c>
      <c r="AT446" s="139" t="s">
        <v>1061</v>
      </c>
      <c r="AU446" s="423">
        <v>584.09671200000116</v>
      </c>
      <c r="AV446" s="200">
        <v>202991.44439892127</v>
      </c>
      <c r="AW446" s="201">
        <v>0.34753053771499548</v>
      </c>
      <c r="AX446" s="423">
        <v>1</v>
      </c>
      <c r="AY446" s="55" t="s">
        <v>1061</v>
      </c>
      <c r="AZ446" s="423">
        <v>312.45</v>
      </c>
      <c r="BA446" s="200">
        <v>115752.86522684061</v>
      </c>
      <c r="BB446" s="201">
        <v>0.37046844367687826</v>
      </c>
      <c r="BC446" s="425">
        <v>1</v>
      </c>
      <c r="BD446" s="136" t="s">
        <v>1061</v>
      </c>
    </row>
    <row r="447" spans="1:56" ht="10.5" customHeight="1">
      <c r="A447" s="357">
        <v>100</v>
      </c>
      <c r="B447" s="279" t="s">
        <v>403</v>
      </c>
      <c r="C447" s="347">
        <v>0</v>
      </c>
      <c r="D447" s="280"/>
      <c r="E447" s="421">
        <v>33.75</v>
      </c>
      <c r="F447" s="279" t="s">
        <v>902</v>
      </c>
      <c r="G447" s="279" t="s">
        <v>748</v>
      </c>
      <c r="H447" s="279" t="s">
        <v>645</v>
      </c>
      <c r="I447" s="279" t="s">
        <v>103</v>
      </c>
      <c r="J447" s="279"/>
      <c r="K447" s="279"/>
      <c r="L447" s="284">
        <v>129.0316</v>
      </c>
      <c r="M447" s="269">
        <v>0</v>
      </c>
      <c r="N447" s="282">
        <v>0</v>
      </c>
      <c r="O447" s="279"/>
      <c r="P447" s="279"/>
      <c r="Q447" s="284">
        <v>146.74259999999998</v>
      </c>
      <c r="R447" s="269">
        <v>0</v>
      </c>
      <c r="S447" s="282">
        <v>0</v>
      </c>
      <c r="T447" s="279"/>
      <c r="U447" s="279"/>
      <c r="V447" s="284">
        <v>172.93100000000001</v>
      </c>
      <c r="W447" s="269">
        <v>0</v>
      </c>
      <c r="X447" s="282">
        <v>0</v>
      </c>
      <c r="Y447" s="279"/>
      <c r="Z447" s="279"/>
      <c r="AA447" s="269">
        <v>152.30465000000001</v>
      </c>
      <c r="AB447" s="269">
        <v>0</v>
      </c>
      <c r="AC447" s="282">
        <v>0</v>
      </c>
      <c r="AD447" s="279"/>
      <c r="AE447" s="279"/>
      <c r="AF447" s="286">
        <v>154.86179999999999</v>
      </c>
      <c r="AG447" s="269">
        <v>0</v>
      </c>
      <c r="AH447" s="282">
        <v>0</v>
      </c>
      <c r="AI447" s="279"/>
      <c r="AJ447" s="279"/>
      <c r="AK447" s="279">
        <v>134.75285</v>
      </c>
      <c r="AL447" s="265">
        <v>0</v>
      </c>
      <c r="AM447" s="268">
        <v>0</v>
      </c>
      <c r="AN447" s="263"/>
      <c r="AO447" s="316"/>
      <c r="AP447" s="279">
        <v>114.81305</v>
      </c>
      <c r="AQ447" s="265">
        <v>0</v>
      </c>
      <c r="AR447" s="268">
        <v>0</v>
      </c>
      <c r="AS447" s="279"/>
      <c r="AT447" s="279"/>
      <c r="AU447" s="422">
        <v>106.86300000000003</v>
      </c>
      <c r="AV447" s="265">
        <v>0</v>
      </c>
      <c r="AW447" s="268">
        <v>0</v>
      </c>
      <c r="AX447" s="422"/>
      <c r="AY447" s="279"/>
      <c r="AZ447" s="422">
        <v>125.54910000000001</v>
      </c>
      <c r="BA447" s="265">
        <v>0</v>
      </c>
      <c r="BB447" s="268">
        <v>0</v>
      </c>
      <c r="BC447" s="422"/>
      <c r="BD447" s="279"/>
    </row>
    <row r="448" spans="1:56" s="4" customFormat="1" ht="11.25" customHeight="1">
      <c r="A448" s="123">
        <v>100</v>
      </c>
      <c r="B448" s="55" t="s">
        <v>403</v>
      </c>
      <c r="C448" s="345">
        <v>1</v>
      </c>
      <c r="D448" s="57">
        <v>24061</v>
      </c>
      <c r="E448" s="97">
        <v>11.25</v>
      </c>
      <c r="F448" s="55" t="s">
        <v>902</v>
      </c>
      <c r="G448" s="55" t="s">
        <v>748</v>
      </c>
      <c r="H448" s="55" t="s">
        <v>645</v>
      </c>
      <c r="I448" s="55" t="s">
        <v>103</v>
      </c>
      <c r="J448" s="55"/>
      <c r="K448" s="55"/>
      <c r="L448" s="56"/>
      <c r="M448" s="200"/>
      <c r="N448" s="201"/>
      <c r="O448" s="56"/>
      <c r="P448" s="56"/>
      <c r="Q448" s="56"/>
      <c r="R448" s="200">
        <v>0</v>
      </c>
      <c r="S448" s="201"/>
      <c r="T448" s="56"/>
      <c r="U448" s="56"/>
      <c r="V448" s="56"/>
      <c r="W448" s="200">
        <v>0</v>
      </c>
      <c r="X448" s="201"/>
      <c r="Y448" s="56"/>
      <c r="Z448" s="56"/>
      <c r="AA448" s="56"/>
      <c r="AB448" s="8"/>
      <c r="AC448" s="201"/>
      <c r="AD448" s="56"/>
      <c r="AE448" s="56"/>
      <c r="AF448" s="56"/>
      <c r="AG448" s="8"/>
      <c r="AH448" s="201"/>
      <c r="AI448" s="56"/>
      <c r="AJ448" s="56"/>
      <c r="AK448" s="55">
        <v>122.6636</v>
      </c>
      <c r="AL448" s="8">
        <v>0</v>
      </c>
      <c r="AM448" s="58">
        <v>0</v>
      </c>
      <c r="AN448" s="55"/>
      <c r="AO448" s="228"/>
      <c r="AP448" s="56">
        <v>114.81</v>
      </c>
      <c r="AQ448" s="200">
        <v>0</v>
      </c>
      <c r="AR448" s="201">
        <v>0</v>
      </c>
      <c r="AS448" s="56"/>
      <c r="AT448" s="56"/>
      <c r="AU448" s="423">
        <v>94.306100000000029</v>
      </c>
      <c r="AV448" s="200">
        <v>0</v>
      </c>
      <c r="AW448" s="201">
        <v>0</v>
      </c>
      <c r="AX448" s="423"/>
      <c r="AY448" s="56"/>
      <c r="AZ448" s="423">
        <v>66.396349999999998</v>
      </c>
      <c r="BA448" s="200">
        <v>0</v>
      </c>
      <c r="BB448" s="201">
        <v>0</v>
      </c>
      <c r="BC448" s="425"/>
      <c r="BD448" s="139"/>
    </row>
    <row r="449" spans="1:56" ht="11.25" customHeight="1">
      <c r="A449" s="123">
        <v>100</v>
      </c>
      <c r="B449" s="55" t="s">
        <v>403</v>
      </c>
      <c r="C449" s="345">
        <v>2</v>
      </c>
      <c r="D449" s="57">
        <v>24197</v>
      </c>
      <c r="E449" s="97">
        <v>11.25</v>
      </c>
      <c r="F449" s="55" t="s">
        <v>902</v>
      </c>
      <c r="G449" s="55" t="s">
        <v>748</v>
      </c>
      <c r="H449" s="55" t="s">
        <v>645</v>
      </c>
      <c r="I449" s="55" t="s">
        <v>103</v>
      </c>
      <c r="J449" s="55"/>
      <c r="K449" s="55"/>
      <c r="L449" s="56"/>
      <c r="M449" s="200"/>
      <c r="N449" s="201"/>
      <c r="O449" s="56"/>
      <c r="P449" s="56"/>
      <c r="Q449" s="56"/>
      <c r="R449" s="200">
        <v>0</v>
      </c>
      <c r="S449" s="201"/>
      <c r="T449" s="56"/>
      <c r="U449" s="56"/>
      <c r="V449" s="56"/>
      <c r="W449" s="200">
        <v>0</v>
      </c>
      <c r="X449" s="201"/>
      <c r="Y449" s="56"/>
      <c r="Z449" s="56"/>
      <c r="AA449" s="56"/>
      <c r="AB449" s="8"/>
      <c r="AC449" s="201"/>
      <c r="AD449" s="56"/>
      <c r="AE449" s="56"/>
      <c r="AF449" s="56"/>
      <c r="AG449" s="8"/>
      <c r="AH449" s="201"/>
      <c r="AI449" s="56"/>
      <c r="AJ449" s="56"/>
      <c r="AK449" s="55">
        <v>6.5471000000000004</v>
      </c>
      <c r="AL449" s="8">
        <v>0</v>
      </c>
      <c r="AM449" s="58">
        <v>0</v>
      </c>
      <c r="AN449" s="55"/>
      <c r="AO449" s="228"/>
      <c r="AP449" s="56">
        <v>0</v>
      </c>
      <c r="AQ449" s="200">
        <v>0</v>
      </c>
      <c r="AR449" s="201">
        <v>0</v>
      </c>
      <c r="AS449" s="56"/>
      <c r="AT449" s="56"/>
      <c r="AU449" s="423">
        <v>4.9153000000000002</v>
      </c>
      <c r="AV449" s="200">
        <v>0</v>
      </c>
      <c r="AW449" s="201">
        <v>0</v>
      </c>
      <c r="AX449" s="423"/>
      <c r="AY449" s="56"/>
      <c r="AZ449" s="423">
        <v>23.133749999999999</v>
      </c>
      <c r="BA449" s="200">
        <v>0</v>
      </c>
      <c r="BB449" s="201">
        <v>0</v>
      </c>
      <c r="BC449" s="425"/>
      <c r="BD449" s="139"/>
    </row>
    <row r="450" spans="1:56" ht="11.25" customHeight="1">
      <c r="A450" s="123">
        <v>100</v>
      </c>
      <c r="B450" s="55" t="s">
        <v>403</v>
      </c>
      <c r="C450" s="345">
        <v>3</v>
      </c>
      <c r="D450" s="57">
        <v>25578</v>
      </c>
      <c r="E450" s="97">
        <v>11.25</v>
      </c>
      <c r="F450" s="55" t="s">
        <v>902</v>
      </c>
      <c r="G450" s="55" t="s">
        <v>748</v>
      </c>
      <c r="H450" s="55" t="s">
        <v>645</v>
      </c>
      <c r="I450" s="55" t="s">
        <v>103</v>
      </c>
      <c r="J450" s="55"/>
      <c r="K450" s="55"/>
      <c r="L450" s="56"/>
      <c r="M450" s="200"/>
      <c r="N450" s="201"/>
      <c r="O450" s="56"/>
      <c r="P450" s="56"/>
      <c r="Q450" s="56"/>
      <c r="R450" s="200">
        <v>0</v>
      </c>
      <c r="S450" s="201"/>
      <c r="T450" s="56"/>
      <c r="U450" s="56"/>
      <c r="V450" s="56"/>
      <c r="W450" s="200">
        <v>0</v>
      </c>
      <c r="X450" s="201"/>
      <c r="Y450" s="56"/>
      <c r="Z450" s="56"/>
      <c r="AA450" s="56"/>
      <c r="AB450" s="8"/>
      <c r="AC450" s="201"/>
      <c r="AD450" s="56"/>
      <c r="AE450" s="56"/>
      <c r="AF450" s="56"/>
      <c r="AG450" s="8"/>
      <c r="AH450" s="201"/>
      <c r="AI450" s="56"/>
      <c r="AJ450" s="56"/>
      <c r="AK450" s="55">
        <v>5.5421500000000004</v>
      </c>
      <c r="AL450" s="8">
        <v>0</v>
      </c>
      <c r="AM450" s="58">
        <v>0</v>
      </c>
      <c r="AN450" s="55"/>
      <c r="AO450" s="228"/>
      <c r="AP450" s="56">
        <v>0</v>
      </c>
      <c r="AQ450" s="200">
        <v>0</v>
      </c>
      <c r="AR450" s="201">
        <v>0</v>
      </c>
      <c r="AS450" s="56"/>
      <c r="AT450" s="56"/>
      <c r="AU450" s="423">
        <v>7.6415999999999995</v>
      </c>
      <c r="AV450" s="200">
        <v>0</v>
      </c>
      <c r="AW450" s="201">
        <v>0</v>
      </c>
      <c r="AX450" s="423"/>
      <c r="AY450" s="56"/>
      <c r="AZ450" s="423">
        <v>36.019000000000005</v>
      </c>
      <c r="BA450" s="200">
        <v>0</v>
      </c>
      <c r="BB450" s="201">
        <v>0</v>
      </c>
      <c r="BC450" s="425"/>
      <c r="BD450" s="139"/>
    </row>
    <row r="451" spans="1:56" s="4" customFormat="1" ht="11.25" customHeight="1">
      <c r="A451" s="357">
        <v>101</v>
      </c>
      <c r="B451" s="263" t="s">
        <v>404</v>
      </c>
      <c r="C451" s="344">
        <v>0</v>
      </c>
      <c r="D451" s="264"/>
      <c r="E451" s="421">
        <v>51</v>
      </c>
      <c r="F451" s="263" t="s">
        <v>902</v>
      </c>
      <c r="G451" s="263" t="s">
        <v>748</v>
      </c>
      <c r="H451" s="263" t="s">
        <v>645</v>
      </c>
      <c r="I451" s="263" t="s">
        <v>103</v>
      </c>
      <c r="J451" s="263"/>
      <c r="K451" s="263"/>
      <c r="L451" s="267">
        <v>185.77645000000001</v>
      </c>
      <c r="M451" s="265">
        <v>0</v>
      </c>
      <c r="N451" s="268">
        <v>0</v>
      </c>
      <c r="O451" s="263"/>
      <c r="P451" s="263"/>
      <c r="Q451" s="267">
        <v>218.89005</v>
      </c>
      <c r="R451" s="265">
        <v>0</v>
      </c>
      <c r="S451" s="268">
        <v>0</v>
      </c>
      <c r="T451" s="263"/>
      <c r="U451" s="263"/>
      <c r="V451" s="267">
        <v>223.31779999999998</v>
      </c>
      <c r="W451" s="265">
        <v>0</v>
      </c>
      <c r="X451" s="268">
        <v>0</v>
      </c>
      <c r="Y451" s="263"/>
      <c r="Z451" s="263"/>
      <c r="AA451" s="265">
        <v>174.34389999999999</v>
      </c>
      <c r="AB451" s="265">
        <v>0</v>
      </c>
      <c r="AC451" s="268">
        <v>0</v>
      </c>
      <c r="AD451" s="263"/>
      <c r="AE451" s="263"/>
      <c r="AF451" s="271">
        <v>245.5461</v>
      </c>
      <c r="AG451" s="265">
        <v>0</v>
      </c>
      <c r="AH451" s="268">
        <v>0</v>
      </c>
      <c r="AI451" s="263"/>
      <c r="AJ451" s="263"/>
      <c r="AK451" s="263">
        <v>198.7612</v>
      </c>
      <c r="AL451" s="265">
        <v>0</v>
      </c>
      <c r="AM451" s="268">
        <v>0</v>
      </c>
      <c r="AN451" s="263"/>
      <c r="AO451" s="313"/>
      <c r="AP451" s="263">
        <v>152.04595</v>
      </c>
      <c r="AQ451" s="265">
        <v>0</v>
      </c>
      <c r="AR451" s="268">
        <v>0</v>
      </c>
      <c r="AS451" s="263"/>
      <c r="AT451" s="263"/>
      <c r="AU451" s="422">
        <v>220.39250000000001</v>
      </c>
      <c r="AV451" s="265">
        <v>0</v>
      </c>
      <c r="AW451" s="268">
        <v>0</v>
      </c>
      <c r="AX451" s="422"/>
      <c r="AY451" s="263"/>
      <c r="AZ451" s="422">
        <v>224.99934999999999</v>
      </c>
      <c r="BA451" s="265">
        <v>0</v>
      </c>
      <c r="BB451" s="268">
        <v>0</v>
      </c>
      <c r="BC451" s="422"/>
      <c r="BD451" s="263"/>
    </row>
    <row r="452" spans="1:56" s="4" customFormat="1" ht="11.25" customHeight="1">
      <c r="A452" s="123">
        <v>101</v>
      </c>
      <c r="B452" s="55" t="s">
        <v>404</v>
      </c>
      <c r="C452" s="345">
        <v>1</v>
      </c>
      <c r="D452" s="57">
        <v>24086</v>
      </c>
      <c r="E452" s="94">
        <v>17</v>
      </c>
      <c r="F452" s="55" t="s">
        <v>902</v>
      </c>
      <c r="G452" s="55" t="s">
        <v>748</v>
      </c>
      <c r="H452" s="55" t="s">
        <v>645</v>
      </c>
      <c r="I452" s="55" t="s">
        <v>103</v>
      </c>
      <c r="J452" s="55"/>
      <c r="K452" s="55"/>
      <c r="L452" s="56"/>
      <c r="M452" s="200"/>
      <c r="N452" s="201"/>
      <c r="O452" s="56"/>
      <c r="P452" s="56"/>
      <c r="Q452" s="56"/>
      <c r="R452" s="200">
        <v>0</v>
      </c>
      <c r="S452" s="201"/>
      <c r="T452" s="56"/>
      <c r="U452" s="56"/>
      <c r="V452" s="56"/>
      <c r="W452" s="200">
        <v>0</v>
      </c>
      <c r="X452" s="201"/>
      <c r="Y452" s="56"/>
      <c r="Z452" s="56"/>
      <c r="AA452" s="56"/>
      <c r="AB452" s="8"/>
      <c r="AC452" s="201"/>
      <c r="AD452" s="56"/>
      <c r="AE452" s="56"/>
      <c r="AF452" s="56"/>
      <c r="AG452" s="8"/>
      <c r="AH452" s="201"/>
      <c r="AI452" s="56"/>
      <c r="AJ452" s="56"/>
      <c r="AK452" s="55">
        <v>198.7612</v>
      </c>
      <c r="AL452" s="8">
        <v>0</v>
      </c>
      <c r="AM452" s="58">
        <v>0</v>
      </c>
      <c r="AN452" s="55"/>
      <c r="AO452" s="228"/>
      <c r="AP452" s="56">
        <v>152.05000000000001</v>
      </c>
      <c r="AQ452" s="200">
        <v>0</v>
      </c>
      <c r="AR452" s="201">
        <v>0</v>
      </c>
      <c r="AS452" s="56"/>
      <c r="AT452" s="56"/>
      <c r="AU452" s="423">
        <v>220.39250000000001</v>
      </c>
      <c r="AV452" s="200">
        <v>0</v>
      </c>
      <c r="AW452" s="201">
        <v>0</v>
      </c>
      <c r="AX452" s="423"/>
      <c r="AY452" s="56"/>
      <c r="AZ452" s="423">
        <v>224.99934999999999</v>
      </c>
      <c r="BA452" s="200">
        <v>0</v>
      </c>
      <c r="BB452" s="201">
        <v>0</v>
      </c>
      <c r="BC452" s="425"/>
      <c r="BD452" s="139"/>
    </row>
    <row r="453" spans="1:56" ht="11.25" customHeight="1">
      <c r="A453" s="123">
        <v>101</v>
      </c>
      <c r="B453" s="55" t="s">
        <v>404</v>
      </c>
      <c r="C453" s="345">
        <v>2</v>
      </c>
      <c r="D453" s="57">
        <v>24191</v>
      </c>
      <c r="E453" s="94">
        <v>17</v>
      </c>
      <c r="F453" s="55" t="s">
        <v>902</v>
      </c>
      <c r="G453" s="55" t="s">
        <v>748</v>
      </c>
      <c r="H453" s="55" t="s">
        <v>645</v>
      </c>
      <c r="I453" s="55" t="s">
        <v>103</v>
      </c>
      <c r="J453" s="55"/>
      <c r="K453" s="55"/>
      <c r="L453" s="55"/>
      <c r="M453" s="8"/>
      <c r="N453" s="58"/>
      <c r="O453" s="55"/>
      <c r="P453" s="55"/>
      <c r="Q453" s="55"/>
      <c r="R453" s="8">
        <v>0</v>
      </c>
      <c r="S453" s="58"/>
      <c r="T453" s="55"/>
      <c r="U453" s="55"/>
      <c r="V453" s="55"/>
      <c r="W453" s="8">
        <v>0</v>
      </c>
      <c r="X453" s="58"/>
      <c r="Y453" s="55"/>
      <c r="Z453" s="55"/>
      <c r="AA453" s="55"/>
      <c r="AB453" s="8"/>
      <c r="AC453" s="58"/>
      <c r="AD453" s="55"/>
      <c r="AE453" s="55"/>
      <c r="AF453" s="55"/>
      <c r="AG453" s="8"/>
      <c r="AH453" s="58"/>
      <c r="AI453" s="55"/>
      <c r="AJ453" s="55"/>
      <c r="AK453" s="55">
        <v>0</v>
      </c>
      <c r="AL453" s="8">
        <v>0</v>
      </c>
      <c r="AM453" s="58">
        <v>0</v>
      </c>
      <c r="AN453" s="55"/>
      <c r="AO453" s="228"/>
      <c r="AP453" s="55">
        <v>0</v>
      </c>
      <c r="AQ453" s="200">
        <v>0</v>
      </c>
      <c r="AR453" s="201">
        <v>0</v>
      </c>
      <c r="AS453" s="55"/>
      <c r="AT453" s="55"/>
      <c r="AU453" s="423">
        <v>0</v>
      </c>
      <c r="AV453" s="200">
        <v>0</v>
      </c>
      <c r="AW453" s="201">
        <v>0</v>
      </c>
      <c r="AX453" s="423"/>
      <c r="AY453" s="55"/>
      <c r="AZ453" s="423">
        <v>0</v>
      </c>
      <c r="BA453" s="200">
        <v>0</v>
      </c>
      <c r="BB453" s="201">
        <v>0</v>
      </c>
      <c r="BC453" s="425"/>
      <c r="BD453" s="136"/>
    </row>
    <row r="454" spans="1:56" ht="11.25" customHeight="1">
      <c r="A454" s="123">
        <v>101</v>
      </c>
      <c r="B454" s="55" t="s">
        <v>404</v>
      </c>
      <c r="C454" s="345">
        <v>3</v>
      </c>
      <c r="D454" s="57">
        <v>25658</v>
      </c>
      <c r="E454" s="94">
        <v>17</v>
      </c>
      <c r="F454" s="55" t="s">
        <v>902</v>
      </c>
      <c r="G454" s="55" t="s">
        <v>748</v>
      </c>
      <c r="H454" s="55" t="s">
        <v>645</v>
      </c>
      <c r="I454" s="55" t="s">
        <v>103</v>
      </c>
      <c r="J454" s="55"/>
      <c r="K454" s="55"/>
      <c r="L454" s="56"/>
      <c r="M454" s="200"/>
      <c r="N454" s="201"/>
      <c r="O454" s="56"/>
      <c r="P454" s="56"/>
      <c r="Q454" s="56"/>
      <c r="R454" s="200">
        <v>0</v>
      </c>
      <c r="S454" s="201"/>
      <c r="T454" s="56"/>
      <c r="U454" s="56"/>
      <c r="V454" s="56"/>
      <c r="W454" s="200">
        <v>0</v>
      </c>
      <c r="X454" s="201"/>
      <c r="Y454" s="56"/>
      <c r="Z454" s="56"/>
      <c r="AA454" s="56"/>
      <c r="AB454" s="8"/>
      <c r="AC454" s="201"/>
      <c r="AD454" s="56"/>
      <c r="AE454" s="56"/>
      <c r="AF454" s="56"/>
      <c r="AG454" s="8"/>
      <c r="AH454" s="201"/>
      <c r="AI454" s="56"/>
      <c r="AJ454" s="56"/>
      <c r="AK454" s="55">
        <v>0</v>
      </c>
      <c r="AL454" s="8">
        <v>0</v>
      </c>
      <c r="AM454" s="58">
        <v>0</v>
      </c>
      <c r="AN454" s="55"/>
      <c r="AO454" s="228"/>
      <c r="AP454" s="56">
        <v>0</v>
      </c>
      <c r="AQ454" s="200">
        <v>0</v>
      </c>
      <c r="AR454" s="201">
        <v>0</v>
      </c>
      <c r="AS454" s="56"/>
      <c r="AT454" s="56"/>
      <c r="AU454" s="423">
        <v>0</v>
      </c>
      <c r="AV454" s="200">
        <v>0</v>
      </c>
      <c r="AW454" s="201">
        <v>0</v>
      </c>
      <c r="AX454" s="423"/>
      <c r="AY454" s="56"/>
      <c r="AZ454" s="423">
        <v>0</v>
      </c>
      <c r="BA454" s="200">
        <v>0</v>
      </c>
      <c r="BB454" s="201">
        <v>0</v>
      </c>
      <c r="BC454" s="425"/>
      <c r="BD454" s="139"/>
    </row>
    <row r="455" spans="1:56" s="4" customFormat="1" ht="11.25" customHeight="1">
      <c r="A455" s="357">
        <v>102</v>
      </c>
      <c r="B455" s="263" t="s">
        <v>844</v>
      </c>
      <c r="C455" s="344">
        <v>0</v>
      </c>
      <c r="D455" s="264"/>
      <c r="E455" s="421">
        <v>500</v>
      </c>
      <c r="F455" s="263" t="s">
        <v>551</v>
      </c>
      <c r="G455" s="263" t="s">
        <v>338</v>
      </c>
      <c r="H455" s="263" t="s">
        <v>975</v>
      </c>
      <c r="I455" s="263" t="s">
        <v>849</v>
      </c>
      <c r="J455" s="263" t="s">
        <v>591</v>
      </c>
      <c r="K455" s="263" t="s">
        <v>848</v>
      </c>
      <c r="L455" s="265">
        <v>3189.8</v>
      </c>
      <c r="M455" s="265">
        <v>3079732.3414280098</v>
      </c>
      <c r="N455" s="268">
        <v>0.96549386840178375</v>
      </c>
      <c r="O455" s="263">
        <v>1</v>
      </c>
      <c r="P455" s="263"/>
      <c r="Q455" s="265">
        <v>3268.01</v>
      </c>
      <c r="R455" s="265">
        <v>3072961.8099556123</v>
      </c>
      <c r="S455" s="268">
        <v>0.94031591395240899</v>
      </c>
      <c r="T455" s="263">
        <v>1</v>
      </c>
      <c r="U455" s="263"/>
      <c r="V455" s="269">
        <v>3027</v>
      </c>
      <c r="W455" s="265">
        <v>2811224.5304562943</v>
      </c>
      <c r="X455" s="268">
        <v>0.92871639592213229</v>
      </c>
      <c r="Y455" s="263">
        <v>1</v>
      </c>
      <c r="Z455" s="263"/>
      <c r="AA455" s="269">
        <v>2897.5</v>
      </c>
      <c r="AB455" s="265">
        <v>2693861.6455636569</v>
      </c>
      <c r="AC455" s="268">
        <v>0.92971929096243544</v>
      </c>
      <c r="AD455" s="263">
        <v>1</v>
      </c>
      <c r="AE455" s="263"/>
      <c r="AF455" s="269">
        <v>3008.94</v>
      </c>
      <c r="AG455" s="265">
        <v>2924045.9985143431</v>
      </c>
      <c r="AH455" s="268">
        <v>0.97178607699533492</v>
      </c>
      <c r="AI455" s="263">
        <v>1</v>
      </c>
      <c r="AJ455" s="263"/>
      <c r="AK455" s="263">
        <v>3154</v>
      </c>
      <c r="AL455" s="265">
        <v>2974915.5555001558</v>
      </c>
      <c r="AM455" s="268">
        <v>0.94321989711482435</v>
      </c>
      <c r="AN455" s="263"/>
      <c r="AO455" s="313"/>
      <c r="AP455" s="263">
        <v>2914.54</v>
      </c>
      <c r="AQ455" s="265">
        <v>2791816.746974817</v>
      </c>
      <c r="AR455" s="268">
        <v>0.9578927539079295</v>
      </c>
      <c r="AS455" s="263"/>
      <c r="AT455" s="263"/>
      <c r="AU455" s="422">
        <v>2866.2340000000004</v>
      </c>
      <c r="AV455" s="265">
        <v>2769399.4147615475</v>
      </c>
      <c r="AW455" s="268">
        <v>0.96621539440309023</v>
      </c>
      <c r="AX455" s="422"/>
      <c r="AY455" s="263"/>
      <c r="AZ455" s="422">
        <v>2561.9367682000002</v>
      </c>
      <c r="BA455" s="265">
        <v>2522694.290189248</v>
      </c>
      <c r="BB455" s="268">
        <v>0.9846824954862865</v>
      </c>
      <c r="BC455" s="422"/>
      <c r="BD455" s="263"/>
    </row>
    <row r="456" spans="1:56" ht="11.25" customHeight="1">
      <c r="A456" s="123">
        <v>102</v>
      </c>
      <c r="B456" s="55" t="s">
        <v>844</v>
      </c>
      <c r="C456" s="345">
        <v>1</v>
      </c>
      <c r="D456" s="57">
        <v>34705</v>
      </c>
      <c r="E456" s="94">
        <v>250</v>
      </c>
      <c r="F456" s="55" t="s">
        <v>551</v>
      </c>
      <c r="G456" s="55" t="s">
        <v>338</v>
      </c>
      <c r="H456" s="55" t="s">
        <v>975</v>
      </c>
      <c r="I456" s="55" t="s">
        <v>849</v>
      </c>
      <c r="J456" s="55" t="s">
        <v>591</v>
      </c>
      <c r="K456" s="55" t="s">
        <v>848</v>
      </c>
      <c r="L456" s="55"/>
      <c r="M456" s="8"/>
      <c r="N456" s="58"/>
      <c r="O456" s="55"/>
      <c r="P456" s="55"/>
      <c r="Q456" s="55"/>
      <c r="R456" s="8">
        <v>0</v>
      </c>
      <c r="S456" s="58"/>
      <c r="T456" s="55"/>
      <c r="U456" s="55"/>
      <c r="V456" s="136"/>
      <c r="W456" s="8">
        <v>0</v>
      </c>
      <c r="X456" s="58"/>
      <c r="Y456" s="55"/>
      <c r="Z456" s="55"/>
      <c r="AA456" s="136"/>
      <c r="AB456" s="8">
        <v>0</v>
      </c>
      <c r="AC456" s="58"/>
      <c r="AD456" s="55"/>
      <c r="AE456" s="55"/>
      <c r="AF456" s="136"/>
      <c r="AG456" s="8"/>
      <c r="AH456" s="58"/>
      <c r="AI456" s="55"/>
      <c r="AJ456" s="55"/>
      <c r="AK456" s="55">
        <v>1611.165</v>
      </c>
      <c r="AL456" s="8">
        <v>1517091.281041729</v>
      </c>
      <c r="AM456" s="58">
        <v>0.9416113688180473</v>
      </c>
      <c r="AN456" s="237">
        <v>1</v>
      </c>
      <c r="AO456" s="228"/>
      <c r="AP456" s="55">
        <v>1540.9639999999999</v>
      </c>
      <c r="AQ456" s="200">
        <v>1460228.9092569223</v>
      </c>
      <c r="AR456" s="201">
        <v>0.94760741279934013</v>
      </c>
      <c r="AS456" s="55">
        <v>1</v>
      </c>
      <c r="AT456" s="55"/>
      <c r="AU456" s="423">
        <v>1398.9380000000001</v>
      </c>
      <c r="AV456" s="200">
        <v>1362626.1280792202</v>
      </c>
      <c r="AW456" s="201">
        <v>0.97404325858559859</v>
      </c>
      <c r="AX456" s="423">
        <v>1</v>
      </c>
      <c r="AY456" s="55"/>
      <c r="AZ456" s="423">
        <v>1245.0331106000001</v>
      </c>
      <c r="BA456" s="200">
        <v>1214928.9305821382</v>
      </c>
      <c r="BB456" s="201">
        <v>0.97582057877693373</v>
      </c>
      <c r="BC456" s="425">
        <v>1</v>
      </c>
      <c r="BD456" s="136"/>
    </row>
    <row r="457" spans="1:56" ht="11.25" customHeight="1">
      <c r="A457" s="123">
        <v>102</v>
      </c>
      <c r="B457" s="55" t="s">
        <v>844</v>
      </c>
      <c r="C457" s="345">
        <v>2</v>
      </c>
      <c r="D457" s="57">
        <v>34787</v>
      </c>
      <c r="E457" s="94">
        <v>250</v>
      </c>
      <c r="F457" s="55" t="s">
        <v>551</v>
      </c>
      <c r="G457" s="55" t="s">
        <v>338</v>
      </c>
      <c r="H457" s="55" t="s">
        <v>975</v>
      </c>
      <c r="I457" s="55" t="s">
        <v>849</v>
      </c>
      <c r="J457" s="55" t="s">
        <v>591</v>
      </c>
      <c r="K457" s="55" t="s">
        <v>848</v>
      </c>
      <c r="L457" s="55"/>
      <c r="M457" s="8"/>
      <c r="N457" s="58"/>
      <c r="O457" s="55"/>
      <c r="P457" s="55"/>
      <c r="Q457" s="55"/>
      <c r="R457" s="8">
        <v>0</v>
      </c>
      <c r="S457" s="58"/>
      <c r="T457" s="55"/>
      <c r="U457" s="55"/>
      <c r="V457" s="136"/>
      <c r="W457" s="8">
        <v>0</v>
      </c>
      <c r="X457" s="58"/>
      <c r="Y457" s="55"/>
      <c r="Z457" s="55"/>
      <c r="AA457" s="136"/>
      <c r="AB457" s="8">
        <v>0</v>
      </c>
      <c r="AC457" s="58"/>
      <c r="AD457" s="55"/>
      <c r="AE457" s="55"/>
      <c r="AF457" s="136"/>
      <c r="AG457" s="8"/>
      <c r="AH457" s="58"/>
      <c r="AI457" s="55"/>
      <c r="AJ457" s="55"/>
      <c r="AK457" s="55">
        <v>1542.683</v>
      </c>
      <c r="AL457" s="8">
        <v>1459081.637560166</v>
      </c>
      <c r="AM457" s="58">
        <v>0.94580781505997402</v>
      </c>
      <c r="AN457" s="237">
        <v>1</v>
      </c>
      <c r="AO457" s="228"/>
      <c r="AP457" s="55">
        <v>1373.5820000000001</v>
      </c>
      <c r="AQ457" s="200">
        <v>1331576.7612186228</v>
      </c>
      <c r="AR457" s="201">
        <v>0.96941919828493872</v>
      </c>
      <c r="AS457" s="55">
        <v>1</v>
      </c>
      <c r="AT457" s="55"/>
      <c r="AU457" s="423">
        <v>1467.296</v>
      </c>
      <c r="AV457" s="200">
        <v>1406773.2866823275</v>
      </c>
      <c r="AW457" s="201">
        <v>0.95875221269759303</v>
      </c>
      <c r="AX457" s="423">
        <v>1</v>
      </c>
      <c r="AY457" s="55"/>
      <c r="AZ457" s="423">
        <v>1316.9036576000001</v>
      </c>
      <c r="BA457" s="200">
        <v>1307765.3596071096</v>
      </c>
      <c r="BB457" s="201">
        <v>0.99306076952542999</v>
      </c>
      <c r="BC457" s="425">
        <v>1</v>
      </c>
      <c r="BD457" s="136"/>
    </row>
    <row r="458" spans="1:56" s="4" customFormat="1" ht="11.25" customHeight="1">
      <c r="A458" s="357">
        <v>103</v>
      </c>
      <c r="B458" s="263" t="s">
        <v>1039</v>
      </c>
      <c r="C458" s="344">
        <v>0</v>
      </c>
      <c r="D458" s="264"/>
      <c r="E458" s="421">
        <v>600</v>
      </c>
      <c r="F458" s="263" t="s">
        <v>551</v>
      </c>
      <c r="G458" s="263" t="s">
        <v>338</v>
      </c>
      <c r="H458" s="263" t="s">
        <v>1040</v>
      </c>
      <c r="I458" s="263" t="s">
        <v>849</v>
      </c>
      <c r="J458" s="263" t="s">
        <v>591</v>
      </c>
      <c r="K458" s="263" t="s">
        <v>848</v>
      </c>
      <c r="L458" s="267">
        <v>2205.11</v>
      </c>
      <c r="M458" s="265">
        <v>2279484.2836543145</v>
      </c>
      <c r="N458" s="268">
        <v>1.0337281512733216</v>
      </c>
      <c r="O458" s="263">
        <v>1</v>
      </c>
      <c r="P458" s="263"/>
      <c r="Q458" s="267">
        <v>2966</v>
      </c>
      <c r="R458" s="265">
        <v>3001371.5839163992</v>
      </c>
      <c r="S458" s="268">
        <v>1.0119256857438972</v>
      </c>
      <c r="T458" s="263">
        <v>1</v>
      </c>
      <c r="U458" s="263"/>
      <c r="V458" s="284">
        <v>3112</v>
      </c>
      <c r="W458" s="265">
        <v>3077363.4261432327</v>
      </c>
      <c r="X458" s="268">
        <v>0.98886999554731125</v>
      </c>
      <c r="Y458" s="263">
        <v>1</v>
      </c>
      <c r="Z458" s="263"/>
      <c r="AA458" s="284">
        <v>3904.77</v>
      </c>
      <c r="AB458" s="265">
        <v>3800826.8039013599</v>
      </c>
      <c r="AC458" s="268">
        <v>0.9733804561859879</v>
      </c>
      <c r="AD458" s="263">
        <v>1</v>
      </c>
      <c r="AE458" s="263"/>
      <c r="AF458" s="284">
        <v>3681</v>
      </c>
      <c r="AG458" s="265">
        <v>3562002.8097286532</v>
      </c>
      <c r="AH458" s="268">
        <v>0.96767259161332608</v>
      </c>
      <c r="AI458" s="263">
        <v>1</v>
      </c>
      <c r="AJ458" s="263"/>
      <c r="AK458" s="263">
        <v>3903</v>
      </c>
      <c r="AL458" s="265">
        <v>3785770.7199238585</v>
      </c>
      <c r="AM458" s="268">
        <v>0.96996431461026345</v>
      </c>
      <c r="AN458" s="263"/>
      <c r="AO458" s="313"/>
      <c r="AP458" s="263">
        <v>4095</v>
      </c>
      <c r="AQ458" s="265">
        <v>3951451.8031581333</v>
      </c>
      <c r="AR458" s="268">
        <v>0.96494549527671147</v>
      </c>
      <c r="AS458" s="263"/>
      <c r="AT458" s="263"/>
      <c r="AU458" s="422">
        <v>4255.9881000000005</v>
      </c>
      <c r="AV458" s="265">
        <v>4079740.2414493882</v>
      </c>
      <c r="AW458" s="268">
        <v>0.9585882633105548</v>
      </c>
      <c r="AX458" s="422"/>
      <c r="AY458" s="263"/>
      <c r="AZ458" s="422">
        <v>4049.0918000000001</v>
      </c>
      <c r="BA458" s="265">
        <v>3863176.2322789463</v>
      </c>
      <c r="BB458" s="268">
        <v>0.9540846251692654</v>
      </c>
      <c r="BC458" s="422"/>
      <c r="BD458" s="263"/>
    </row>
    <row r="459" spans="1:56" s="4" customFormat="1" ht="11.25" customHeight="1">
      <c r="A459" s="123">
        <v>103</v>
      </c>
      <c r="B459" s="55" t="s">
        <v>1039</v>
      </c>
      <c r="C459" s="345">
        <v>1</v>
      </c>
      <c r="D459" s="57">
        <v>41581</v>
      </c>
      <c r="E459" s="94">
        <v>300</v>
      </c>
      <c r="F459" s="55" t="s">
        <v>551</v>
      </c>
      <c r="G459" s="55" t="s">
        <v>338</v>
      </c>
      <c r="H459" s="55" t="s">
        <v>1040</v>
      </c>
      <c r="I459" s="55" t="s">
        <v>849</v>
      </c>
      <c r="J459" s="55" t="s">
        <v>591</v>
      </c>
      <c r="K459" s="55" t="s">
        <v>848</v>
      </c>
      <c r="L459" s="197">
        <v>236.53</v>
      </c>
      <c r="M459" s="8">
        <v>262459.79481978429</v>
      </c>
      <c r="N459" s="58">
        <v>1.1096258183730785</v>
      </c>
      <c r="O459" s="55"/>
      <c r="P459" s="55"/>
      <c r="Q459" s="197"/>
      <c r="R459" s="8">
        <v>0</v>
      </c>
      <c r="S459" s="58"/>
      <c r="T459" s="55"/>
      <c r="U459" s="55"/>
      <c r="V459" s="197"/>
      <c r="W459" s="8">
        <v>0</v>
      </c>
      <c r="X459" s="58"/>
      <c r="Y459" s="55"/>
      <c r="Z459" s="55"/>
      <c r="AA459" s="197"/>
      <c r="AB459" s="8"/>
      <c r="AC459" s="58"/>
      <c r="AD459" s="55"/>
      <c r="AE459" s="55"/>
      <c r="AF459" s="197"/>
      <c r="AG459" s="8"/>
      <c r="AH459" s="58"/>
      <c r="AI459" s="55"/>
      <c r="AJ459" s="55"/>
      <c r="AK459" s="55">
        <v>1762.7642499999999</v>
      </c>
      <c r="AL459" s="8">
        <v>1726710.0861081844</v>
      </c>
      <c r="AM459" s="58">
        <v>0.97954680332788935</v>
      </c>
      <c r="AN459" s="237">
        <v>1</v>
      </c>
      <c r="AO459" s="228"/>
      <c r="AP459" s="55">
        <v>2001</v>
      </c>
      <c r="AQ459" s="200">
        <v>1928906.1919381656</v>
      </c>
      <c r="AR459" s="201">
        <v>0.96397111041387584</v>
      </c>
      <c r="AS459" s="55">
        <v>1</v>
      </c>
      <c r="AT459" s="55"/>
      <c r="AU459" s="423">
        <v>2159.7654000000002</v>
      </c>
      <c r="AV459" s="200">
        <v>2019272.554157601</v>
      </c>
      <c r="AW459" s="201">
        <v>0.93494995065556696</v>
      </c>
      <c r="AX459" s="423">
        <v>1</v>
      </c>
      <c r="AY459" s="55"/>
      <c r="AZ459" s="426">
        <v>1926.9407000000001</v>
      </c>
      <c r="BA459" s="200">
        <v>1806091.8593046502</v>
      </c>
      <c r="BB459" s="201">
        <v>0.93728460834557614</v>
      </c>
      <c r="BC459" s="425">
        <v>1</v>
      </c>
      <c r="BD459" s="136"/>
    </row>
    <row r="460" spans="1:56" s="4" customFormat="1" ht="11.25" customHeight="1">
      <c r="A460" s="123">
        <v>103</v>
      </c>
      <c r="B460" s="55" t="s">
        <v>1039</v>
      </c>
      <c r="C460" s="345">
        <v>2</v>
      </c>
      <c r="D460" s="57">
        <v>41853</v>
      </c>
      <c r="E460" s="94">
        <v>300</v>
      </c>
      <c r="F460" s="122" t="s">
        <v>551</v>
      </c>
      <c r="G460" s="122" t="s">
        <v>338</v>
      </c>
      <c r="H460" s="122" t="s">
        <v>1040</v>
      </c>
      <c r="I460" s="55" t="s">
        <v>849</v>
      </c>
      <c r="J460" s="55" t="s">
        <v>591</v>
      </c>
      <c r="K460" s="55" t="s">
        <v>848</v>
      </c>
      <c r="L460" s="197">
        <v>1968.57</v>
      </c>
      <c r="M460" s="8">
        <v>2017024.4888345301</v>
      </c>
      <c r="N460" s="58">
        <v>1.0246140542802797</v>
      </c>
      <c r="O460" s="55"/>
      <c r="P460" s="55">
        <v>1</v>
      </c>
      <c r="Q460" s="197">
        <v>1942</v>
      </c>
      <c r="R460" s="8">
        <v>1911919.83742638</v>
      </c>
      <c r="S460" s="58">
        <v>0.98451072987970134</v>
      </c>
      <c r="T460" s="55"/>
      <c r="U460" s="55">
        <v>1</v>
      </c>
      <c r="V460" s="197"/>
      <c r="W460" s="8">
        <v>0</v>
      </c>
      <c r="X460" s="58">
        <v>0</v>
      </c>
      <c r="Y460" s="55"/>
      <c r="Z460" s="55"/>
      <c r="AA460" s="197"/>
      <c r="AB460" s="8"/>
      <c r="AC460" s="58"/>
      <c r="AD460" s="55"/>
      <c r="AE460" s="55"/>
      <c r="AF460" s="197"/>
      <c r="AG460" s="8"/>
      <c r="AH460" s="58"/>
      <c r="AI460" s="55"/>
      <c r="AJ460" s="55"/>
      <c r="AK460" s="55">
        <v>2140.2357499999998</v>
      </c>
      <c r="AL460" s="8">
        <v>2058425.0006934667</v>
      </c>
      <c r="AM460" s="58">
        <v>0.96177488890813401</v>
      </c>
      <c r="AN460" s="237">
        <v>1</v>
      </c>
      <c r="AO460" s="228"/>
      <c r="AP460" s="55">
        <v>2094</v>
      </c>
      <c r="AQ460" s="200">
        <v>2022541.5752117566</v>
      </c>
      <c r="AR460" s="201">
        <v>0.96587467775155522</v>
      </c>
      <c r="AS460" s="55">
        <v>1</v>
      </c>
      <c r="AT460" s="55"/>
      <c r="AU460" s="423">
        <v>2096.2226999999998</v>
      </c>
      <c r="AV460" s="200">
        <v>2060467.6872917872</v>
      </c>
      <c r="AW460" s="201">
        <v>0.98294312302399323</v>
      </c>
      <c r="AX460" s="423">
        <v>1</v>
      </c>
      <c r="AY460" s="55"/>
      <c r="AZ460" s="426">
        <v>2122.1511</v>
      </c>
      <c r="BA460" s="200">
        <v>2057084.3729742966</v>
      </c>
      <c r="BB460" s="201">
        <v>0.9693392581585244</v>
      </c>
      <c r="BC460" s="425">
        <v>1</v>
      </c>
      <c r="BD460" s="136"/>
    </row>
    <row r="461" spans="1:56" s="4" customFormat="1" ht="11.25" customHeight="1">
      <c r="A461" s="357">
        <v>104</v>
      </c>
      <c r="B461" s="263" t="s">
        <v>527</v>
      </c>
      <c r="C461" s="344">
        <v>0</v>
      </c>
      <c r="D461" s="264"/>
      <c r="E461" s="421">
        <v>280</v>
      </c>
      <c r="F461" s="263" t="s">
        <v>902</v>
      </c>
      <c r="G461" s="353" t="s">
        <v>589</v>
      </c>
      <c r="H461" s="353" t="s">
        <v>370</v>
      </c>
      <c r="I461" s="263" t="s">
        <v>103</v>
      </c>
      <c r="J461" s="263"/>
      <c r="K461" s="263"/>
      <c r="L461" s="267">
        <v>1147.3942000000002</v>
      </c>
      <c r="M461" s="265">
        <v>0</v>
      </c>
      <c r="N461" s="268">
        <v>0</v>
      </c>
      <c r="O461" s="263"/>
      <c r="P461" s="263"/>
      <c r="Q461" s="267">
        <v>1100.67895</v>
      </c>
      <c r="R461" s="265">
        <v>0</v>
      </c>
      <c r="S461" s="268">
        <v>0</v>
      </c>
      <c r="T461" s="263"/>
      <c r="U461" s="263"/>
      <c r="V461" s="267">
        <v>1318.9222500000001</v>
      </c>
      <c r="W461" s="265">
        <v>0</v>
      </c>
      <c r="X461" s="268">
        <v>0</v>
      </c>
      <c r="Y461" s="263"/>
      <c r="Z461" s="263"/>
      <c r="AA461" s="265">
        <v>1147.4837500000001</v>
      </c>
      <c r="AB461" s="265">
        <v>0</v>
      </c>
      <c r="AC461" s="268">
        <v>0</v>
      </c>
      <c r="AD461" s="263"/>
      <c r="AE461" s="263"/>
      <c r="AF461" s="271">
        <v>1206.3579</v>
      </c>
      <c r="AG461" s="265">
        <v>0</v>
      </c>
      <c r="AH461" s="268">
        <v>0</v>
      </c>
      <c r="AI461" s="263"/>
      <c r="AJ461" s="263"/>
      <c r="AK461" s="263">
        <v>1286.3459499999999</v>
      </c>
      <c r="AL461" s="265">
        <v>0</v>
      </c>
      <c r="AM461" s="268">
        <v>0</v>
      </c>
      <c r="AN461" s="263"/>
      <c r="AO461" s="313"/>
      <c r="AP461" s="263">
        <v>969.23945000000003</v>
      </c>
      <c r="AQ461" s="265">
        <v>0</v>
      </c>
      <c r="AR461" s="268">
        <v>0</v>
      </c>
      <c r="AS461" s="263"/>
      <c r="AT461" s="263"/>
      <c r="AU461" s="422">
        <v>1117.5442</v>
      </c>
      <c r="AV461" s="265">
        <v>0</v>
      </c>
      <c r="AW461" s="268">
        <v>0</v>
      </c>
      <c r="AX461" s="422"/>
      <c r="AY461" s="263"/>
      <c r="AZ461" s="422">
        <v>1026.3524500000001</v>
      </c>
      <c r="BA461" s="265">
        <v>0</v>
      </c>
      <c r="BB461" s="268">
        <v>0</v>
      </c>
      <c r="BC461" s="422"/>
      <c r="BD461" s="263"/>
    </row>
    <row r="462" spans="1:56" s="4" customFormat="1" ht="11.25" customHeight="1">
      <c r="A462" s="123">
        <v>104</v>
      </c>
      <c r="B462" s="55" t="s">
        <v>578</v>
      </c>
      <c r="C462" s="345">
        <v>1</v>
      </c>
      <c r="D462" s="57">
        <v>38642</v>
      </c>
      <c r="E462" s="94">
        <v>70</v>
      </c>
      <c r="F462" s="55" t="s">
        <v>902</v>
      </c>
      <c r="G462" s="93" t="s">
        <v>589</v>
      </c>
      <c r="H462" s="93" t="s">
        <v>370</v>
      </c>
      <c r="I462" s="55" t="s">
        <v>103</v>
      </c>
      <c r="J462" s="55"/>
      <c r="K462" s="55"/>
      <c r="L462" s="55"/>
      <c r="M462" s="8"/>
      <c r="N462" s="58"/>
      <c r="O462" s="55"/>
      <c r="P462" s="55"/>
      <c r="Q462" s="55"/>
      <c r="R462" s="8">
        <v>0</v>
      </c>
      <c r="S462" s="58"/>
      <c r="T462" s="55"/>
      <c r="U462" s="55"/>
      <c r="V462" s="55"/>
      <c r="W462" s="8">
        <v>0</v>
      </c>
      <c r="X462" s="58"/>
      <c r="Y462" s="55"/>
      <c r="Z462" s="55"/>
      <c r="AA462" s="55"/>
      <c r="AB462" s="8"/>
      <c r="AC462" s="58"/>
      <c r="AD462" s="55"/>
      <c r="AE462" s="55"/>
      <c r="AF462" s="55"/>
      <c r="AG462" s="8"/>
      <c r="AH462" s="58"/>
      <c r="AI462" s="55"/>
      <c r="AJ462" s="55"/>
      <c r="AK462" s="55">
        <v>345.84209999999996</v>
      </c>
      <c r="AL462" s="8">
        <v>0</v>
      </c>
      <c r="AM462" s="58">
        <v>0</v>
      </c>
      <c r="AN462" s="55"/>
      <c r="AO462" s="228"/>
      <c r="AP462" s="55">
        <v>237.61</v>
      </c>
      <c r="AQ462" s="200">
        <v>0</v>
      </c>
      <c r="AR462" s="201">
        <v>0</v>
      </c>
      <c r="AS462" s="55"/>
      <c r="AT462" s="55"/>
      <c r="AU462" s="423">
        <v>319.55419999999998</v>
      </c>
      <c r="AV462" s="200">
        <v>0</v>
      </c>
      <c r="AW462" s="201">
        <v>0</v>
      </c>
      <c r="AX462" s="423"/>
      <c r="AY462" s="55"/>
      <c r="AZ462" s="423">
        <v>264.47099999999995</v>
      </c>
      <c r="BA462" s="200">
        <v>0</v>
      </c>
      <c r="BB462" s="201">
        <v>0</v>
      </c>
      <c r="BC462" s="425"/>
      <c r="BD462" s="136"/>
    </row>
    <row r="463" spans="1:56" s="4" customFormat="1" ht="11.25" customHeight="1">
      <c r="A463" s="123">
        <v>104</v>
      </c>
      <c r="B463" s="55" t="s">
        <v>578</v>
      </c>
      <c r="C463" s="345">
        <v>2</v>
      </c>
      <c r="D463" s="57">
        <v>38596</v>
      </c>
      <c r="E463" s="94">
        <v>70</v>
      </c>
      <c r="F463" s="55" t="s">
        <v>902</v>
      </c>
      <c r="G463" s="93" t="s">
        <v>589</v>
      </c>
      <c r="H463" s="93" t="s">
        <v>370</v>
      </c>
      <c r="I463" s="55" t="s">
        <v>103</v>
      </c>
      <c r="J463" s="55"/>
      <c r="K463" s="55"/>
      <c r="L463" s="55"/>
      <c r="M463" s="8"/>
      <c r="N463" s="58"/>
      <c r="O463" s="55"/>
      <c r="P463" s="55"/>
      <c r="Q463" s="55"/>
      <c r="R463" s="8">
        <v>0</v>
      </c>
      <c r="S463" s="58"/>
      <c r="T463" s="55"/>
      <c r="U463" s="55"/>
      <c r="V463" s="55"/>
      <c r="W463" s="8">
        <v>0</v>
      </c>
      <c r="X463" s="58"/>
      <c r="Y463" s="55"/>
      <c r="Z463" s="55"/>
      <c r="AA463" s="55"/>
      <c r="AB463" s="8"/>
      <c r="AC463" s="58"/>
      <c r="AD463" s="55"/>
      <c r="AE463" s="55"/>
      <c r="AF463" s="55"/>
      <c r="AG463" s="8"/>
      <c r="AH463" s="58"/>
      <c r="AI463" s="55"/>
      <c r="AJ463" s="55"/>
      <c r="AK463" s="55">
        <v>319.00695000000002</v>
      </c>
      <c r="AL463" s="8">
        <v>0</v>
      </c>
      <c r="AM463" s="58">
        <v>0</v>
      </c>
      <c r="AN463" s="55"/>
      <c r="AO463" s="228"/>
      <c r="AP463" s="55">
        <v>277.19</v>
      </c>
      <c r="AQ463" s="200">
        <v>0</v>
      </c>
      <c r="AR463" s="201">
        <v>0</v>
      </c>
      <c r="AS463" s="55"/>
      <c r="AT463" s="55"/>
      <c r="AU463" s="423">
        <v>301.98250000000007</v>
      </c>
      <c r="AV463" s="200">
        <v>0</v>
      </c>
      <c r="AW463" s="201">
        <v>0</v>
      </c>
      <c r="AX463" s="423"/>
      <c r="AY463" s="55"/>
      <c r="AZ463" s="423">
        <v>270.34150000000005</v>
      </c>
      <c r="BA463" s="200">
        <v>0</v>
      </c>
      <c r="BB463" s="201">
        <v>0</v>
      </c>
      <c r="BC463" s="425"/>
      <c r="BD463" s="136"/>
    </row>
    <row r="464" spans="1:56" s="4" customFormat="1" ht="11.25" customHeight="1">
      <c r="A464" s="123">
        <v>104</v>
      </c>
      <c r="B464" s="55" t="s">
        <v>578</v>
      </c>
      <c r="C464" s="345">
        <v>3</v>
      </c>
      <c r="D464" s="57">
        <v>38561</v>
      </c>
      <c r="E464" s="94">
        <v>70</v>
      </c>
      <c r="F464" s="55" t="s">
        <v>902</v>
      </c>
      <c r="G464" s="93" t="s">
        <v>589</v>
      </c>
      <c r="H464" s="93" t="s">
        <v>370</v>
      </c>
      <c r="I464" s="55" t="s">
        <v>103</v>
      </c>
      <c r="J464" s="55"/>
      <c r="K464" s="55"/>
      <c r="L464" s="56"/>
      <c r="M464" s="200"/>
      <c r="N464" s="201"/>
      <c r="O464" s="56"/>
      <c r="P464" s="56"/>
      <c r="Q464" s="56"/>
      <c r="R464" s="200">
        <v>0</v>
      </c>
      <c r="S464" s="201"/>
      <c r="T464" s="56"/>
      <c r="U464" s="56"/>
      <c r="V464" s="56"/>
      <c r="W464" s="200">
        <v>0</v>
      </c>
      <c r="X464" s="201"/>
      <c r="Y464" s="56"/>
      <c r="Z464" s="56"/>
      <c r="AA464" s="56"/>
      <c r="AB464" s="8"/>
      <c r="AC464" s="201"/>
      <c r="AD464" s="56"/>
      <c r="AE464" s="56"/>
      <c r="AF464" s="56"/>
      <c r="AG464" s="8"/>
      <c r="AH464" s="201"/>
      <c r="AI464" s="56"/>
      <c r="AJ464" s="56"/>
      <c r="AK464" s="55">
        <v>322.64864999999998</v>
      </c>
      <c r="AL464" s="8">
        <v>0</v>
      </c>
      <c r="AM464" s="58">
        <v>0</v>
      </c>
      <c r="AN464" s="55"/>
      <c r="AO464" s="228"/>
      <c r="AP464" s="56">
        <v>214.04</v>
      </c>
      <c r="AQ464" s="200">
        <v>0</v>
      </c>
      <c r="AR464" s="201">
        <v>0</v>
      </c>
      <c r="AS464" s="56"/>
      <c r="AT464" s="56"/>
      <c r="AU464" s="423">
        <v>227.98435000000003</v>
      </c>
      <c r="AV464" s="200">
        <v>0</v>
      </c>
      <c r="AW464" s="201">
        <v>0</v>
      </c>
      <c r="AX464" s="423"/>
      <c r="AY464" s="56"/>
      <c r="AZ464" s="423">
        <v>219.74574999999999</v>
      </c>
      <c r="BA464" s="200">
        <v>0</v>
      </c>
      <c r="BB464" s="201">
        <v>0</v>
      </c>
      <c r="BC464" s="425"/>
      <c r="BD464" s="139"/>
    </row>
    <row r="465" spans="1:56" s="4" customFormat="1" ht="11.25" customHeight="1">
      <c r="A465" s="123">
        <v>104</v>
      </c>
      <c r="B465" s="55" t="s">
        <v>578</v>
      </c>
      <c r="C465" s="345">
        <v>4</v>
      </c>
      <c r="D465" s="57">
        <v>38559</v>
      </c>
      <c r="E465" s="94">
        <v>70</v>
      </c>
      <c r="F465" s="55" t="s">
        <v>902</v>
      </c>
      <c r="G465" s="93" t="s">
        <v>589</v>
      </c>
      <c r="H465" s="93" t="s">
        <v>370</v>
      </c>
      <c r="I465" s="55" t="s">
        <v>103</v>
      </c>
      <c r="J465" s="55"/>
      <c r="K465" s="55"/>
      <c r="L465" s="56"/>
      <c r="M465" s="200"/>
      <c r="N465" s="201"/>
      <c r="O465" s="56"/>
      <c r="P465" s="56"/>
      <c r="Q465" s="56"/>
      <c r="R465" s="200">
        <v>0</v>
      </c>
      <c r="S465" s="201"/>
      <c r="T465" s="56"/>
      <c r="U465" s="56"/>
      <c r="V465" s="56"/>
      <c r="W465" s="200">
        <v>0</v>
      </c>
      <c r="X465" s="201"/>
      <c r="Y465" s="56"/>
      <c r="Z465" s="56"/>
      <c r="AA465" s="56"/>
      <c r="AB465" s="8"/>
      <c r="AC465" s="201"/>
      <c r="AD465" s="56"/>
      <c r="AE465" s="56"/>
      <c r="AF465" s="56"/>
      <c r="AG465" s="8"/>
      <c r="AH465" s="201"/>
      <c r="AI465" s="56"/>
      <c r="AJ465" s="56"/>
      <c r="AK465" s="55">
        <v>298.84825000000001</v>
      </c>
      <c r="AL465" s="8">
        <v>0</v>
      </c>
      <c r="AM465" s="58">
        <v>0</v>
      </c>
      <c r="AN465" s="55"/>
      <c r="AO465" s="228"/>
      <c r="AP465" s="56">
        <v>240.4</v>
      </c>
      <c r="AQ465" s="200">
        <v>0</v>
      </c>
      <c r="AR465" s="201">
        <v>0</v>
      </c>
      <c r="AS465" s="56"/>
      <c r="AT465" s="56"/>
      <c r="AU465" s="423">
        <v>268.02314999999993</v>
      </c>
      <c r="AV465" s="200">
        <v>0</v>
      </c>
      <c r="AW465" s="201">
        <v>0</v>
      </c>
      <c r="AX465" s="423"/>
      <c r="AY465" s="56"/>
      <c r="AZ465" s="423">
        <v>271.79419999999999</v>
      </c>
      <c r="BA465" s="200">
        <v>0</v>
      </c>
      <c r="BB465" s="201">
        <v>0</v>
      </c>
      <c r="BC465" s="425"/>
      <c r="BD465" s="139"/>
    </row>
    <row r="466" spans="1:56" s="4" customFormat="1" ht="11.25" customHeight="1">
      <c r="A466" s="357">
        <v>105</v>
      </c>
      <c r="B466" s="263" t="s">
        <v>503</v>
      </c>
      <c r="C466" s="344">
        <v>0</v>
      </c>
      <c r="D466" s="264"/>
      <c r="E466" s="421">
        <v>330</v>
      </c>
      <c r="F466" s="263" t="s">
        <v>305</v>
      </c>
      <c r="G466" s="263" t="s">
        <v>748</v>
      </c>
      <c r="H466" s="263" t="s">
        <v>306</v>
      </c>
      <c r="I466" s="263" t="s">
        <v>849</v>
      </c>
      <c r="J466" s="263" t="s">
        <v>596</v>
      </c>
      <c r="K466" s="263" t="s">
        <v>688</v>
      </c>
      <c r="L466" s="267">
        <v>210.23050000000001</v>
      </c>
      <c r="M466" s="265">
        <v>116015.04454345086</v>
      </c>
      <c r="N466" s="268">
        <v>0.55184687542221922</v>
      </c>
      <c r="O466" s="263">
        <v>1</v>
      </c>
      <c r="P466" s="263"/>
      <c r="Q466" s="267">
        <v>20.2349</v>
      </c>
      <c r="R466" s="265">
        <v>11798.92069691926</v>
      </c>
      <c r="S466" s="268">
        <v>0.58309755407337127</v>
      </c>
      <c r="T466" s="263">
        <v>1</v>
      </c>
      <c r="U466" s="263"/>
      <c r="V466" s="267">
        <v>0</v>
      </c>
      <c r="W466" s="265">
        <v>0</v>
      </c>
      <c r="X466" s="268">
        <v>0</v>
      </c>
      <c r="Y466" s="263">
        <v>1</v>
      </c>
      <c r="Z466" s="263"/>
      <c r="AA466" s="267">
        <v>104.3298106</v>
      </c>
      <c r="AB466" s="265">
        <v>55597.944655942149</v>
      </c>
      <c r="AC466" s="268">
        <v>0.53290564160136755</v>
      </c>
      <c r="AD466" s="263">
        <v>1</v>
      </c>
      <c r="AE466" s="263"/>
      <c r="AF466" s="267">
        <v>0</v>
      </c>
      <c r="AG466" s="265">
        <v>0</v>
      </c>
      <c r="AH466" s="268">
        <v>0</v>
      </c>
      <c r="AI466" s="263">
        <v>1</v>
      </c>
      <c r="AJ466" s="263"/>
      <c r="AK466" s="263">
        <v>0</v>
      </c>
      <c r="AL466" s="265">
        <v>0</v>
      </c>
      <c r="AM466" s="268">
        <v>0</v>
      </c>
      <c r="AN466" s="263"/>
      <c r="AO466" s="313"/>
      <c r="AP466" s="263">
        <v>25.87</v>
      </c>
      <c r="AQ466" s="265">
        <v>14342.014701983591</v>
      </c>
      <c r="AR466" s="268">
        <v>0.5543878895239116</v>
      </c>
      <c r="AS466" s="263"/>
      <c r="AT466" s="263"/>
      <c r="AU466" s="422">
        <v>45.591209999999997</v>
      </c>
      <c r="AV466" s="265">
        <v>32715.638507713251</v>
      </c>
      <c r="AW466" s="268">
        <v>0.71758653713540943</v>
      </c>
      <c r="AX466" s="422"/>
      <c r="AY466" s="263"/>
      <c r="AZ466" s="422">
        <v>8.3044799999999999</v>
      </c>
      <c r="BA466" s="265">
        <v>7083.0475505350187</v>
      </c>
      <c r="BB466" s="268">
        <v>0.85291885229840025</v>
      </c>
      <c r="BC466" s="422"/>
      <c r="BD466" s="263"/>
    </row>
    <row r="467" spans="1:56" s="4" customFormat="1" ht="11.25" customHeight="1">
      <c r="A467" s="123">
        <v>105</v>
      </c>
      <c r="B467" s="55" t="s">
        <v>503</v>
      </c>
      <c r="C467" s="345">
        <v>1</v>
      </c>
      <c r="D467" s="57">
        <v>39170</v>
      </c>
      <c r="E467" s="94">
        <v>110</v>
      </c>
      <c r="F467" s="55" t="s">
        <v>305</v>
      </c>
      <c r="G467" s="55" t="s">
        <v>748</v>
      </c>
      <c r="H467" s="55" t="s">
        <v>306</v>
      </c>
      <c r="I467" s="55" t="s">
        <v>849</v>
      </c>
      <c r="J467" s="55" t="s">
        <v>596</v>
      </c>
      <c r="K467" s="55" t="s">
        <v>688</v>
      </c>
      <c r="L467" s="55"/>
      <c r="M467" s="8"/>
      <c r="N467" s="58"/>
      <c r="O467" s="55"/>
      <c r="P467" s="55"/>
      <c r="Q467" s="55"/>
      <c r="R467" s="8">
        <v>0</v>
      </c>
      <c r="S467" s="58"/>
      <c r="T467" s="55"/>
      <c r="U467" s="55"/>
      <c r="V467" s="55"/>
      <c r="W467" s="8">
        <v>0</v>
      </c>
      <c r="X467" s="58"/>
      <c r="Y467" s="55"/>
      <c r="Z467" s="55"/>
      <c r="AA467" s="55"/>
      <c r="AB467" s="8"/>
      <c r="AC467" s="58"/>
      <c r="AD467" s="55"/>
      <c r="AE467" s="55"/>
      <c r="AF467" s="55"/>
      <c r="AG467" s="8"/>
      <c r="AH467" s="58"/>
      <c r="AI467" s="55"/>
      <c r="AJ467" s="55"/>
      <c r="AK467" s="55">
        <v>0</v>
      </c>
      <c r="AL467" s="8">
        <v>0</v>
      </c>
      <c r="AM467" s="58">
        <v>0</v>
      </c>
      <c r="AN467" s="237">
        <v>1</v>
      </c>
      <c r="AO467" s="228"/>
      <c r="AP467" s="55">
        <v>0.85763907719609589</v>
      </c>
      <c r="AQ467" s="200">
        <v>475.51040632204001</v>
      </c>
      <c r="AR467" s="201">
        <v>0.55444116174911229</v>
      </c>
      <c r="AS467" s="55">
        <v>1</v>
      </c>
      <c r="AT467" s="55"/>
      <c r="AU467" s="423">
        <v>20.640642500799103</v>
      </c>
      <c r="AV467" s="200">
        <v>14811.447176398384</v>
      </c>
      <c r="AW467" s="201">
        <v>0.71758653713540932</v>
      </c>
      <c r="AX467" s="423">
        <v>1</v>
      </c>
      <c r="AY467" s="55"/>
      <c r="AZ467" s="424">
        <v>3.9807686470442643</v>
      </c>
      <c r="BA467" s="200">
        <v>3395.2726257024492</v>
      </c>
      <c r="BB467" s="201">
        <v>0.85291885229840025</v>
      </c>
      <c r="BC467" s="425">
        <v>1</v>
      </c>
      <c r="BD467" s="136"/>
    </row>
    <row r="468" spans="1:56" ht="11.25" customHeight="1">
      <c r="A468" s="123">
        <v>105</v>
      </c>
      <c r="B468" s="55" t="s">
        <v>503</v>
      </c>
      <c r="C468" s="345">
        <v>2</v>
      </c>
      <c r="D468" s="57">
        <v>39249</v>
      </c>
      <c r="E468" s="94">
        <v>110</v>
      </c>
      <c r="F468" s="55" t="s">
        <v>305</v>
      </c>
      <c r="G468" s="55" t="s">
        <v>748</v>
      </c>
      <c r="H468" s="55" t="s">
        <v>306</v>
      </c>
      <c r="I468" s="55" t="s">
        <v>849</v>
      </c>
      <c r="J468" s="55" t="s">
        <v>596</v>
      </c>
      <c r="K468" s="55" t="s">
        <v>688</v>
      </c>
      <c r="L468" s="55"/>
      <c r="M468" s="8"/>
      <c r="N468" s="58"/>
      <c r="O468" s="55"/>
      <c r="P468" s="55"/>
      <c r="Q468" s="55"/>
      <c r="R468" s="8">
        <v>0</v>
      </c>
      <c r="S468" s="58"/>
      <c r="T468" s="55"/>
      <c r="U468" s="55"/>
      <c r="V468" s="55"/>
      <c r="W468" s="8">
        <v>0</v>
      </c>
      <c r="X468" s="58"/>
      <c r="Y468" s="55"/>
      <c r="Z468" s="55"/>
      <c r="AA468" s="55"/>
      <c r="AB468" s="8"/>
      <c r="AC468" s="58"/>
      <c r="AD468" s="55"/>
      <c r="AE468" s="55"/>
      <c r="AF468" s="55"/>
      <c r="AG468" s="8"/>
      <c r="AH468" s="58"/>
      <c r="AI468" s="55"/>
      <c r="AJ468" s="55"/>
      <c r="AK468" s="55">
        <v>0</v>
      </c>
      <c r="AL468" s="8">
        <v>0</v>
      </c>
      <c r="AM468" s="58">
        <v>0</v>
      </c>
      <c r="AN468" s="237">
        <v>1</v>
      </c>
      <c r="AO468" s="228"/>
      <c r="AP468" s="55">
        <v>19.234438704525289</v>
      </c>
      <c r="AQ468" s="200">
        <v>10664.364540929091</v>
      </c>
      <c r="AR468" s="201">
        <v>0.55444116174911229</v>
      </c>
      <c r="AS468" s="55">
        <v>1</v>
      </c>
      <c r="AT468" s="55"/>
      <c r="AU468" s="423">
        <v>21.219003103923605</v>
      </c>
      <c r="AV468" s="200">
        <v>15226.470958810041</v>
      </c>
      <c r="AW468" s="201">
        <v>0.71758653713540932</v>
      </c>
      <c r="AX468" s="423">
        <v>1</v>
      </c>
      <c r="AY468" s="55"/>
      <c r="AZ468" s="424">
        <v>4.3237113529557361</v>
      </c>
      <c r="BA468" s="200">
        <v>3687.7749248325699</v>
      </c>
      <c r="BB468" s="201">
        <v>0.85291885229840037</v>
      </c>
      <c r="BC468" s="425">
        <v>1</v>
      </c>
      <c r="BD468" s="136"/>
    </row>
    <row r="469" spans="1:56" s="4" customFormat="1" ht="11.25" customHeight="1">
      <c r="A469" s="123">
        <v>105</v>
      </c>
      <c r="B469" s="55" t="s">
        <v>503</v>
      </c>
      <c r="C469" s="345">
        <v>3</v>
      </c>
      <c r="D469" s="57">
        <v>39443</v>
      </c>
      <c r="E469" s="94">
        <v>110</v>
      </c>
      <c r="F469" s="55" t="s">
        <v>305</v>
      </c>
      <c r="G469" s="55" t="s">
        <v>748</v>
      </c>
      <c r="H469" s="55" t="s">
        <v>306</v>
      </c>
      <c r="I469" s="55" t="s">
        <v>849</v>
      </c>
      <c r="J469" s="55" t="s">
        <v>596</v>
      </c>
      <c r="K469" s="55" t="s">
        <v>688</v>
      </c>
      <c r="L469" s="55"/>
      <c r="M469" s="8"/>
      <c r="N469" s="58"/>
      <c r="O469" s="55"/>
      <c r="P469" s="55"/>
      <c r="Q469" s="55"/>
      <c r="R469" s="8">
        <v>0</v>
      </c>
      <c r="S469" s="58"/>
      <c r="T469" s="55"/>
      <c r="U469" s="55"/>
      <c r="V469" s="55"/>
      <c r="W469" s="8">
        <v>0</v>
      </c>
      <c r="X469" s="58"/>
      <c r="Y469" s="55"/>
      <c r="Z469" s="55"/>
      <c r="AA469" s="55"/>
      <c r="AB469" s="8"/>
      <c r="AC469" s="58"/>
      <c r="AD469" s="55"/>
      <c r="AE469" s="55"/>
      <c r="AF469" s="55"/>
      <c r="AG469" s="8"/>
      <c r="AH469" s="58"/>
      <c r="AI469" s="55"/>
      <c r="AJ469" s="55"/>
      <c r="AK469" s="55">
        <v>0</v>
      </c>
      <c r="AL469" s="8">
        <v>0</v>
      </c>
      <c r="AM469" s="58">
        <v>0</v>
      </c>
      <c r="AN469" s="237">
        <v>1</v>
      </c>
      <c r="AO469" s="228"/>
      <c r="AP469" s="55">
        <v>5.779422218278615</v>
      </c>
      <c r="AQ469" s="200">
        <v>3204.349568941027</v>
      </c>
      <c r="AR469" s="201">
        <v>0.55444116174911229</v>
      </c>
      <c r="AS469" s="55">
        <v>1</v>
      </c>
      <c r="AT469" s="55"/>
      <c r="AU469" s="423">
        <v>3.7315643952772897</v>
      </c>
      <c r="AV469" s="200">
        <v>2677.720372504818</v>
      </c>
      <c r="AW469" s="201">
        <v>0.71758653713540932</v>
      </c>
      <c r="AX469" s="423">
        <v>1</v>
      </c>
      <c r="AY469" s="55"/>
      <c r="AZ469" s="423">
        <v>0</v>
      </c>
      <c r="BA469" s="200">
        <v>0</v>
      </c>
      <c r="BB469" s="201">
        <v>0</v>
      </c>
      <c r="BC469" s="425">
        <v>1</v>
      </c>
      <c r="BD469" s="136"/>
    </row>
    <row r="470" spans="1:56" s="4" customFormat="1" ht="11.25" customHeight="1">
      <c r="A470" s="357">
        <v>106</v>
      </c>
      <c r="B470" s="268" t="s">
        <v>325</v>
      </c>
      <c r="C470" s="344">
        <v>0</v>
      </c>
      <c r="D470" s="264"/>
      <c r="E470" s="421">
        <v>0</v>
      </c>
      <c r="F470" s="268" t="s">
        <v>327</v>
      </c>
      <c r="G470" s="268" t="s">
        <v>748</v>
      </c>
      <c r="H470" s="268" t="s">
        <v>330</v>
      </c>
      <c r="I470" s="268" t="s">
        <v>849</v>
      </c>
      <c r="J470" s="268" t="s">
        <v>848</v>
      </c>
      <c r="K470" s="268" t="s">
        <v>596</v>
      </c>
      <c r="L470" s="263">
        <v>0</v>
      </c>
      <c r="M470" s="265">
        <v>0</v>
      </c>
      <c r="N470" s="268">
        <v>0</v>
      </c>
      <c r="O470" s="263">
        <v>1</v>
      </c>
      <c r="P470" s="263"/>
      <c r="Q470" s="263">
        <v>0</v>
      </c>
      <c r="R470" s="265">
        <v>0</v>
      </c>
      <c r="S470" s="268">
        <v>0</v>
      </c>
      <c r="T470" s="263">
        <v>1</v>
      </c>
      <c r="U470" s="263"/>
      <c r="V470" s="279">
        <v>0</v>
      </c>
      <c r="W470" s="265">
        <v>0</v>
      </c>
      <c r="X470" s="268">
        <v>0</v>
      </c>
      <c r="Y470" s="263">
        <v>1</v>
      </c>
      <c r="Z470" s="263"/>
      <c r="AA470" s="279"/>
      <c r="AB470" s="265">
        <v>0</v>
      </c>
      <c r="AC470" s="268">
        <v>0</v>
      </c>
      <c r="AD470" s="263">
        <v>1</v>
      </c>
      <c r="AE470" s="263"/>
      <c r="AF470" s="279">
        <v>0</v>
      </c>
      <c r="AG470" s="265">
        <v>0</v>
      </c>
      <c r="AH470" s="268">
        <v>0</v>
      </c>
      <c r="AI470" s="263">
        <v>1</v>
      </c>
      <c r="AJ470" s="263"/>
      <c r="AK470" s="263"/>
      <c r="AL470" s="265">
        <v>0</v>
      </c>
      <c r="AM470" s="268">
        <v>0</v>
      </c>
      <c r="AN470" s="263"/>
      <c r="AO470" s="313"/>
      <c r="AP470" s="263"/>
      <c r="AQ470" s="265">
        <v>0</v>
      </c>
      <c r="AR470" s="268">
        <v>0</v>
      </c>
      <c r="AS470" s="263"/>
      <c r="AT470" s="263"/>
      <c r="AU470" s="422">
        <v>0</v>
      </c>
      <c r="AV470" s="265">
        <v>0</v>
      </c>
      <c r="AW470" s="268">
        <v>0</v>
      </c>
      <c r="AX470" s="422"/>
      <c r="AY470" s="263"/>
      <c r="AZ470" s="422">
        <v>0</v>
      </c>
      <c r="BA470" s="265">
        <v>0</v>
      </c>
      <c r="BB470" s="268">
        <v>0</v>
      </c>
      <c r="BC470" s="422"/>
      <c r="BD470" s="263"/>
    </row>
    <row r="471" spans="1:56" ht="11.25" customHeight="1">
      <c r="A471" s="123">
        <v>106</v>
      </c>
      <c r="B471" s="55" t="s">
        <v>325</v>
      </c>
      <c r="C471" s="345">
        <v>1</v>
      </c>
      <c r="D471" s="57">
        <v>24083</v>
      </c>
      <c r="E471" s="94">
        <v>0</v>
      </c>
      <c r="F471" s="55" t="s">
        <v>327</v>
      </c>
      <c r="G471" s="55" t="s">
        <v>748</v>
      </c>
      <c r="H471" s="55" t="s">
        <v>330</v>
      </c>
      <c r="I471" s="55" t="s">
        <v>849</v>
      </c>
      <c r="J471" s="55" t="s">
        <v>848</v>
      </c>
      <c r="K471" s="55" t="s">
        <v>596</v>
      </c>
      <c r="L471" s="55"/>
      <c r="M471" s="8"/>
      <c r="N471" s="58"/>
      <c r="O471" s="55"/>
      <c r="P471" s="55"/>
      <c r="Q471" s="55"/>
      <c r="R471" s="8">
        <v>0</v>
      </c>
      <c r="S471" s="58"/>
      <c r="T471" s="55"/>
      <c r="U471" s="55"/>
      <c r="V471" s="55"/>
      <c r="W471" s="8">
        <v>0</v>
      </c>
      <c r="X471" s="58"/>
      <c r="Y471" s="55"/>
      <c r="Z471" s="55"/>
      <c r="AA471" s="55"/>
      <c r="AB471" s="8"/>
      <c r="AC471" s="58"/>
      <c r="AD471" s="55"/>
      <c r="AE471" s="55"/>
      <c r="AF471" s="55"/>
      <c r="AG471" s="8"/>
      <c r="AH471" s="58"/>
      <c r="AI471" s="55"/>
      <c r="AJ471" s="55"/>
      <c r="AK471" s="55"/>
      <c r="AL471" s="8">
        <v>0</v>
      </c>
      <c r="AM471" s="58">
        <v>0</v>
      </c>
      <c r="AN471" s="237">
        <v>1</v>
      </c>
      <c r="AO471" s="228"/>
      <c r="AP471" s="55"/>
      <c r="AQ471" s="200">
        <v>0</v>
      </c>
      <c r="AR471" s="201">
        <v>0</v>
      </c>
      <c r="AS471" s="55">
        <v>1</v>
      </c>
      <c r="AT471" s="55"/>
      <c r="AU471" s="245">
        <v>0</v>
      </c>
      <c r="AV471" s="200">
        <v>0</v>
      </c>
      <c r="AW471" s="201">
        <v>0</v>
      </c>
      <c r="AX471" s="423">
        <v>1</v>
      </c>
      <c r="AY471" s="55"/>
      <c r="AZ471" s="245">
        <v>0</v>
      </c>
      <c r="BA471" s="200">
        <v>0</v>
      </c>
      <c r="BB471" s="201">
        <v>0</v>
      </c>
      <c r="BC471" s="425">
        <v>1</v>
      </c>
      <c r="BD471" s="136"/>
    </row>
    <row r="472" spans="1:56" ht="11.25" customHeight="1">
      <c r="A472" s="123">
        <v>106</v>
      </c>
      <c r="B472" s="55" t="s">
        <v>325</v>
      </c>
      <c r="C472" s="345">
        <v>2</v>
      </c>
      <c r="D472" s="57">
        <v>23861</v>
      </c>
      <c r="E472" s="94">
        <v>0</v>
      </c>
      <c r="F472" s="55" t="s">
        <v>327</v>
      </c>
      <c r="G472" s="55" t="s">
        <v>748</v>
      </c>
      <c r="H472" s="55" t="s">
        <v>330</v>
      </c>
      <c r="I472" s="55" t="s">
        <v>849</v>
      </c>
      <c r="J472" s="55" t="s">
        <v>848</v>
      </c>
      <c r="K472" s="55" t="s">
        <v>596</v>
      </c>
      <c r="L472" s="55"/>
      <c r="M472" s="8"/>
      <c r="N472" s="58"/>
      <c r="O472" s="55"/>
      <c r="P472" s="55"/>
      <c r="Q472" s="55"/>
      <c r="R472" s="8">
        <v>0</v>
      </c>
      <c r="S472" s="58"/>
      <c r="T472" s="55"/>
      <c r="U472" s="55"/>
      <c r="V472" s="55"/>
      <c r="W472" s="8">
        <v>0</v>
      </c>
      <c r="X472" s="58"/>
      <c r="Y472" s="55"/>
      <c r="Z472" s="55"/>
      <c r="AA472" s="55"/>
      <c r="AB472" s="8"/>
      <c r="AC472" s="58"/>
      <c r="AD472" s="55"/>
      <c r="AE472" s="55"/>
      <c r="AF472" s="55"/>
      <c r="AG472" s="8"/>
      <c r="AH472" s="58"/>
      <c r="AI472" s="55"/>
      <c r="AJ472" s="55"/>
      <c r="AK472" s="55"/>
      <c r="AL472" s="8">
        <v>0</v>
      </c>
      <c r="AM472" s="58">
        <v>0</v>
      </c>
      <c r="AN472" s="237">
        <v>1</v>
      </c>
      <c r="AO472" s="228"/>
      <c r="AP472" s="55"/>
      <c r="AQ472" s="200">
        <v>0</v>
      </c>
      <c r="AR472" s="201">
        <v>0</v>
      </c>
      <c r="AS472" s="55">
        <v>1</v>
      </c>
      <c r="AT472" s="55"/>
      <c r="AU472" s="245">
        <v>0</v>
      </c>
      <c r="AV472" s="200">
        <v>0</v>
      </c>
      <c r="AW472" s="201">
        <v>0</v>
      </c>
      <c r="AX472" s="423">
        <v>1</v>
      </c>
      <c r="AY472" s="55"/>
      <c r="AZ472" s="245">
        <v>0</v>
      </c>
      <c r="BA472" s="200">
        <v>0</v>
      </c>
      <c r="BB472" s="201">
        <v>0</v>
      </c>
      <c r="BC472" s="425">
        <v>1</v>
      </c>
      <c r="BD472" s="136"/>
    </row>
    <row r="473" spans="1:56" s="4" customFormat="1" ht="11.25" customHeight="1">
      <c r="A473" s="123">
        <v>106</v>
      </c>
      <c r="B473" s="55" t="s">
        <v>325</v>
      </c>
      <c r="C473" s="345">
        <v>3</v>
      </c>
      <c r="D473" s="57">
        <v>23786</v>
      </c>
      <c r="E473" s="94">
        <v>0</v>
      </c>
      <c r="F473" s="55" t="s">
        <v>327</v>
      </c>
      <c r="G473" s="55" t="s">
        <v>748</v>
      </c>
      <c r="H473" s="55" t="s">
        <v>330</v>
      </c>
      <c r="I473" s="55" t="s">
        <v>849</v>
      </c>
      <c r="J473" s="55" t="s">
        <v>848</v>
      </c>
      <c r="K473" s="55" t="s">
        <v>596</v>
      </c>
      <c r="L473" s="55"/>
      <c r="M473" s="8"/>
      <c r="N473" s="58"/>
      <c r="O473" s="55"/>
      <c r="P473" s="55"/>
      <c r="Q473" s="55"/>
      <c r="R473" s="8">
        <v>0</v>
      </c>
      <c r="S473" s="58"/>
      <c r="T473" s="55"/>
      <c r="U473" s="55"/>
      <c r="V473" s="136"/>
      <c r="W473" s="8">
        <v>0</v>
      </c>
      <c r="X473" s="58"/>
      <c r="Y473" s="55"/>
      <c r="Z473" s="55"/>
      <c r="AA473" s="136"/>
      <c r="AB473" s="8"/>
      <c r="AC473" s="58"/>
      <c r="AD473" s="55"/>
      <c r="AE473" s="55"/>
      <c r="AF473" s="136"/>
      <c r="AG473" s="8"/>
      <c r="AH473" s="58"/>
      <c r="AI473" s="55"/>
      <c r="AJ473" s="55"/>
      <c r="AK473" s="55"/>
      <c r="AL473" s="8">
        <v>0</v>
      </c>
      <c r="AM473" s="58">
        <v>0</v>
      </c>
      <c r="AN473" s="237">
        <v>1</v>
      </c>
      <c r="AO473" s="228"/>
      <c r="AP473" s="55"/>
      <c r="AQ473" s="200">
        <v>0</v>
      </c>
      <c r="AR473" s="201">
        <v>0</v>
      </c>
      <c r="AS473" s="55">
        <v>1</v>
      </c>
      <c r="AT473" s="55"/>
      <c r="AU473" s="245">
        <v>0</v>
      </c>
      <c r="AV473" s="200">
        <v>0</v>
      </c>
      <c r="AW473" s="201">
        <v>0</v>
      </c>
      <c r="AX473" s="423">
        <v>1</v>
      </c>
      <c r="AY473" s="55"/>
      <c r="AZ473" s="245">
        <v>0</v>
      </c>
      <c r="BA473" s="200">
        <v>0</v>
      </c>
      <c r="BB473" s="201">
        <v>0</v>
      </c>
      <c r="BC473" s="425">
        <v>1</v>
      </c>
      <c r="BD473" s="136"/>
    </row>
    <row r="474" spans="1:56" ht="11.25" customHeight="1">
      <c r="A474" s="123">
        <v>106</v>
      </c>
      <c r="B474" s="55" t="s">
        <v>325</v>
      </c>
      <c r="C474" s="345">
        <v>4</v>
      </c>
      <c r="D474" s="57">
        <v>23420</v>
      </c>
      <c r="E474" s="94">
        <v>0</v>
      </c>
      <c r="F474" s="55" t="s">
        <v>327</v>
      </c>
      <c r="G474" s="55" t="s">
        <v>748</v>
      </c>
      <c r="H474" s="55" t="s">
        <v>330</v>
      </c>
      <c r="I474" s="55" t="s">
        <v>849</v>
      </c>
      <c r="J474" s="55" t="s">
        <v>848</v>
      </c>
      <c r="K474" s="55" t="s">
        <v>596</v>
      </c>
      <c r="L474" s="56"/>
      <c r="M474" s="200"/>
      <c r="N474" s="201"/>
      <c r="O474" s="56"/>
      <c r="P474" s="56"/>
      <c r="Q474" s="56"/>
      <c r="R474" s="200">
        <v>0</v>
      </c>
      <c r="S474" s="201"/>
      <c r="T474" s="56"/>
      <c r="U474" s="56"/>
      <c r="V474" s="56"/>
      <c r="W474" s="200">
        <v>0</v>
      </c>
      <c r="X474" s="201"/>
      <c r="Y474" s="56"/>
      <c r="Z474" s="56"/>
      <c r="AA474" s="56"/>
      <c r="AB474" s="8"/>
      <c r="AC474" s="201"/>
      <c r="AD474" s="56"/>
      <c r="AE474" s="56"/>
      <c r="AF474" s="56"/>
      <c r="AG474" s="8"/>
      <c r="AH474" s="201"/>
      <c r="AI474" s="56"/>
      <c r="AJ474" s="56"/>
      <c r="AK474" s="55"/>
      <c r="AL474" s="8">
        <v>0</v>
      </c>
      <c r="AM474" s="58">
        <v>0</v>
      </c>
      <c r="AN474" s="237">
        <v>1</v>
      </c>
      <c r="AO474" s="228"/>
      <c r="AP474" s="56"/>
      <c r="AQ474" s="200">
        <v>0</v>
      </c>
      <c r="AR474" s="201">
        <v>0</v>
      </c>
      <c r="AS474" s="56">
        <v>1</v>
      </c>
      <c r="AT474" s="56"/>
      <c r="AU474" s="245">
        <v>0</v>
      </c>
      <c r="AV474" s="200">
        <v>0</v>
      </c>
      <c r="AW474" s="201">
        <v>0</v>
      </c>
      <c r="AX474" s="423">
        <v>1</v>
      </c>
      <c r="AY474" s="56"/>
      <c r="AZ474" s="245">
        <v>0</v>
      </c>
      <c r="BA474" s="200">
        <v>0</v>
      </c>
      <c r="BB474" s="201">
        <v>0</v>
      </c>
      <c r="BC474" s="425">
        <v>1</v>
      </c>
      <c r="BD474" s="139"/>
    </row>
    <row r="475" spans="1:56" ht="11.25" customHeight="1">
      <c r="A475" s="123">
        <v>106</v>
      </c>
      <c r="B475" s="55" t="s">
        <v>325</v>
      </c>
      <c r="C475" s="345">
        <v>5</v>
      </c>
      <c r="D475" s="57">
        <v>26446</v>
      </c>
      <c r="E475" s="94">
        <v>0</v>
      </c>
      <c r="F475" s="55" t="s">
        <v>327</v>
      </c>
      <c r="G475" s="55" t="s">
        <v>748</v>
      </c>
      <c r="H475" s="55" t="s">
        <v>330</v>
      </c>
      <c r="I475" s="55" t="s">
        <v>849</v>
      </c>
      <c r="J475" s="55" t="s">
        <v>848</v>
      </c>
      <c r="K475" s="55" t="s">
        <v>596</v>
      </c>
      <c r="L475" s="56"/>
      <c r="M475" s="200"/>
      <c r="N475" s="201"/>
      <c r="O475" s="56"/>
      <c r="P475" s="56"/>
      <c r="Q475" s="56"/>
      <c r="R475" s="200">
        <v>0</v>
      </c>
      <c r="S475" s="201"/>
      <c r="T475" s="56"/>
      <c r="U475" s="56"/>
      <c r="V475" s="56"/>
      <c r="W475" s="200">
        <v>0</v>
      </c>
      <c r="X475" s="201"/>
      <c r="Y475" s="56"/>
      <c r="Z475" s="56"/>
      <c r="AA475" s="56"/>
      <c r="AB475" s="8"/>
      <c r="AC475" s="201"/>
      <c r="AD475" s="56"/>
      <c r="AE475" s="56"/>
      <c r="AF475" s="56"/>
      <c r="AG475" s="8"/>
      <c r="AH475" s="201"/>
      <c r="AI475" s="56"/>
      <c r="AJ475" s="56"/>
      <c r="AK475" s="55"/>
      <c r="AL475" s="8">
        <v>0</v>
      </c>
      <c r="AM475" s="58">
        <v>0</v>
      </c>
      <c r="AN475" s="237">
        <v>1</v>
      </c>
      <c r="AO475" s="228"/>
      <c r="AP475" s="56"/>
      <c r="AQ475" s="200">
        <v>0</v>
      </c>
      <c r="AR475" s="201">
        <v>0</v>
      </c>
      <c r="AS475" s="56">
        <v>1</v>
      </c>
      <c r="AT475" s="56"/>
      <c r="AU475" s="245">
        <v>0</v>
      </c>
      <c r="AV475" s="200">
        <v>0</v>
      </c>
      <c r="AW475" s="201">
        <v>0</v>
      </c>
      <c r="AX475" s="423">
        <v>1</v>
      </c>
      <c r="AY475" s="56"/>
      <c r="AZ475" s="245">
        <v>0</v>
      </c>
      <c r="BA475" s="200">
        <v>0</v>
      </c>
      <c r="BB475" s="201">
        <v>0</v>
      </c>
      <c r="BC475" s="425">
        <v>1</v>
      </c>
      <c r="BD475" s="139"/>
    </row>
    <row r="476" spans="1:56" s="4" customFormat="1" ht="11.25" customHeight="1">
      <c r="A476" s="123">
        <v>106</v>
      </c>
      <c r="B476" s="55" t="s">
        <v>325</v>
      </c>
      <c r="C476" s="345">
        <v>6</v>
      </c>
      <c r="D476" s="57">
        <v>26560</v>
      </c>
      <c r="E476" s="94">
        <v>0</v>
      </c>
      <c r="F476" s="55" t="s">
        <v>327</v>
      </c>
      <c r="G476" s="55" t="s">
        <v>748</v>
      </c>
      <c r="H476" s="55" t="s">
        <v>330</v>
      </c>
      <c r="I476" s="55" t="s">
        <v>849</v>
      </c>
      <c r="J476" s="55" t="s">
        <v>848</v>
      </c>
      <c r="K476" s="55" t="s">
        <v>596</v>
      </c>
      <c r="L476" s="56"/>
      <c r="M476" s="200"/>
      <c r="N476" s="201"/>
      <c r="O476" s="56"/>
      <c r="P476" s="56"/>
      <c r="Q476" s="56"/>
      <c r="R476" s="200">
        <v>0</v>
      </c>
      <c r="S476" s="201"/>
      <c r="T476" s="56"/>
      <c r="U476" s="56"/>
      <c r="V476" s="56"/>
      <c r="W476" s="200">
        <v>0</v>
      </c>
      <c r="X476" s="201"/>
      <c r="Y476" s="56"/>
      <c r="Z476" s="56"/>
      <c r="AA476" s="56"/>
      <c r="AB476" s="8"/>
      <c r="AC476" s="201"/>
      <c r="AD476" s="56"/>
      <c r="AE476" s="56"/>
      <c r="AF476" s="56"/>
      <c r="AG476" s="8"/>
      <c r="AH476" s="201"/>
      <c r="AI476" s="56"/>
      <c r="AJ476" s="56"/>
      <c r="AK476" s="55"/>
      <c r="AL476" s="8">
        <v>0</v>
      </c>
      <c r="AM476" s="58">
        <v>0</v>
      </c>
      <c r="AN476" s="237">
        <v>1</v>
      </c>
      <c r="AO476" s="228"/>
      <c r="AP476" s="56"/>
      <c r="AQ476" s="200">
        <v>0</v>
      </c>
      <c r="AR476" s="201">
        <v>0</v>
      </c>
      <c r="AS476" s="56">
        <v>1</v>
      </c>
      <c r="AT476" s="56"/>
      <c r="AU476" s="245">
        <v>0</v>
      </c>
      <c r="AV476" s="200">
        <v>0</v>
      </c>
      <c r="AW476" s="201">
        <v>0</v>
      </c>
      <c r="AX476" s="423">
        <v>1</v>
      </c>
      <c r="AY476" s="56"/>
      <c r="AZ476" s="245">
        <v>0</v>
      </c>
      <c r="BA476" s="200">
        <v>0</v>
      </c>
      <c r="BB476" s="201">
        <v>0</v>
      </c>
      <c r="BC476" s="425">
        <v>1</v>
      </c>
      <c r="BD476" s="139"/>
    </row>
    <row r="477" spans="1:56" ht="11.25" customHeight="1">
      <c r="A477" s="357">
        <v>107</v>
      </c>
      <c r="B477" s="263" t="s">
        <v>332</v>
      </c>
      <c r="C477" s="344">
        <v>0</v>
      </c>
      <c r="D477" s="264"/>
      <c r="E477" s="421">
        <v>594.71699999999998</v>
      </c>
      <c r="F477" s="263" t="s">
        <v>327</v>
      </c>
      <c r="G477" s="263" t="s">
        <v>748</v>
      </c>
      <c r="H477" s="263" t="s">
        <v>330</v>
      </c>
      <c r="I477" s="263" t="s">
        <v>849</v>
      </c>
      <c r="J477" s="263" t="s">
        <v>596</v>
      </c>
      <c r="K477" s="263" t="s">
        <v>688</v>
      </c>
      <c r="L477" s="267">
        <v>549.86929999999995</v>
      </c>
      <c r="M477" s="265">
        <v>267198.68777720793</v>
      </c>
      <c r="N477" s="268">
        <v>0.48593127089875349</v>
      </c>
      <c r="O477" s="263">
        <v>1</v>
      </c>
      <c r="P477" s="263"/>
      <c r="Q477" s="267">
        <v>656.54899999999998</v>
      </c>
      <c r="R477" s="265">
        <v>294488.06085418741</v>
      </c>
      <c r="S477" s="268">
        <v>0.44853934870693191</v>
      </c>
      <c r="T477" s="263">
        <v>1</v>
      </c>
      <c r="U477" s="263"/>
      <c r="V477" s="267">
        <v>790.89</v>
      </c>
      <c r="W477" s="265">
        <v>350529.53133216419</v>
      </c>
      <c r="X477" s="268">
        <v>0.44320895615340211</v>
      </c>
      <c r="Y477" s="263">
        <v>1</v>
      </c>
      <c r="Z477" s="263"/>
      <c r="AA477" s="267">
        <v>1585.2929999999999</v>
      </c>
      <c r="AB477" s="265">
        <v>655459.26830156171</v>
      </c>
      <c r="AC477" s="268">
        <v>0.413462538661031</v>
      </c>
      <c r="AD477" s="263">
        <v>1</v>
      </c>
      <c r="AE477" s="263"/>
      <c r="AF477" s="267">
        <v>249.06</v>
      </c>
      <c r="AG477" s="265">
        <v>118901.72179728452</v>
      </c>
      <c r="AH477" s="268">
        <v>0.47740191840233087</v>
      </c>
      <c r="AI477" s="263">
        <v>1</v>
      </c>
      <c r="AJ477" s="263"/>
      <c r="AK477" s="263">
        <v>1.6</v>
      </c>
      <c r="AL477" s="265">
        <v>1266.272916012</v>
      </c>
      <c r="AM477" s="268">
        <v>0.79142057250749998</v>
      </c>
      <c r="AN477" s="263"/>
      <c r="AO477" s="313"/>
      <c r="AP477" s="263">
        <v>265.85000000000002</v>
      </c>
      <c r="AQ477" s="265">
        <v>136554.69512807738</v>
      </c>
      <c r="AR477" s="268">
        <v>0.51365316956207407</v>
      </c>
      <c r="AS477" s="263"/>
      <c r="AT477" s="263"/>
      <c r="AU477" s="422">
        <v>347.41500000000002</v>
      </c>
      <c r="AV477" s="265">
        <v>166371.54889645512</v>
      </c>
      <c r="AW477" s="268">
        <v>0.47888418432265478</v>
      </c>
      <c r="AX477" s="422"/>
      <c r="AY477" s="263"/>
      <c r="AZ477" s="422">
        <v>60.26</v>
      </c>
      <c r="BA477" s="265">
        <v>39898.945719861127</v>
      </c>
      <c r="BB477" s="268">
        <v>0.66211327115600949</v>
      </c>
      <c r="BC477" s="422"/>
      <c r="BD477" s="263"/>
    </row>
    <row r="478" spans="1:56" ht="11.25" customHeight="1">
      <c r="A478" s="123">
        <v>107</v>
      </c>
      <c r="B478" s="55" t="s">
        <v>332</v>
      </c>
      <c r="C478" s="345">
        <v>1</v>
      </c>
      <c r="D478" s="57">
        <v>37776</v>
      </c>
      <c r="E478" s="94">
        <v>67.849999999999994</v>
      </c>
      <c r="F478" s="55" t="s">
        <v>327</v>
      </c>
      <c r="G478" s="55" t="s">
        <v>748</v>
      </c>
      <c r="H478" s="55" t="s">
        <v>330</v>
      </c>
      <c r="I478" s="55" t="s">
        <v>849</v>
      </c>
      <c r="J478" s="55" t="s">
        <v>596</v>
      </c>
      <c r="K478" s="55" t="s">
        <v>688</v>
      </c>
      <c r="L478" s="55"/>
      <c r="M478" s="8"/>
      <c r="N478" s="58"/>
      <c r="O478" s="55"/>
      <c r="P478" s="55"/>
      <c r="Q478" s="55"/>
      <c r="R478" s="8">
        <v>0</v>
      </c>
      <c r="S478" s="58"/>
      <c r="T478" s="55"/>
      <c r="U478" s="55"/>
      <c r="V478" s="55"/>
      <c r="W478" s="8">
        <v>0</v>
      </c>
      <c r="X478" s="58"/>
      <c r="Y478" s="55"/>
      <c r="Z478" s="55"/>
      <c r="AA478" s="55"/>
      <c r="AB478" s="8"/>
      <c r="AC478" s="58"/>
      <c r="AD478" s="55"/>
      <c r="AE478" s="55"/>
      <c r="AF478" s="55"/>
      <c r="AG478" s="8"/>
      <c r="AH478" s="58"/>
      <c r="AI478" s="55"/>
      <c r="AJ478" s="55"/>
      <c r="AK478" s="55">
        <v>0</v>
      </c>
      <c r="AL478" s="8">
        <v>0</v>
      </c>
      <c r="AM478" s="58">
        <v>0</v>
      </c>
      <c r="AN478" s="237">
        <v>1</v>
      </c>
      <c r="AO478" s="228"/>
      <c r="AP478" s="55">
        <v>14.66</v>
      </c>
      <c r="AQ478" s="200">
        <v>7528.164494131006</v>
      </c>
      <c r="AR478" s="201">
        <v>0.5135173597633701</v>
      </c>
      <c r="AS478" s="55">
        <v>1</v>
      </c>
      <c r="AT478" s="55" t="s">
        <v>1449</v>
      </c>
      <c r="AU478" s="423">
        <v>17.654465903926866</v>
      </c>
      <c r="AV478" s="200">
        <v>8480.6101183428109</v>
      </c>
      <c r="AW478" s="201">
        <v>0.48036628037874979</v>
      </c>
      <c r="AX478" s="423">
        <v>1</v>
      </c>
      <c r="AY478" s="55" t="s">
        <v>1449</v>
      </c>
      <c r="AZ478" s="423">
        <v>0</v>
      </c>
      <c r="BA478" s="200">
        <v>0</v>
      </c>
      <c r="BB478" s="201">
        <v>0</v>
      </c>
      <c r="BC478" s="425">
        <v>1</v>
      </c>
      <c r="BD478" s="136" t="s">
        <v>1449</v>
      </c>
    </row>
    <row r="479" spans="1:56" s="4" customFormat="1" ht="11.25" customHeight="1">
      <c r="A479" s="123">
        <v>107</v>
      </c>
      <c r="B479" s="55" t="s">
        <v>332</v>
      </c>
      <c r="C479" s="345">
        <v>2</v>
      </c>
      <c r="D479" s="57">
        <v>37886</v>
      </c>
      <c r="E479" s="94">
        <v>38.767000000000003</v>
      </c>
      <c r="F479" s="55" t="s">
        <v>327</v>
      </c>
      <c r="G479" s="55" t="s">
        <v>748</v>
      </c>
      <c r="H479" s="55" t="s">
        <v>330</v>
      </c>
      <c r="I479" s="55" t="s">
        <v>849</v>
      </c>
      <c r="J479" s="55" t="s">
        <v>596</v>
      </c>
      <c r="K479" s="55" t="s">
        <v>688</v>
      </c>
      <c r="L479" s="56"/>
      <c r="M479" s="200"/>
      <c r="N479" s="201"/>
      <c r="O479" s="56"/>
      <c r="P479" s="56"/>
      <c r="Q479" s="56"/>
      <c r="R479" s="200">
        <v>0</v>
      </c>
      <c r="S479" s="201"/>
      <c r="T479" s="56"/>
      <c r="U479" s="56"/>
      <c r="V479" s="56"/>
      <c r="W479" s="200">
        <v>0</v>
      </c>
      <c r="X479" s="201"/>
      <c r="Y479" s="56"/>
      <c r="Z479" s="56"/>
      <c r="AA479" s="56"/>
      <c r="AB479" s="8"/>
      <c r="AC479" s="201"/>
      <c r="AD479" s="56"/>
      <c r="AE479" s="56"/>
      <c r="AF479" s="56"/>
      <c r="AG479" s="8"/>
      <c r="AH479" s="201"/>
      <c r="AI479" s="56"/>
      <c r="AJ479" s="56"/>
      <c r="AK479" s="55">
        <v>0</v>
      </c>
      <c r="AL479" s="8">
        <v>0</v>
      </c>
      <c r="AM479" s="58">
        <v>0</v>
      </c>
      <c r="AN479" s="237">
        <v>1</v>
      </c>
      <c r="AO479" s="228"/>
      <c r="AP479" s="56">
        <v>14.01</v>
      </c>
      <c r="AQ479" s="200">
        <v>7198.3222353675346</v>
      </c>
      <c r="AR479" s="201">
        <v>0.51379887475856778</v>
      </c>
      <c r="AS479" s="56">
        <v>1</v>
      </c>
      <c r="AT479" s="56" t="s">
        <v>1449</v>
      </c>
      <c r="AU479" s="423">
        <v>7.0394977144537432</v>
      </c>
      <c r="AV479" s="200">
        <v>3381.5373328268556</v>
      </c>
      <c r="AW479" s="201">
        <v>0.4803662803787499</v>
      </c>
      <c r="AX479" s="423">
        <v>1</v>
      </c>
      <c r="AY479" s="55" t="s">
        <v>1449</v>
      </c>
      <c r="AZ479" s="423">
        <v>0</v>
      </c>
      <c r="BA479" s="200">
        <v>0</v>
      </c>
      <c r="BB479" s="201">
        <v>0</v>
      </c>
      <c r="BC479" s="425">
        <v>1</v>
      </c>
      <c r="BD479" s="136" t="s">
        <v>1449</v>
      </c>
    </row>
    <row r="480" spans="1:56" s="4" customFormat="1" ht="11.25" customHeight="1">
      <c r="A480" s="123">
        <v>107</v>
      </c>
      <c r="B480" s="55" t="s">
        <v>332</v>
      </c>
      <c r="C480" s="345">
        <v>3</v>
      </c>
      <c r="D480" s="57">
        <v>38793</v>
      </c>
      <c r="E480" s="94">
        <v>72</v>
      </c>
      <c r="F480" s="55" t="s">
        <v>327</v>
      </c>
      <c r="G480" s="55" t="s">
        <v>748</v>
      </c>
      <c r="H480" s="55" t="s">
        <v>330</v>
      </c>
      <c r="I480" s="55" t="s">
        <v>849</v>
      </c>
      <c r="J480" s="55" t="s">
        <v>596</v>
      </c>
      <c r="K480" s="55" t="s">
        <v>688</v>
      </c>
      <c r="L480" s="55"/>
      <c r="M480" s="8"/>
      <c r="N480" s="58"/>
      <c r="O480" s="55"/>
      <c r="P480" s="55"/>
      <c r="Q480" s="55"/>
      <c r="R480" s="8">
        <v>0</v>
      </c>
      <c r="S480" s="58"/>
      <c r="T480" s="55"/>
      <c r="U480" s="55"/>
      <c r="V480" s="55"/>
      <c r="W480" s="8">
        <v>0</v>
      </c>
      <c r="X480" s="58"/>
      <c r="Y480" s="55"/>
      <c r="Z480" s="55"/>
      <c r="AA480" s="55"/>
      <c r="AB480" s="8"/>
      <c r="AC480" s="58"/>
      <c r="AD480" s="55"/>
      <c r="AE480" s="55"/>
      <c r="AF480" s="55"/>
      <c r="AG480" s="8"/>
      <c r="AH480" s="58"/>
      <c r="AI480" s="55"/>
      <c r="AJ480" s="55"/>
      <c r="AK480" s="55">
        <v>0</v>
      </c>
      <c r="AL480" s="8">
        <v>0</v>
      </c>
      <c r="AM480" s="58">
        <v>0</v>
      </c>
      <c r="AN480" s="237">
        <v>1</v>
      </c>
      <c r="AO480" s="228"/>
      <c r="AP480" s="55">
        <v>5.73</v>
      </c>
      <c r="AQ480" s="200">
        <v>2949.1778430616318</v>
      </c>
      <c r="AR480" s="201">
        <v>0.51469072304740515</v>
      </c>
      <c r="AS480" s="55">
        <v>1</v>
      </c>
      <c r="AT480" s="55" t="s">
        <v>1449</v>
      </c>
      <c r="AU480" s="423">
        <v>45.701013526156821</v>
      </c>
      <c r="AV480" s="200">
        <v>21854.915307783689</v>
      </c>
      <c r="AW480" s="201">
        <v>0.47821511212820478</v>
      </c>
      <c r="AX480" s="423">
        <v>1</v>
      </c>
      <c r="AY480" s="55" t="s">
        <v>1449</v>
      </c>
      <c r="AZ480" s="423">
        <v>0</v>
      </c>
      <c r="BA480" s="200">
        <v>0</v>
      </c>
      <c r="BB480" s="201">
        <v>0</v>
      </c>
      <c r="BC480" s="425">
        <v>1</v>
      </c>
      <c r="BD480" s="136" t="s">
        <v>1449</v>
      </c>
    </row>
    <row r="481" spans="1:56" s="4" customFormat="1" ht="11.25" customHeight="1">
      <c r="A481" s="123">
        <v>107</v>
      </c>
      <c r="B481" s="55" t="s">
        <v>332</v>
      </c>
      <c r="C481" s="345">
        <v>4</v>
      </c>
      <c r="D481" s="57">
        <v>39307</v>
      </c>
      <c r="E481" s="94">
        <v>40</v>
      </c>
      <c r="F481" s="55" t="s">
        <v>327</v>
      </c>
      <c r="G481" s="55" t="s">
        <v>748</v>
      </c>
      <c r="H481" s="55" t="s">
        <v>330</v>
      </c>
      <c r="I481" s="55" t="s">
        <v>849</v>
      </c>
      <c r="J481" s="55" t="s">
        <v>596</v>
      </c>
      <c r="K481" s="55" t="s">
        <v>688</v>
      </c>
      <c r="L481" s="55"/>
      <c r="M481" s="8"/>
      <c r="N481" s="58"/>
      <c r="O481" s="55"/>
      <c r="P481" s="55"/>
      <c r="Q481" s="55"/>
      <c r="R481" s="8">
        <v>0</v>
      </c>
      <c r="S481" s="58"/>
      <c r="T481" s="55"/>
      <c r="U481" s="55"/>
      <c r="V481" s="136"/>
      <c r="W481" s="8">
        <v>0</v>
      </c>
      <c r="X481" s="58"/>
      <c r="Y481" s="55"/>
      <c r="Z481" s="55"/>
      <c r="AA481" s="136"/>
      <c r="AB481" s="8"/>
      <c r="AC481" s="58"/>
      <c r="AD481" s="55"/>
      <c r="AE481" s="55"/>
      <c r="AF481" s="136"/>
      <c r="AG481" s="8"/>
      <c r="AH481" s="58"/>
      <c r="AI481" s="55"/>
      <c r="AJ481" s="55"/>
      <c r="AK481" s="55">
        <v>0</v>
      </c>
      <c r="AL481" s="8">
        <v>0</v>
      </c>
      <c r="AM481" s="58">
        <v>0</v>
      </c>
      <c r="AN481" s="237">
        <v>1</v>
      </c>
      <c r="AO481" s="228"/>
      <c r="AP481" s="56">
        <v>5.96</v>
      </c>
      <c r="AQ481" s="200">
        <v>3065.5927579193276</v>
      </c>
      <c r="AR481" s="201">
        <v>0.51436120099317573</v>
      </c>
      <c r="AS481" s="56">
        <v>1</v>
      </c>
      <c r="AT481" s="56" t="s">
        <v>1449</v>
      </c>
      <c r="AU481" s="423">
        <v>19.901904488224758</v>
      </c>
      <c r="AV481" s="200">
        <v>9517.3914864012258</v>
      </c>
      <c r="AW481" s="201">
        <v>0.47821511212820483</v>
      </c>
      <c r="AX481" s="423">
        <v>1</v>
      </c>
      <c r="AY481" s="55" t="s">
        <v>1449</v>
      </c>
      <c r="AZ481" s="423">
        <v>0</v>
      </c>
      <c r="BA481" s="200">
        <v>0</v>
      </c>
      <c r="BB481" s="201">
        <v>0</v>
      </c>
      <c r="BC481" s="425">
        <v>1</v>
      </c>
      <c r="BD481" s="136" t="s">
        <v>1449</v>
      </c>
    </row>
    <row r="482" spans="1:56" s="4" customFormat="1" ht="11.25" customHeight="1">
      <c r="A482" s="123">
        <v>107</v>
      </c>
      <c r="B482" s="55" t="s">
        <v>1117</v>
      </c>
      <c r="C482" s="345">
        <v>5</v>
      </c>
      <c r="D482" s="57">
        <v>41780</v>
      </c>
      <c r="E482" s="94">
        <v>376.1</v>
      </c>
      <c r="F482" s="122" t="s">
        <v>327</v>
      </c>
      <c r="G482" s="122" t="s">
        <v>748</v>
      </c>
      <c r="H482" s="122" t="s">
        <v>330</v>
      </c>
      <c r="I482" s="55" t="s">
        <v>849</v>
      </c>
      <c r="J482" s="55" t="s">
        <v>596</v>
      </c>
      <c r="K482" s="55" t="s">
        <v>688</v>
      </c>
      <c r="L482" s="197">
        <v>15.2797</v>
      </c>
      <c r="M482" s="8">
        <v>22239.713383272378</v>
      </c>
      <c r="N482" s="58">
        <v>1.4555072012717774</v>
      </c>
      <c r="O482" s="55"/>
      <c r="P482" s="55">
        <v>1</v>
      </c>
      <c r="Q482" s="197">
        <v>264.24700000000001</v>
      </c>
      <c r="R482" s="8">
        <v>108919.99555711755</v>
      </c>
      <c r="S482" s="58">
        <v>0.41219009319734018</v>
      </c>
      <c r="T482" s="55"/>
      <c r="U482" s="55"/>
      <c r="V482" s="197"/>
      <c r="W482" s="8">
        <v>0</v>
      </c>
      <c r="X482" s="58">
        <v>0</v>
      </c>
      <c r="Y482" s="55"/>
      <c r="Z482" s="55"/>
      <c r="AA482" s="197"/>
      <c r="AB482" s="8"/>
      <c r="AC482" s="58"/>
      <c r="AD482" s="55"/>
      <c r="AE482" s="55"/>
      <c r="AF482" s="197"/>
      <c r="AG482" s="8"/>
      <c r="AH482" s="58"/>
      <c r="AI482" s="55"/>
      <c r="AJ482" s="55"/>
      <c r="AK482" s="55">
        <v>1.6</v>
      </c>
      <c r="AL482" s="8">
        <v>1266.272916012</v>
      </c>
      <c r="AM482" s="58">
        <v>0.79142057250749998</v>
      </c>
      <c r="AN482" s="237">
        <v>1</v>
      </c>
      <c r="AO482" s="228"/>
      <c r="AP482" s="55">
        <v>225.44</v>
      </c>
      <c r="AQ482" s="200">
        <v>115813.43779759792</v>
      </c>
      <c r="AR482" s="201">
        <v>0.51372177873313474</v>
      </c>
      <c r="AS482" s="55">
        <v>1</v>
      </c>
      <c r="AT482" s="55"/>
      <c r="AU482" s="423">
        <v>257.11811836723786</v>
      </c>
      <c r="AV482" s="200">
        <v>123137.09465110053</v>
      </c>
      <c r="AW482" s="201">
        <v>0.47891255362730101</v>
      </c>
      <c r="AX482" s="423">
        <v>1</v>
      </c>
      <c r="AY482" s="55"/>
      <c r="AZ482" s="424">
        <v>60.26</v>
      </c>
      <c r="BA482" s="200">
        <v>39898.945719861127</v>
      </c>
      <c r="BB482" s="201">
        <v>0.66211327115600949</v>
      </c>
      <c r="BC482" s="425">
        <v>1</v>
      </c>
      <c r="BD482" s="136"/>
    </row>
    <row r="483" spans="1:56" ht="11.25" customHeight="1">
      <c r="A483" s="357">
        <v>108</v>
      </c>
      <c r="B483" s="263" t="s">
        <v>1316</v>
      </c>
      <c r="C483" s="344">
        <v>0</v>
      </c>
      <c r="D483" s="264"/>
      <c r="E483" s="421">
        <v>96</v>
      </c>
      <c r="F483" s="263" t="s">
        <v>877</v>
      </c>
      <c r="G483" s="263" t="s">
        <v>338</v>
      </c>
      <c r="H483" s="263" t="s">
        <v>1317</v>
      </c>
      <c r="I483" s="263" t="s">
        <v>103</v>
      </c>
      <c r="J483" s="263"/>
      <c r="K483" s="263"/>
      <c r="L483" s="267">
        <v>368.24950000000007</v>
      </c>
      <c r="M483" s="265">
        <v>0</v>
      </c>
      <c r="N483" s="268">
        <v>0</v>
      </c>
      <c r="O483" s="263"/>
      <c r="P483" s="263"/>
      <c r="Q483" s="267">
        <v>459.92879999999997</v>
      </c>
      <c r="R483" s="265">
        <v>0</v>
      </c>
      <c r="S483" s="268">
        <v>0</v>
      </c>
      <c r="T483" s="263"/>
      <c r="U483" s="263"/>
      <c r="V483" s="267">
        <v>482.76405</v>
      </c>
      <c r="W483" s="265">
        <v>0</v>
      </c>
      <c r="X483" s="268">
        <v>0</v>
      </c>
      <c r="Y483" s="263"/>
      <c r="Z483" s="263"/>
      <c r="AA483" s="265">
        <v>457.7</v>
      </c>
      <c r="AB483" s="265">
        <v>0</v>
      </c>
      <c r="AC483" s="268">
        <v>0</v>
      </c>
      <c r="AD483" s="263"/>
      <c r="AE483" s="263"/>
      <c r="AF483" s="271">
        <v>479.04275000000001</v>
      </c>
      <c r="AG483" s="265">
        <v>0</v>
      </c>
      <c r="AH483" s="268">
        <v>0</v>
      </c>
      <c r="AI483" s="263"/>
      <c r="AJ483" s="263"/>
      <c r="AK483" s="263">
        <v>533.22050000000002</v>
      </c>
      <c r="AL483" s="265">
        <v>0</v>
      </c>
      <c r="AM483" s="268">
        <v>0</v>
      </c>
      <c r="AN483" s="263"/>
      <c r="AO483" s="313"/>
      <c r="AP483" s="263">
        <v>392.1096</v>
      </c>
      <c r="AQ483" s="265">
        <v>0</v>
      </c>
      <c r="AR483" s="268">
        <v>0</v>
      </c>
      <c r="AS483" s="263"/>
      <c r="AT483" s="263"/>
      <c r="AU483" s="422">
        <v>35.0837</v>
      </c>
      <c r="AV483" s="265">
        <v>0</v>
      </c>
      <c r="AW483" s="268">
        <v>0</v>
      </c>
      <c r="AX483" s="422"/>
      <c r="AY483" s="263"/>
      <c r="AZ483" s="422">
        <v>491.04244999999997</v>
      </c>
      <c r="BA483" s="265">
        <v>0</v>
      </c>
      <c r="BB483" s="268">
        <v>0</v>
      </c>
      <c r="BC483" s="422"/>
      <c r="BD483" s="263"/>
    </row>
    <row r="484" spans="1:56" ht="11.25" customHeight="1">
      <c r="A484" s="123">
        <v>108</v>
      </c>
      <c r="B484" s="55" t="s">
        <v>1316</v>
      </c>
      <c r="C484" s="345">
        <v>1</v>
      </c>
      <c r="D484" s="57">
        <v>42836</v>
      </c>
      <c r="E484" s="94">
        <v>48</v>
      </c>
      <c r="F484" s="122" t="s">
        <v>877</v>
      </c>
      <c r="G484" s="122" t="s">
        <v>338</v>
      </c>
      <c r="H484" s="122" t="s">
        <v>1317</v>
      </c>
      <c r="I484" s="55" t="s">
        <v>103</v>
      </c>
      <c r="J484" s="55"/>
      <c r="K484" s="55"/>
      <c r="L484" s="197">
        <v>184.12475000000003</v>
      </c>
      <c r="M484" s="8">
        <v>0</v>
      </c>
      <c r="N484" s="58">
        <v>0</v>
      </c>
      <c r="O484" s="56"/>
      <c r="P484" s="5" t="s">
        <v>1345</v>
      </c>
      <c r="Q484" s="197">
        <v>229.96439999999998</v>
      </c>
      <c r="R484" s="8">
        <v>0</v>
      </c>
      <c r="S484" s="58">
        <v>0</v>
      </c>
      <c r="T484" s="56"/>
      <c r="U484" s="5" t="s">
        <v>1345</v>
      </c>
      <c r="V484" s="197">
        <v>241.382025</v>
      </c>
      <c r="W484" s="8">
        <v>0</v>
      </c>
      <c r="X484" s="58">
        <v>0</v>
      </c>
      <c r="Y484" s="56"/>
      <c r="Z484" s="5" t="s">
        <v>1345</v>
      </c>
      <c r="AA484" s="197">
        <v>228.85</v>
      </c>
      <c r="AB484" s="8">
        <v>0</v>
      </c>
      <c r="AC484" s="58">
        <v>0</v>
      </c>
      <c r="AD484" s="56"/>
      <c r="AE484" s="5" t="s">
        <v>1345</v>
      </c>
      <c r="AF484" s="197">
        <v>239.52137500000001</v>
      </c>
      <c r="AG484" s="8">
        <v>0</v>
      </c>
      <c r="AH484" s="58">
        <v>0</v>
      </c>
      <c r="AI484" s="56"/>
      <c r="AJ484" s="5" t="s">
        <v>1345</v>
      </c>
      <c r="AK484" s="55">
        <v>312.08175</v>
      </c>
      <c r="AL484" s="8">
        <v>0</v>
      </c>
      <c r="AM484" s="58">
        <v>0</v>
      </c>
      <c r="AN484" s="55"/>
      <c r="AO484" s="228" t="s">
        <v>1345</v>
      </c>
      <c r="AP484" s="55">
        <v>196.84</v>
      </c>
      <c r="AQ484" s="200">
        <v>0</v>
      </c>
      <c r="AR484" s="201">
        <v>0</v>
      </c>
      <c r="AS484" s="55"/>
      <c r="AT484" s="55" t="s">
        <v>1345</v>
      </c>
      <c r="AU484" s="423">
        <v>31.262899999999998</v>
      </c>
      <c r="AV484" s="200">
        <v>0</v>
      </c>
      <c r="AW484" s="201">
        <v>0</v>
      </c>
      <c r="AX484" s="423"/>
      <c r="AY484" s="55" t="s">
        <v>1345</v>
      </c>
      <c r="AZ484" s="423">
        <v>247.02865</v>
      </c>
      <c r="BA484" s="200">
        <v>0</v>
      </c>
      <c r="BB484" s="201">
        <v>0</v>
      </c>
      <c r="BC484" s="425"/>
      <c r="BD484" s="136" t="s">
        <v>1345</v>
      </c>
    </row>
    <row r="485" spans="1:56" s="4" customFormat="1" ht="11.25" customHeight="1">
      <c r="A485" s="123">
        <v>108</v>
      </c>
      <c r="B485" s="55" t="s">
        <v>1316</v>
      </c>
      <c r="C485" s="345">
        <v>2</v>
      </c>
      <c r="D485" s="57">
        <v>42836</v>
      </c>
      <c r="E485" s="94">
        <v>48</v>
      </c>
      <c r="F485" s="122" t="s">
        <v>877</v>
      </c>
      <c r="G485" s="122" t="s">
        <v>338</v>
      </c>
      <c r="H485" s="122" t="s">
        <v>1318</v>
      </c>
      <c r="I485" s="55" t="s">
        <v>103</v>
      </c>
      <c r="J485" s="55"/>
      <c r="K485" s="55"/>
      <c r="L485" s="197">
        <v>184.12475000000003</v>
      </c>
      <c r="M485" s="8">
        <v>0</v>
      </c>
      <c r="N485" s="58">
        <v>0</v>
      </c>
      <c r="O485" s="56"/>
      <c r="P485" s="5" t="s">
        <v>1345</v>
      </c>
      <c r="Q485" s="197">
        <v>229.96439999999998</v>
      </c>
      <c r="R485" s="8">
        <v>0</v>
      </c>
      <c r="S485" s="58">
        <v>0</v>
      </c>
      <c r="T485" s="56"/>
      <c r="U485" s="5" t="s">
        <v>1345</v>
      </c>
      <c r="V485" s="222">
        <v>241.382025</v>
      </c>
      <c r="W485" s="8">
        <v>0</v>
      </c>
      <c r="X485" s="58">
        <v>0</v>
      </c>
      <c r="Y485" s="56"/>
      <c r="Z485" s="5" t="s">
        <v>1345</v>
      </c>
      <c r="AA485" s="222">
        <v>228.85</v>
      </c>
      <c r="AB485" s="8">
        <v>0</v>
      </c>
      <c r="AC485" s="58">
        <v>0</v>
      </c>
      <c r="AD485" s="56"/>
      <c r="AE485" s="5" t="s">
        <v>1345</v>
      </c>
      <c r="AF485" s="222">
        <v>239.52137500000001</v>
      </c>
      <c r="AG485" s="8">
        <v>0</v>
      </c>
      <c r="AH485" s="58">
        <v>0</v>
      </c>
      <c r="AI485" s="56"/>
      <c r="AJ485" s="5" t="s">
        <v>1345</v>
      </c>
      <c r="AK485" s="55">
        <v>221.13874999999999</v>
      </c>
      <c r="AL485" s="8">
        <v>0</v>
      </c>
      <c r="AM485" s="58">
        <v>0</v>
      </c>
      <c r="AN485" s="55"/>
      <c r="AO485" s="228" t="s">
        <v>1345</v>
      </c>
      <c r="AP485" s="55">
        <v>195.27</v>
      </c>
      <c r="AQ485" s="200">
        <v>0</v>
      </c>
      <c r="AR485" s="201">
        <v>0</v>
      </c>
      <c r="AS485" s="55"/>
      <c r="AT485" s="55" t="s">
        <v>1345</v>
      </c>
      <c r="AU485" s="423">
        <v>3.8207999999999998</v>
      </c>
      <c r="AV485" s="200">
        <v>0</v>
      </c>
      <c r="AW485" s="201">
        <v>0</v>
      </c>
      <c r="AX485" s="423"/>
      <c r="AY485" s="55" t="s">
        <v>1345</v>
      </c>
      <c r="AZ485" s="423">
        <v>244.01379999999997</v>
      </c>
      <c r="BA485" s="200">
        <v>0</v>
      </c>
      <c r="BB485" s="201">
        <v>0</v>
      </c>
      <c r="BC485" s="425"/>
      <c r="BD485" s="136" t="s">
        <v>1345</v>
      </c>
    </row>
    <row r="486" spans="1:56" s="4" customFormat="1" ht="11.25" customHeight="1">
      <c r="A486" s="357">
        <v>109</v>
      </c>
      <c r="B486" s="263" t="s">
        <v>1471</v>
      </c>
      <c r="C486" s="344">
        <v>0</v>
      </c>
      <c r="D486" s="264"/>
      <c r="E486" s="421">
        <v>0</v>
      </c>
      <c r="F486" s="263" t="s">
        <v>459</v>
      </c>
      <c r="G486" s="263" t="s">
        <v>338</v>
      </c>
      <c r="H486" s="263" t="s">
        <v>1472</v>
      </c>
      <c r="I486" s="263" t="s">
        <v>849</v>
      </c>
      <c r="J486" s="263" t="s">
        <v>591</v>
      </c>
      <c r="K486" s="263"/>
      <c r="L486" s="267"/>
      <c r="M486" s="265"/>
      <c r="N486" s="268"/>
      <c r="O486" s="263"/>
      <c r="P486" s="262"/>
      <c r="Q486" s="267"/>
      <c r="R486" s="265"/>
      <c r="S486" s="268"/>
      <c r="T486" s="263"/>
      <c r="U486" s="262"/>
      <c r="V486" s="267"/>
      <c r="W486" s="265"/>
      <c r="X486" s="268"/>
      <c r="Y486" s="263"/>
      <c r="Z486" s="262"/>
      <c r="AA486" s="267"/>
      <c r="AB486" s="265"/>
      <c r="AC486" s="268"/>
      <c r="AD486" s="263"/>
      <c r="AE486" s="262"/>
      <c r="AF486" s="267"/>
      <c r="AG486" s="265"/>
      <c r="AH486" s="268"/>
      <c r="AI486" s="263"/>
      <c r="AJ486" s="262"/>
      <c r="AK486" s="263">
        <v>38.28</v>
      </c>
      <c r="AL486" s="265">
        <v>39811.199999999997</v>
      </c>
      <c r="AM486" s="268">
        <v>1.04</v>
      </c>
      <c r="AN486" s="263"/>
      <c r="AO486" s="313"/>
      <c r="AP486" s="263">
        <v>41.48</v>
      </c>
      <c r="AQ486" s="265">
        <v>60804.646909056923</v>
      </c>
      <c r="AR486" s="268">
        <v>1.4658786622241302</v>
      </c>
      <c r="AS486" s="263"/>
      <c r="AT486" s="263"/>
      <c r="AU486" s="422">
        <v>36.53</v>
      </c>
      <c r="AV486" s="265">
        <v>53140.141739063438</v>
      </c>
      <c r="AW486" s="268">
        <v>1.4546986514936608</v>
      </c>
      <c r="AX486" s="422"/>
      <c r="AY486" s="263"/>
      <c r="AZ486" s="422">
        <v>0</v>
      </c>
      <c r="BA486" s="265">
        <v>0</v>
      </c>
      <c r="BB486" s="268">
        <v>0</v>
      </c>
      <c r="BC486" s="422"/>
      <c r="BD486" s="263"/>
    </row>
    <row r="487" spans="1:56" s="4" customFormat="1" ht="11.25" customHeight="1">
      <c r="A487" s="123">
        <v>109</v>
      </c>
      <c r="B487" s="55" t="s">
        <v>1471</v>
      </c>
      <c r="C487" s="345">
        <v>1</v>
      </c>
      <c r="D487" s="57">
        <v>43551</v>
      </c>
      <c r="E487" s="94">
        <v>0</v>
      </c>
      <c r="F487" s="122" t="s">
        <v>459</v>
      </c>
      <c r="G487" s="122" t="s">
        <v>338</v>
      </c>
      <c r="H487" s="122" t="s">
        <v>1472</v>
      </c>
      <c r="I487" s="55" t="s">
        <v>849</v>
      </c>
      <c r="J487" s="55" t="s">
        <v>591</v>
      </c>
      <c r="K487" s="55"/>
      <c r="L487" s="197"/>
      <c r="M487" s="8"/>
      <c r="N487" s="58"/>
      <c r="O487" s="56"/>
      <c r="P487" s="5"/>
      <c r="Q487" s="197"/>
      <c r="R487" s="8"/>
      <c r="S487" s="58"/>
      <c r="T487" s="56"/>
      <c r="U487" s="5"/>
      <c r="V487" s="197"/>
      <c r="W487" s="8"/>
      <c r="X487" s="58"/>
      <c r="Y487" s="56"/>
      <c r="Z487" s="5"/>
      <c r="AA487" s="197"/>
      <c r="AB487" s="8"/>
      <c r="AC487" s="58"/>
      <c r="AD487" s="56"/>
      <c r="AE487" s="5"/>
      <c r="AF487" s="197"/>
      <c r="AG487" s="8"/>
      <c r="AH487" s="58"/>
      <c r="AI487" s="56"/>
      <c r="AJ487" s="5"/>
      <c r="AK487" s="55">
        <v>38.28</v>
      </c>
      <c r="AL487" s="8">
        <v>39811.199999999997</v>
      </c>
      <c r="AM487" s="58">
        <v>1.04</v>
      </c>
      <c r="AN487" s="237">
        <v>1</v>
      </c>
      <c r="AO487" s="228">
        <v>1</v>
      </c>
      <c r="AP487" s="55">
        <v>41.48</v>
      </c>
      <c r="AQ487" s="200">
        <v>60804.646909056923</v>
      </c>
      <c r="AR487" s="201">
        <v>1.4658786622241302</v>
      </c>
      <c r="AS487" s="55">
        <v>1</v>
      </c>
      <c r="AT487" s="55">
        <v>1</v>
      </c>
      <c r="AU487" s="423">
        <v>36.53</v>
      </c>
      <c r="AV487" s="200">
        <v>53140.141739063438</v>
      </c>
      <c r="AW487" s="201">
        <v>1.4546986514936608</v>
      </c>
      <c r="AX487" s="423">
        <v>1</v>
      </c>
      <c r="AY487" s="55">
        <v>1</v>
      </c>
      <c r="AZ487" s="245">
        <v>0</v>
      </c>
      <c r="BA487" s="200">
        <v>0</v>
      </c>
      <c r="BB487" s="201">
        <v>0</v>
      </c>
      <c r="BC487" s="425">
        <v>1</v>
      </c>
      <c r="BD487" s="136"/>
    </row>
    <row r="488" spans="1:56" ht="11.25" customHeight="1">
      <c r="A488" s="357">
        <v>110</v>
      </c>
      <c r="B488" s="263" t="s">
        <v>723</v>
      </c>
      <c r="C488" s="344">
        <v>0</v>
      </c>
      <c r="D488" s="264"/>
      <c r="E488" s="421">
        <v>0</v>
      </c>
      <c r="F488" s="263" t="s">
        <v>551</v>
      </c>
      <c r="G488" s="263" t="s">
        <v>748</v>
      </c>
      <c r="H488" s="263" t="s">
        <v>65</v>
      </c>
      <c r="I488" s="263" t="s">
        <v>103</v>
      </c>
      <c r="J488" s="263"/>
      <c r="K488" s="263"/>
      <c r="L488" s="277" t="s">
        <v>238</v>
      </c>
      <c r="M488" s="265">
        <v>0</v>
      </c>
      <c r="N488" s="268">
        <v>0</v>
      </c>
      <c r="O488" s="263"/>
      <c r="P488" s="263"/>
      <c r="Q488" s="277" t="s">
        <v>238</v>
      </c>
      <c r="R488" s="265">
        <v>0</v>
      </c>
      <c r="S488" s="268">
        <v>0</v>
      </c>
      <c r="T488" s="263"/>
      <c r="U488" s="263"/>
      <c r="V488" s="277" t="s">
        <v>238</v>
      </c>
      <c r="W488" s="265">
        <v>0</v>
      </c>
      <c r="X488" s="268">
        <v>0</v>
      </c>
      <c r="Y488" s="263"/>
      <c r="Z488" s="263"/>
      <c r="AA488" s="276" t="s">
        <v>238</v>
      </c>
      <c r="AB488" s="265">
        <v>0</v>
      </c>
      <c r="AC488" s="268">
        <v>0</v>
      </c>
      <c r="AD488" s="263"/>
      <c r="AE488" s="263"/>
      <c r="AF488" s="276" t="s">
        <v>238</v>
      </c>
      <c r="AG488" s="265">
        <v>0</v>
      </c>
      <c r="AH488" s="268">
        <v>0</v>
      </c>
      <c r="AI488" s="263"/>
      <c r="AJ488" s="263"/>
      <c r="AK488" s="263"/>
      <c r="AL488" s="265">
        <v>0</v>
      </c>
      <c r="AM488" s="268">
        <v>0</v>
      </c>
      <c r="AN488" s="263"/>
      <c r="AO488" s="313"/>
      <c r="AP488" s="263"/>
      <c r="AQ488" s="265">
        <v>0</v>
      </c>
      <c r="AR488" s="268">
        <v>0</v>
      </c>
      <c r="AS488" s="263"/>
      <c r="AT488" s="263"/>
      <c r="AU488" s="422">
        <v>0</v>
      </c>
      <c r="AV488" s="265">
        <v>0</v>
      </c>
      <c r="AW488" s="268">
        <v>0</v>
      </c>
      <c r="AX488" s="422"/>
      <c r="AY488" s="263"/>
      <c r="AZ488" s="422">
        <v>0</v>
      </c>
      <c r="BA488" s="265">
        <v>0</v>
      </c>
      <c r="BB488" s="268">
        <v>0</v>
      </c>
      <c r="BC488" s="422"/>
      <c r="BD488" s="263"/>
    </row>
    <row r="489" spans="1:56" ht="11.25" customHeight="1">
      <c r="A489" s="123">
        <v>110</v>
      </c>
      <c r="B489" s="55" t="s">
        <v>723</v>
      </c>
      <c r="C489" s="345">
        <v>1</v>
      </c>
      <c r="D489" s="57">
        <v>35501</v>
      </c>
      <c r="E489" s="94">
        <v>0</v>
      </c>
      <c r="F489" s="55" t="s">
        <v>551</v>
      </c>
      <c r="G489" s="55" t="s">
        <v>748</v>
      </c>
      <c r="H489" s="55" t="s">
        <v>65</v>
      </c>
      <c r="I489" s="55" t="s">
        <v>103</v>
      </c>
      <c r="J489" s="55"/>
      <c r="K489" s="55"/>
      <c r="L489" s="228" t="s">
        <v>238</v>
      </c>
      <c r="M489" s="8"/>
      <c r="N489" s="58"/>
      <c r="O489" s="55"/>
      <c r="P489" s="55"/>
      <c r="Q489" s="228" t="s">
        <v>238</v>
      </c>
      <c r="R489" s="8"/>
      <c r="S489" s="58"/>
      <c r="T489" s="55"/>
      <c r="U489" s="55"/>
      <c r="V489" s="228" t="s">
        <v>238</v>
      </c>
      <c r="W489" s="8"/>
      <c r="X489" s="58"/>
      <c r="Y489" s="55"/>
      <c r="Z489" s="55"/>
      <c r="AA489" s="228" t="s">
        <v>238</v>
      </c>
      <c r="AB489" s="8"/>
      <c r="AC489" s="58"/>
      <c r="AD489" s="55"/>
      <c r="AE489" s="55"/>
      <c r="AF489" s="228" t="s">
        <v>238</v>
      </c>
      <c r="AG489" s="8"/>
      <c r="AH489" s="58"/>
      <c r="AI489" s="55"/>
      <c r="AJ489" s="55"/>
      <c r="AK489" s="55"/>
      <c r="AL489" s="8">
        <v>0</v>
      </c>
      <c r="AM489" s="58">
        <v>0</v>
      </c>
      <c r="AN489" s="55"/>
      <c r="AO489" s="228"/>
      <c r="AP489" s="55"/>
      <c r="AQ489" s="200">
        <v>0</v>
      </c>
      <c r="AR489" s="201">
        <v>0</v>
      </c>
      <c r="AS489" s="55"/>
      <c r="AT489" s="55"/>
      <c r="AU489" s="245">
        <v>0</v>
      </c>
      <c r="AV489" s="200">
        <v>0</v>
      </c>
      <c r="AW489" s="201">
        <v>0</v>
      </c>
      <c r="AX489" s="423"/>
      <c r="AY489" s="55"/>
      <c r="AZ489" s="423">
        <v>0</v>
      </c>
      <c r="BA489" s="200">
        <v>0</v>
      </c>
      <c r="BB489" s="201">
        <v>0</v>
      </c>
      <c r="BC489" s="425"/>
      <c r="BD489" s="136"/>
    </row>
    <row r="490" spans="1:56" s="4" customFormat="1" ht="11.25" customHeight="1">
      <c r="A490" s="357">
        <v>111</v>
      </c>
      <c r="B490" s="263" t="s">
        <v>160</v>
      </c>
      <c r="C490" s="344">
        <v>0</v>
      </c>
      <c r="D490" s="264"/>
      <c r="E490" s="421">
        <v>0</v>
      </c>
      <c r="F490" s="263" t="s">
        <v>299</v>
      </c>
      <c r="G490" s="263" t="s">
        <v>338</v>
      </c>
      <c r="H490" s="263" t="s">
        <v>622</v>
      </c>
      <c r="I490" s="263" t="s">
        <v>849</v>
      </c>
      <c r="J490" s="263" t="s">
        <v>596</v>
      </c>
      <c r="K490" s="263" t="s">
        <v>688</v>
      </c>
      <c r="L490" s="285" t="s">
        <v>238</v>
      </c>
      <c r="M490" s="265">
        <v>0</v>
      </c>
      <c r="N490" s="268">
        <v>0</v>
      </c>
      <c r="O490" s="263">
        <v>1</v>
      </c>
      <c r="P490" s="263"/>
      <c r="Q490" s="285" t="s">
        <v>238</v>
      </c>
      <c r="R490" s="265">
        <v>0</v>
      </c>
      <c r="S490" s="268">
        <v>0</v>
      </c>
      <c r="T490" s="263">
        <v>1</v>
      </c>
      <c r="U490" s="263"/>
      <c r="V490" s="285" t="s">
        <v>238</v>
      </c>
      <c r="W490" s="265">
        <v>0</v>
      </c>
      <c r="X490" s="268">
        <v>0</v>
      </c>
      <c r="Y490" s="263">
        <v>1</v>
      </c>
      <c r="Z490" s="263"/>
      <c r="AA490" s="285" t="s">
        <v>238</v>
      </c>
      <c r="AB490" s="265">
        <v>0</v>
      </c>
      <c r="AC490" s="268">
        <v>0</v>
      </c>
      <c r="AD490" s="263">
        <v>1</v>
      </c>
      <c r="AE490" s="263"/>
      <c r="AF490" s="285" t="s">
        <v>238</v>
      </c>
      <c r="AG490" s="265">
        <v>0</v>
      </c>
      <c r="AH490" s="268">
        <v>0</v>
      </c>
      <c r="AI490" s="263">
        <v>1</v>
      </c>
      <c r="AJ490" s="263"/>
      <c r="AK490" s="263"/>
      <c r="AL490" s="265">
        <v>0</v>
      </c>
      <c r="AM490" s="268">
        <v>0</v>
      </c>
      <c r="AN490" s="263"/>
      <c r="AO490" s="313"/>
      <c r="AP490" s="263"/>
      <c r="AQ490" s="265">
        <v>0</v>
      </c>
      <c r="AR490" s="268">
        <v>0</v>
      </c>
      <c r="AS490" s="263"/>
      <c r="AT490" s="263"/>
      <c r="AU490" s="422">
        <v>0</v>
      </c>
      <c r="AV490" s="265">
        <v>0</v>
      </c>
      <c r="AW490" s="268">
        <v>0</v>
      </c>
      <c r="AX490" s="422"/>
      <c r="AY490" s="263"/>
      <c r="AZ490" s="422">
        <v>0</v>
      </c>
      <c r="BA490" s="265">
        <v>0</v>
      </c>
      <c r="BB490" s="268">
        <v>0</v>
      </c>
      <c r="BC490" s="422"/>
      <c r="BD490" s="263"/>
    </row>
    <row r="491" spans="1:56" s="4" customFormat="1" ht="11.25" customHeight="1">
      <c r="A491" s="123">
        <v>111</v>
      </c>
      <c r="B491" s="55" t="s">
        <v>1141</v>
      </c>
      <c r="C491" s="345">
        <v>1</v>
      </c>
      <c r="D491" s="57">
        <v>35612</v>
      </c>
      <c r="E491" s="94">
        <v>0</v>
      </c>
      <c r="F491" s="55" t="s">
        <v>299</v>
      </c>
      <c r="G491" s="55" t="s">
        <v>338</v>
      </c>
      <c r="H491" s="55" t="s">
        <v>622</v>
      </c>
      <c r="I491" s="55" t="s">
        <v>849</v>
      </c>
      <c r="J491" s="55" t="s">
        <v>596</v>
      </c>
      <c r="K491" s="55" t="s">
        <v>688</v>
      </c>
      <c r="L491" s="228" t="s">
        <v>238</v>
      </c>
      <c r="M491" s="8"/>
      <c r="N491" s="58"/>
      <c r="O491" s="55"/>
      <c r="P491" s="55"/>
      <c r="Q491" s="228" t="s">
        <v>238</v>
      </c>
      <c r="R491" s="8"/>
      <c r="S491" s="58"/>
      <c r="T491" s="55"/>
      <c r="U491" s="55"/>
      <c r="V491" s="228" t="s">
        <v>238</v>
      </c>
      <c r="W491" s="8"/>
      <c r="X491" s="58"/>
      <c r="Y491" s="55"/>
      <c r="Z491" s="55"/>
      <c r="AA491" s="228" t="s">
        <v>238</v>
      </c>
      <c r="AB491" s="8"/>
      <c r="AC491" s="58"/>
      <c r="AD491" s="55"/>
      <c r="AE491" s="55"/>
      <c r="AF491" s="228" t="s">
        <v>238</v>
      </c>
      <c r="AG491" s="8"/>
      <c r="AH491" s="58"/>
      <c r="AI491" s="55"/>
      <c r="AJ491" s="55"/>
      <c r="AK491" s="55"/>
      <c r="AL491" s="8">
        <v>0</v>
      </c>
      <c r="AM491" s="58">
        <v>0</v>
      </c>
      <c r="AN491" s="237">
        <v>1</v>
      </c>
      <c r="AO491" s="228"/>
      <c r="AP491" s="55"/>
      <c r="AQ491" s="200">
        <v>0</v>
      </c>
      <c r="AR491" s="201">
        <v>0</v>
      </c>
      <c r="AS491" s="55">
        <v>1</v>
      </c>
      <c r="AT491" s="55"/>
      <c r="AU491" s="245">
        <v>0</v>
      </c>
      <c r="AV491" s="200">
        <v>0</v>
      </c>
      <c r="AW491" s="201">
        <v>0</v>
      </c>
      <c r="AX491" s="423">
        <v>1</v>
      </c>
      <c r="AY491" s="55"/>
      <c r="AZ491" s="245">
        <v>0</v>
      </c>
      <c r="BA491" s="200">
        <v>0</v>
      </c>
      <c r="BB491" s="201">
        <v>0</v>
      </c>
      <c r="BC491" s="425">
        <v>1</v>
      </c>
      <c r="BD491" s="136"/>
    </row>
    <row r="492" spans="1:56" s="4" customFormat="1" ht="11.25" customHeight="1">
      <c r="A492" s="123">
        <v>111</v>
      </c>
      <c r="B492" s="55" t="s">
        <v>1142</v>
      </c>
      <c r="C492" s="345">
        <v>2</v>
      </c>
      <c r="D492" s="57">
        <v>35674</v>
      </c>
      <c r="E492" s="94">
        <v>0</v>
      </c>
      <c r="F492" s="55" t="s">
        <v>299</v>
      </c>
      <c r="G492" s="55" t="s">
        <v>338</v>
      </c>
      <c r="H492" s="55" t="s">
        <v>622</v>
      </c>
      <c r="I492" s="55" t="s">
        <v>849</v>
      </c>
      <c r="J492" s="55" t="s">
        <v>596</v>
      </c>
      <c r="K492" s="55" t="s">
        <v>688</v>
      </c>
      <c r="L492" s="228" t="s">
        <v>238</v>
      </c>
      <c r="M492" s="8"/>
      <c r="N492" s="58"/>
      <c r="O492" s="55"/>
      <c r="P492" s="55"/>
      <c r="Q492" s="228" t="s">
        <v>238</v>
      </c>
      <c r="R492" s="8"/>
      <c r="S492" s="58"/>
      <c r="T492" s="55"/>
      <c r="U492" s="55"/>
      <c r="V492" s="228" t="s">
        <v>238</v>
      </c>
      <c r="W492" s="8"/>
      <c r="X492" s="58"/>
      <c r="Y492" s="55"/>
      <c r="Z492" s="55"/>
      <c r="AA492" s="228" t="s">
        <v>238</v>
      </c>
      <c r="AB492" s="8"/>
      <c r="AC492" s="58"/>
      <c r="AD492" s="55"/>
      <c r="AE492" s="55"/>
      <c r="AF492" s="228" t="s">
        <v>238</v>
      </c>
      <c r="AG492" s="8"/>
      <c r="AH492" s="58"/>
      <c r="AI492" s="55"/>
      <c r="AJ492" s="55"/>
      <c r="AK492" s="55"/>
      <c r="AL492" s="8">
        <v>0</v>
      </c>
      <c r="AM492" s="58">
        <v>0</v>
      </c>
      <c r="AN492" s="237">
        <v>1</v>
      </c>
      <c r="AO492" s="228"/>
      <c r="AP492" s="55"/>
      <c r="AQ492" s="200">
        <v>0</v>
      </c>
      <c r="AR492" s="201">
        <v>0</v>
      </c>
      <c r="AS492" s="55">
        <v>1</v>
      </c>
      <c r="AT492" s="55"/>
      <c r="AU492" s="245">
        <v>0</v>
      </c>
      <c r="AV492" s="200">
        <v>0</v>
      </c>
      <c r="AW492" s="201">
        <v>0</v>
      </c>
      <c r="AX492" s="423">
        <v>1</v>
      </c>
      <c r="AY492" s="55"/>
      <c r="AZ492" s="245">
        <v>0</v>
      </c>
      <c r="BA492" s="200">
        <v>0</v>
      </c>
      <c r="BB492" s="201">
        <v>0</v>
      </c>
      <c r="BC492" s="425">
        <v>1</v>
      </c>
      <c r="BD492" s="136"/>
    </row>
    <row r="493" spans="1:56" s="4" customFormat="1" ht="11.25" customHeight="1">
      <c r="A493" s="357">
        <v>112</v>
      </c>
      <c r="B493" s="263" t="s">
        <v>565</v>
      </c>
      <c r="C493" s="344">
        <v>0</v>
      </c>
      <c r="D493" s="264"/>
      <c r="E493" s="421">
        <v>0</v>
      </c>
      <c r="F493" s="263" t="s">
        <v>978</v>
      </c>
      <c r="G493" s="263" t="s">
        <v>748</v>
      </c>
      <c r="H493" s="263" t="s">
        <v>385</v>
      </c>
      <c r="I493" s="263" t="s">
        <v>103</v>
      </c>
      <c r="J493" s="263"/>
      <c r="K493" s="263"/>
      <c r="L493" s="277" t="s">
        <v>238</v>
      </c>
      <c r="M493" s="265">
        <v>0</v>
      </c>
      <c r="N493" s="268">
        <v>0</v>
      </c>
      <c r="O493" s="263"/>
      <c r="P493" s="263"/>
      <c r="Q493" s="277" t="s">
        <v>238</v>
      </c>
      <c r="R493" s="265">
        <v>0</v>
      </c>
      <c r="S493" s="268">
        <v>0</v>
      </c>
      <c r="T493" s="263"/>
      <c r="U493" s="263"/>
      <c r="V493" s="277" t="s">
        <v>238</v>
      </c>
      <c r="W493" s="265">
        <v>0</v>
      </c>
      <c r="X493" s="268">
        <v>0</v>
      </c>
      <c r="Y493" s="263"/>
      <c r="Z493" s="263"/>
      <c r="AA493" s="276" t="s">
        <v>238</v>
      </c>
      <c r="AB493" s="265">
        <v>0</v>
      </c>
      <c r="AC493" s="268">
        <v>0</v>
      </c>
      <c r="AD493" s="263"/>
      <c r="AE493" s="263"/>
      <c r="AF493" s="276" t="s">
        <v>238</v>
      </c>
      <c r="AG493" s="265">
        <v>0</v>
      </c>
      <c r="AH493" s="268">
        <v>0</v>
      </c>
      <c r="AI493" s="263"/>
      <c r="AJ493" s="263"/>
      <c r="AK493" s="263"/>
      <c r="AL493" s="265">
        <v>0</v>
      </c>
      <c r="AM493" s="268">
        <v>0</v>
      </c>
      <c r="AN493" s="263"/>
      <c r="AO493" s="313"/>
      <c r="AP493" s="263"/>
      <c r="AQ493" s="265">
        <v>0</v>
      </c>
      <c r="AR493" s="268">
        <v>0</v>
      </c>
      <c r="AS493" s="263"/>
      <c r="AT493" s="263"/>
      <c r="AU493" s="422">
        <v>0</v>
      </c>
      <c r="AV493" s="265">
        <v>0</v>
      </c>
      <c r="AW493" s="268">
        <v>0</v>
      </c>
      <c r="AX493" s="422"/>
      <c r="AY493" s="263"/>
      <c r="AZ493" s="422">
        <v>0</v>
      </c>
      <c r="BA493" s="265">
        <v>0</v>
      </c>
      <c r="BB493" s="268">
        <v>0</v>
      </c>
      <c r="BC493" s="422"/>
      <c r="BD493" s="263"/>
    </row>
    <row r="494" spans="1:56" s="4" customFormat="1" ht="11.25" customHeight="1">
      <c r="A494" s="123">
        <v>112</v>
      </c>
      <c r="B494" s="55" t="s">
        <v>565</v>
      </c>
      <c r="C494" s="345">
        <v>1</v>
      </c>
      <c r="D494" s="57">
        <v>30593</v>
      </c>
      <c r="E494" s="94">
        <v>0</v>
      </c>
      <c r="F494" s="55" t="s">
        <v>978</v>
      </c>
      <c r="G494" s="55" t="s">
        <v>748</v>
      </c>
      <c r="H494" s="55" t="s">
        <v>385</v>
      </c>
      <c r="I494" s="55" t="s">
        <v>103</v>
      </c>
      <c r="J494" s="55"/>
      <c r="K494" s="55"/>
      <c r="L494" s="228" t="s">
        <v>238</v>
      </c>
      <c r="M494" s="8"/>
      <c r="N494" s="58"/>
      <c r="O494" s="55"/>
      <c r="P494" s="55"/>
      <c r="Q494" s="228" t="s">
        <v>238</v>
      </c>
      <c r="R494" s="8"/>
      <c r="S494" s="58"/>
      <c r="T494" s="55"/>
      <c r="U494" s="55"/>
      <c r="V494" s="237" t="s">
        <v>238</v>
      </c>
      <c r="W494" s="8"/>
      <c r="X494" s="58"/>
      <c r="Y494" s="55"/>
      <c r="Z494" s="55"/>
      <c r="AA494" s="237" t="s">
        <v>238</v>
      </c>
      <c r="AB494" s="8"/>
      <c r="AC494" s="58"/>
      <c r="AD494" s="55"/>
      <c r="AE494" s="55"/>
      <c r="AF494" s="237" t="s">
        <v>238</v>
      </c>
      <c r="AG494" s="8"/>
      <c r="AH494" s="58"/>
      <c r="AI494" s="55"/>
      <c r="AJ494" s="55"/>
      <c r="AK494" s="55"/>
      <c r="AL494" s="8">
        <v>0</v>
      </c>
      <c r="AM494" s="58">
        <v>0</v>
      </c>
      <c r="AN494" s="55"/>
      <c r="AO494" s="228"/>
      <c r="AP494" s="55"/>
      <c r="AQ494" s="200">
        <v>0</v>
      </c>
      <c r="AR494" s="201">
        <v>0</v>
      </c>
      <c r="AS494" s="55"/>
      <c r="AT494" s="55"/>
      <c r="AU494" s="245">
        <v>0</v>
      </c>
      <c r="AV494" s="200">
        <v>0</v>
      </c>
      <c r="AW494" s="201">
        <v>0</v>
      </c>
      <c r="AX494" s="423"/>
      <c r="AY494" s="55"/>
      <c r="AZ494" s="423">
        <v>0</v>
      </c>
      <c r="BA494" s="200">
        <v>0</v>
      </c>
      <c r="BB494" s="201">
        <v>0</v>
      </c>
      <c r="BC494" s="425"/>
      <c r="BD494" s="136"/>
    </row>
    <row r="495" spans="1:56" ht="11.25" customHeight="1">
      <c r="A495" s="357">
        <v>113</v>
      </c>
      <c r="B495" s="263" t="s">
        <v>97</v>
      </c>
      <c r="C495" s="344">
        <v>0</v>
      </c>
      <c r="D495" s="264"/>
      <c r="E495" s="421">
        <v>75</v>
      </c>
      <c r="F495" s="263" t="s">
        <v>47</v>
      </c>
      <c r="G495" s="263" t="s">
        <v>589</v>
      </c>
      <c r="H495" s="263" t="s">
        <v>386</v>
      </c>
      <c r="I495" s="263" t="s">
        <v>103</v>
      </c>
      <c r="J495" s="263"/>
      <c r="K495" s="263"/>
      <c r="L495" s="267">
        <v>273.01805000000002</v>
      </c>
      <c r="M495" s="265">
        <v>0</v>
      </c>
      <c r="N495" s="268">
        <v>0</v>
      </c>
      <c r="O495" s="263"/>
      <c r="P495" s="263"/>
      <c r="Q495" s="267">
        <v>230.31264999999999</v>
      </c>
      <c r="R495" s="265">
        <v>0</v>
      </c>
      <c r="S495" s="268">
        <v>0</v>
      </c>
      <c r="T495" s="263"/>
      <c r="U495" s="263"/>
      <c r="V495" s="267">
        <v>179.94575</v>
      </c>
      <c r="W495" s="265">
        <v>0</v>
      </c>
      <c r="X495" s="268">
        <v>0</v>
      </c>
      <c r="Y495" s="263"/>
      <c r="Z495" s="263"/>
      <c r="AA495" s="265">
        <v>202.87055000000001</v>
      </c>
      <c r="AB495" s="265">
        <v>0</v>
      </c>
      <c r="AC495" s="268">
        <v>0</v>
      </c>
      <c r="AD495" s="263"/>
      <c r="AE495" s="263"/>
      <c r="AF495" s="271">
        <v>100.04725000000001</v>
      </c>
      <c r="AG495" s="265">
        <v>0</v>
      </c>
      <c r="AH495" s="268">
        <v>0</v>
      </c>
      <c r="AI495" s="263"/>
      <c r="AJ495" s="263"/>
      <c r="AK495" s="263">
        <v>176.48314999999999</v>
      </c>
      <c r="AL495" s="265">
        <v>0</v>
      </c>
      <c r="AM495" s="268">
        <v>0</v>
      </c>
      <c r="AN495" s="263"/>
      <c r="AO495" s="313"/>
      <c r="AP495" s="263">
        <v>164.64265</v>
      </c>
      <c r="AQ495" s="265">
        <v>0</v>
      </c>
      <c r="AR495" s="268">
        <v>0</v>
      </c>
      <c r="AS495" s="263"/>
      <c r="AT495" s="263"/>
      <c r="AU495" s="422">
        <v>213.94490000000002</v>
      </c>
      <c r="AV495" s="265">
        <v>0</v>
      </c>
      <c r="AW495" s="268">
        <v>0</v>
      </c>
      <c r="AX495" s="422"/>
      <c r="AY495" s="263"/>
      <c r="AZ495" s="422">
        <v>227.18834999999999</v>
      </c>
      <c r="BA495" s="265">
        <v>0</v>
      </c>
      <c r="BB495" s="268">
        <v>0</v>
      </c>
      <c r="BC495" s="422"/>
      <c r="BD495" s="263"/>
    </row>
    <row r="496" spans="1:56" s="4" customFormat="1" ht="11.25" customHeight="1">
      <c r="A496" s="123">
        <v>113</v>
      </c>
      <c r="B496" s="55" t="s">
        <v>97</v>
      </c>
      <c r="C496" s="345">
        <v>1</v>
      </c>
      <c r="D496" s="57">
        <v>36715</v>
      </c>
      <c r="E496" s="8">
        <v>25</v>
      </c>
      <c r="F496" s="55" t="s">
        <v>47</v>
      </c>
      <c r="G496" s="55" t="s">
        <v>589</v>
      </c>
      <c r="H496" s="55" t="s">
        <v>386</v>
      </c>
      <c r="I496" s="55" t="s">
        <v>103</v>
      </c>
      <c r="J496" s="55"/>
      <c r="K496" s="55"/>
      <c r="L496" s="55"/>
      <c r="M496" s="8"/>
      <c r="N496" s="58"/>
      <c r="O496" s="55"/>
      <c r="P496" s="55"/>
      <c r="Q496" s="55"/>
      <c r="R496" s="8"/>
      <c r="S496" s="58"/>
      <c r="T496" s="55"/>
      <c r="U496" s="55"/>
      <c r="V496" s="55"/>
      <c r="W496" s="8"/>
      <c r="X496" s="58"/>
      <c r="Y496" s="55"/>
      <c r="Z496" s="55"/>
      <c r="AA496" s="55"/>
      <c r="AB496" s="8"/>
      <c r="AC496" s="58"/>
      <c r="AD496" s="55"/>
      <c r="AE496" s="55"/>
      <c r="AF496" s="55"/>
      <c r="AG496" s="8"/>
      <c r="AH496" s="58"/>
      <c r="AI496" s="55"/>
      <c r="AJ496" s="55"/>
      <c r="AK496" s="55">
        <v>63.262099999999997</v>
      </c>
      <c r="AL496" s="8">
        <v>0</v>
      </c>
      <c r="AM496" s="58">
        <v>0</v>
      </c>
      <c r="AN496" s="55"/>
      <c r="AO496" s="228"/>
      <c r="AP496" s="55">
        <v>55.12</v>
      </c>
      <c r="AQ496" s="200">
        <v>0</v>
      </c>
      <c r="AR496" s="201">
        <v>0</v>
      </c>
      <c r="AS496" s="55"/>
      <c r="AT496" s="55"/>
      <c r="AU496" s="423">
        <v>71.361400000000003</v>
      </c>
      <c r="AV496" s="200">
        <v>0</v>
      </c>
      <c r="AW496" s="201">
        <v>0</v>
      </c>
      <c r="AX496" s="423"/>
      <c r="AY496" s="55"/>
      <c r="AZ496" s="423">
        <v>74.29665</v>
      </c>
      <c r="BA496" s="200">
        <v>0</v>
      </c>
      <c r="BB496" s="201">
        <v>0</v>
      </c>
      <c r="BC496" s="425"/>
      <c r="BD496" s="136"/>
    </row>
    <row r="497" spans="1:56" ht="11.25" customHeight="1">
      <c r="A497" s="123">
        <v>113</v>
      </c>
      <c r="B497" s="55" t="s">
        <v>97</v>
      </c>
      <c r="C497" s="345">
        <v>2</v>
      </c>
      <c r="D497" s="57">
        <v>36712</v>
      </c>
      <c r="E497" s="8">
        <v>25</v>
      </c>
      <c r="F497" s="55" t="s">
        <v>47</v>
      </c>
      <c r="G497" s="55" t="s">
        <v>589</v>
      </c>
      <c r="H497" s="55" t="s">
        <v>386</v>
      </c>
      <c r="I497" s="55" t="s">
        <v>103</v>
      </c>
      <c r="J497" s="55"/>
      <c r="K497" s="55"/>
      <c r="L497" s="55"/>
      <c r="M497" s="8"/>
      <c r="N497" s="58"/>
      <c r="O497" s="55"/>
      <c r="P497" s="55"/>
      <c r="Q497" s="55"/>
      <c r="R497" s="8"/>
      <c r="S497" s="58"/>
      <c r="T497" s="55"/>
      <c r="U497" s="55"/>
      <c r="V497" s="55"/>
      <c r="W497" s="8"/>
      <c r="X497" s="58"/>
      <c r="Y497" s="55"/>
      <c r="Z497" s="55"/>
      <c r="AA497" s="55"/>
      <c r="AB497" s="8"/>
      <c r="AC497" s="58"/>
      <c r="AD497" s="55"/>
      <c r="AE497" s="55"/>
      <c r="AF497" s="55"/>
      <c r="AG497" s="8"/>
      <c r="AH497" s="58"/>
      <c r="AI497" s="55"/>
      <c r="AJ497" s="55"/>
      <c r="AK497" s="55">
        <v>50.008699999999997</v>
      </c>
      <c r="AL497" s="8">
        <v>0</v>
      </c>
      <c r="AM497" s="58">
        <v>0</v>
      </c>
      <c r="AN497" s="55"/>
      <c r="AO497" s="228"/>
      <c r="AP497" s="55">
        <v>52.62</v>
      </c>
      <c r="AQ497" s="200">
        <v>0</v>
      </c>
      <c r="AR497" s="201">
        <v>0</v>
      </c>
      <c r="AS497" s="55"/>
      <c r="AT497" s="55"/>
      <c r="AU497" s="423">
        <v>69.301749999999998</v>
      </c>
      <c r="AV497" s="200">
        <v>0</v>
      </c>
      <c r="AW497" s="201">
        <v>0</v>
      </c>
      <c r="AX497" s="423"/>
      <c r="AY497" s="55"/>
      <c r="AZ497" s="423">
        <v>77.401050000000012</v>
      </c>
      <c r="BA497" s="200">
        <v>0</v>
      </c>
      <c r="BB497" s="201">
        <v>0</v>
      </c>
      <c r="BC497" s="425"/>
      <c r="BD497" s="136"/>
    </row>
    <row r="498" spans="1:56" s="4" customFormat="1" ht="11.25" customHeight="1">
      <c r="A498" s="123">
        <v>113</v>
      </c>
      <c r="B498" s="55" t="s">
        <v>97</v>
      </c>
      <c r="C498" s="345">
        <v>3</v>
      </c>
      <c r="D498" s="57">
        <v>36706</v>
      </c>
      <c r="E498" s="8">
        <v>25</v>
      </c>
      <c r="F498" s="55" t="s">
        <v>47</v>
      </c>
      <c r="G498" s="55" t="s">
        <v>589</v>
      </c>
      <c r="H498" s="55" t="s">
        <v>386</v>
      </c>
      <c r="I498" s="55" t="s">
        <v>103</v>
      </c>
      <c r="J498" s="55"/>
      <c r="K498" s="55"/>
      <c r="L498" s="55"/>
      <c r="M498" s="8"/>
      <c r="N498" s="58"/>
      <c r="O498" s="55"/>
      <c r="P498" s="55"/>
      <c r="Q498" s="55"/>
      <c r="R498" s="8"/>
      <c r="S498" s="58"/>
      <c r="T498" s="55"/>
      <c r="U498" s="55"/>
      <c r="V498" s="55"/>
      <c r="W498" s="8"/>
      <c r="X498" s="58"/>
      <c r="Y498" s="55"/>
      <c r="Z498" s="55"/>
      <c r="AA498" s="55"/>
      <c r="AB498" s="8"/>
      <c r="AC498" s="58"/>
      <c r="AD498" s="55"/>
      <c r="AE498" s="55"/>
      <c r="AF498" s="55"/>
      <c r="AG498" s="8"/>
      <c r="AH498" s="58"/>
      <c r="AI498" s="55"/>
      <c r="AJ498" s="55"/>
      <c r="AK498" s="55">
        <v>63.212350000000001</v>
      </c>
      <c r="AL498" s="8">
        <v>0</v>
      </c>
      <c r="AM498" s="58">
        <v>0</v>
      </c>
      <c r="AN498" s="55"/>
      <c r="AO498" s="228"/>
      <c r="AP498" s="55">
        <v>56.9</v>
      </c>
      <c r="AQ498" s="200">
        <v>0</v>
      </c>
      <c r="AR498" s="201">
        <v>0</v>
      </c>
      <c r="AS498" s="55"/>
      <c r="AT498" s="55"/>
      <c r="AU498" s="423">
        <v>73.281750000000002</v>
      </c>
      <c r="AV498" s="200">
        <v>0</v>
      </c>
      <c r="AW498" s="201">
        <v>0</v>
      </c>
      <c r="AX498" s="423"/>
      <c r="AY498" s="55"/>
      <c r="AZ498" s="423">
        <v>75.490649999999988</v>
      </c>
      <c r="BA498" s="200">
        <v>0</v>
      </c>
      <c r="BB498" s="201">
        <v>0</v>
      </c>
      <c r="BC498" s="425"/>
      <c r="BD498" s="136"/>
    </row>
    <row r="499" spans="1:56" s="4" customFormat="1" ht="11.25" customHeight="1">
      <c r="A499" s="357">
        <v>114</v>
      </c>
      <c r="B499" s="263" t="s">
        <v>725</v>
      </c>
      <c r="C499" s="344">
        <v>0</v>
      </c>
      <c r="D499" s="264"/>
      <c r="E499" s="421">
        <v>0</v>
      </c>
      <c r="F499" s="263" t="s">
        <v>551</v>
      </c>
      <c r="G499" s="263" t="s">
        <v>748</v>
      </c>
      <c r="H499" s="263" t="s">
        <v>65</v>
      </c>
      <c r="I499" s="263" t="s">
        <v>103</v>
      </c>
      <c r="J499" s="263"/>
      <c r="K499" s="263"/>
      <c r="L499" s="277" t="s">
        <v>238</v>
      </c>
      <c r="M499" s="265"/>
      <c r="N499" s="268"/>
      <c r="O499" s="263"/>
      <c r="P499" s="263"/>
      <c r="Q499" s="277" t="s">
        <v>238</v>
      </c>
      <c r="R499" s="265">
        <v>0</v>
      </c>
      <c r="S499" s="268">
        <v>0</v>
      </c>
      <c r="T499" s="263"/>
      <c r="U499" s="263"/>
      <c r="V499" s="277" t="s">
        <v>238</v>
      </c>
      <c r="W499" s="265">
        <v>0</v>
      </c>
      <c r="X499" s="268">
        <v>0</v>
      </c>
      <c r="Y499" s="263"/>
      <c r="Z499" s="263"/>
      <c r="AA499" s="276" t="s">
        <v>238</v>
      </c>
      <c r="AB499" s="265">
        <v>0</v>
      </c>
      <c r="AC499" s="268">
        <v>0</v>
      </c>
      <c r="AD499" s="263"/>
      <c r="AE499" s="263"/>
      <c r="AF499" s="276" t="s">
        <v>238</v>
      </c>
      <c r="AG499" s="265">
        <v>0</v>
      </c>
      <c r="AH499" s="268">
        <v>0</v>
      </c>
      <c r="AI499" s="263"/>
      <c r="AJ499" s="263"/>
      <c r="AK499" s="263"/>
      <c r="AL499" s="265">
        <v>0</v>
      </c>
      <c r="AM499" s="268">
        <v>0</v>
      </c>
      <c r="AN499" s="263"/>
      <c r="AO499" s="313"/>
      <c r="AP499" s="263"/>
      <c r="AQ499" s="265">
        <v>0</v>
      </c>
      <c r="AR499" s="268">
        <v>0</v>
      </c>
      <c r="AS499" s="263"/>
      <c r="AT499" s="263"/>
      <c r="AU499" s="422">
        <v>0</v>
      </c>
      <c r="AV499" s="265">
        <v>0</v>
      </c>
      <c r="AW499" s="268">
        <v>0</v>
      </c>
      <c r="AX499" s="422"/>
      <c r="AY499" s="263"/>
      <c r="AZ499" s="422">
        <v>0</v>
      </c>
      <c r="BA499" s="265">
        <v>0</v>
      </c>
      <c r="BB499" s="268">
        <v>0</v>
      </c>
      <c r="BC499" s="422"/>
      <c r="BD499" s="263"/>
    </row>
    <row r="500" spans="1:56" s="4" customFormat="1" ht="11.25" customHeight="1">
      <c r="A500" s="123">
        <v>114</v>
      </c>
      <c r="B500" s="136" t="s">
        <v>725</v>
      </c>
      <c r="C500" s="346">
        <v>1</v>
      </c>
      <c r="D500" s="140">
        <v>36583</v>
      </c>
      <c r="E500" s="94">
        <v>0</v>
      </c>
      <c r="F500" s="136" t="s">
        <v>551</v>
      </c>
      <c r="G500" s="136" t="s">
        <v>748</v>
      </c>
      <c r="H500" s="136" t="s">
        <v>65</v>
      </c>
      <c r="I500" s="136" t="s">
        <v>103</v>
      </c>
      <c r="J500" s="136"/>
      <c r="K500" s="136"/>
      <c r="L500" s="241" t="s">
        <v>238</v>
      </c>
      <c r="M500" s="233"/>
      <c r="N500" s="234"/>
      <c r="O500" s="139"/>
      <c r="P500" s="139"/>
      <c r="Q500" s="241" t="s">
        <v>238</v>
      </c>
      <c r="R500" s="233"/>
      <c r="S500" s="221"/>
      <c r="T500" s="139"/>
      <c r="U500" s="139"/>
      <c r="V500" s="241" t="s">
        <v>238</v>
      </c>
      <c r="W500" s="233"/>
      <c r="X500" s="221"/>
      <c r="Y500" s="139"/>
      <c r="Z500" s="139"/>
      <c r="AA500" s="241" t="s">
        <v>238</v>
      </c>
      <c r="AB500" s="233"/>
      <c r="AC500" s="221"/>
      <c r="AD500" s="139"/>
      <c r="AE500" s="139"/>
      <c r="AF500" s="241" t="s">
        <v>238</v>
      </c>
      <c r="AG500" s="233"/>
      <c r="AH500" s="221"/>
      <c r="AI500" s="139"/>
      <c r="AJ500" s="139"/>
      <c r="AK500" s="136"/>
      <c r="AL500" s="8">
        <v>0</v>
      </c>
      <c r="AM500" s="58">
        <v>0</v>
      </c>
      <c r="AN500" s="136"/>
      <c r="AO500" s="237"/>
      <c r="AP500" s="136"/>
      <c r="AQ500" s="200">
        <v>0</v>
      </c>
      <c r="AR500" s="201">
        <v>0</v>
      </c>
      <c r="AS500" s="136"/>
      <c r="AT500" s="136"/>
      <c r="AU500" s="245">
        <v>0</v>
      </c>
      <c r="AV500" s="200">
        <v>0</v>
      </c>
      <c r="AW500" s="201">
        <v>0</v>
      </c>
      <c r="AX500" s="423"/>
      <c r="AY500" s="136"/>
      <c r="AZ500" s="423">
        <v>0</v>
      </c>
      <c r="BA500" s="200">
        <v>0</v>
      </c>
      <c r="BB500" s="201">
        <v>0</v>
      </c>
      <c r="BC500" s="425"/>
      <c r="BD500" s="136"/>
    </row>
    <row r="501" spans="1:56" ht="11.25" customHeight="1">
      <c r="A501" s="123">
        <v>114</v>
      </c>
      <c r="B501" s="136" t="s">
        <v>725</v>
      </c>
      <c r="C501" s="346">
        <v>2</v>
      </c>
      <c r="D501" s="140">
        <v>36616</v>
      </c>
      <c r="E501" s="94">
        <v>0</v>
      </c>
      <c r="F501" s="136" t="s">
        <v>551</v>
      </c>
      <c r="G501" s="136" t="s">
        <v>748</v>
      </c>
      <c r="H501" s="136" t="s">
        <v>65</v>
      </c>
      <c r="I501" s="136" t="s">
        <v>103</v>
      </c>
      <c r="J501" s="136"/>
      <c r="K501" s="136"/>
      <c r="L501" s="237" t="s">
        <v>238</v>
      </c>
      <c r="M501" s="126"/>
      <c r="N501" s="221"/>
      <c r="O501" s="136"/>
      <c r="P501" s="55"/>
      <c r="Q501" s="237" t="s">
        <v>238</v>
      </c>
      <c r="R501" s="126"/>
      <c r="S501" s="221"/>
      <c r="T501" s="136"/>
      <c r="U501" s="55"/>
      <c r="V501" s="237" t="s">
        <v>238</v>
      </c>
      <c r="W501" s="126"/>
      <c r="X501" s="221"/>
      <c r="Y501" s="136"/>
      <c r="Z501" s="55"/>
      <c r="AA501" s="237" t="s">
        <v>238</v>
      </c>
      <c r="AB501" s="126"/>
      <c r="AC501" s="221"/>
      <c r="AD501" s="136"/>
      <c r="AE501" s="55"/>
      <c r="AF501" s="237" t="s">
        <v>238</v>
      </c>
      <c r="AG501" s="126"/>
      <c r="AH501" s="221"/>
      <c r="AI501" s="136"/>
      <c r="AJ501" s="55"/>
      <c r="AK501" s="136"/>
      <c r="AL501" s="8">
        <v>0</v>
      </c>
      <c r="AM501" s="58">
        <v>0</v>
      </c>
      <c r="AN501" s="136"/>
      <c r="AO501" s="237"/>
      <c r="AP501" s="139"/>
      <c r="AQ501" s="200">
        <v>0</v>
      </c>
      <c r="AR501" s="201">
        <v>0</v>
      </c>
      <c r="AS501" s="139"/>
      <c r="AT501" s="139"/>
      <c r="AU501" s="245">
        <v>0</v>
      </c>
      <c r="AV501" s="200">
        <v>0</v>
      </c>
      <c r="AW501" s="201">
        <v>0</v>
      </c>
      <c r="AX501" s="423"/>
      <c r="AY501" s="139"/>
      <c r="AZ501" s="423">
        <v>0</v>
      </c>
      <c r="BA501" s="200">
        <v>0</v>
      </c>
      <c r="BB501" s="201">
        <v>0</v>
      </c>
      <c r="BC501" s="425"/>
      <c r="BD501" s="139"/>
    </row>
    <row r="502" spans="1:56" ht="11.25" customHeight="1">
      <c r="A502" s="357">
        <v>115</v>
      </c>
      <c r="B502" s="279" t="s">
        <v>859</v>
      </c>
      <c r="C502" s="347">
        <v>0</v>
      </c>
      <c r="D502" s="280"/>
      <c r="E502" s="421">
        <v>390</v>
      </c>
      <c r="F502" s="279" t="s">
        <v>518</v>
      </c>
      <c r="G502" s="279" t="s">
        <v>589</v>
      </c>
      <c r="H502" s="279" t="s">
        <v>370</v>
      </c>
      <c r="I502" s="279" t="s">
        <v>103</v>
      </c>
      <c r="J502" s="279"/>
      <c r="K502" s="279"/>
      <c r="L502" s="284">
        <v>2332.1406999999999</v>
      </c>
      <c r="M502" s="269">
        <v>0</v>
      </c>
      <c r="N502" s="282">
        <v>0</v>
      </c>
      <c r="O502" s="279"/>
      <c r="P502" s="263"/>
      <c r="Q502" s="284">
        <v>2262.0131000000001</v>
      </c>
      <c r="R502" s="269">
        <v>0</v>
      </c>
      <c r="S502" s="282">
        <v>0</v>
      </c>
      <c r="T502" s="279"/>
      <c r="U502" s="263"/>
      <c r="V502" s="284">
        <v>2054.6451499999998</v>
      </c>
      <c r="W502" s="269">
        <v>0</v>
      </c>
      <c r="X502" s="282">
        <v>0</v>
      </c>
      <c r="Y502" s="279"/>
      <c r="Z502" s="263"/>
      <c r="AA502" s="269">
        <v>2317.9818500000001</v>
      </c>
      <c r="AB502" s="269">
        <v>0</v>
      </c>
      <c r="AC502" s="282">
        <v>0</v>
      </c>
      <c r="AD502" s="279"/>
      <c r="AE502" s="263"/>
      <c r="AF502" s="286">
        <v>2205.0493499999998</v>
      </c>
      <c r="AG502" s="269">
        <v>0</v>
      </c>
      <c r="AH502" s="282">
        <v>0</v>
      </c>
      <c r="AI502" s="279"/>
      <c r="AJ502" s="263"/>
      <c r="AK502" s="279">
        <v>2072.5153500000001</v>
      </c>
      <c r="AL502" s="265">
        <v>0</v>
      </c>
      <c r="AM502" s="268">
        <v>0</v>
      </c>
      <c r="AN502" s="279"/>
      <c r="AO502" s="316"/>
      <c r="AP502" s="279">
        <v>2076.8137500000003</v>
      </c>
      <c r="AQ502" s="265">
        <v>0</v>
      </c>
      <c r="AR502" s="268">
        <v>0</v>
      </c>
      <c r="AS502" s="279"/>
      <c r="AT502" s="279"/>
      <c r="AU502" s="422">
        <v>2221.6061500000001</v>
      </c>
      <c r="AV502" s="265">
        <v>0</v>
      </c>
      <c r="AW502" s="268">
        <v>0</v>
      </c>
      <c r="AX502" s="422"/>
      <c r="AY502" s="279"/>
      <c r="AZ502" s="422">
        <v>1841.3967499999999</v>
      </c>
      <c r="BA502" s="265">
        <v>0</v>
      </c>
      <c r="BB502" s="268">
        <v>0</v>
      </c>
      <c r="BC502" s="422"/>
      <c r="BD502" s="279"/>
    </row>
    <row r="503" spans="1:56" s="4" customFormat="1" ht="11.25" customHeight="1">
      <c r="A503" s="123">
        <v>115</v>
      </c>
      <c r="B503" s="55" t="s">
        <v>859</v>
      </c>
      <c r="C503" s="345">
        <v>1</v>
      </c>
      <c r="D503" s="57">
        <v>39167</v>
      </c>
      <c r="E503" s="8">
        <v>130</v>
      </c>
      <c r="F503" s="55" t="s">
        <v>518</v>
      </c>
      <c r="G503" s="55" t="s">
        <v>589</v>
      </c>
      <c r="H503" s="55" t="s">
        <v>370</v>
      </c>
      <c r="I503" s="55" t="s">
        <v>103</v>
      </c>
      <c r="J503" s="55"/>
      <c r="K503" s="55"/>
      <c r="L503" s="55"/>
      <c r="M503" s="8"/>
      <c r="N503" s="58"/>
      <c r="O503" s="55"/>
      <c r="P503" s="55"/>
      <c r="Q503" s="55"/>
      <c r="R503" s="8"/>
      <c r="S503" s="58"/>
      <c r="T503" s="55"/>
      <c r="U503" s="55"/>
      <c r="V503" s="55"/>
      <c r="W503" s="8"/>
      <c r="X503" s="58"/>
      <c r="Y503" s="55"/>
      <c r="Z503" s="55"/>
      <c r="AA503" s="55"/>
      <c r="AB503" s="8"/>
      <c r="AC503" s="58"/>
      <c r="AD503" s="55"/>
      <c r="AE503" s="55"/>
      <c r="AF503" s="55"/>
      <c r="AG503" s="8"/>
      <c r="AH503" s="58"/>
      <c r="AI503" s="55"/>
      <c r="AJ503" s="55"/>
      <c r="AK503" s="55">
        <v>740.11085000000003</v>
      </c>
      <c r="AL503" s="8">
        <v>0</v>
      </c>
      <c r="AM503" s="58">
        <v>0</v>
      </c>
      <c r="AN503" s="55"/>
      <c r="AO503" s="228"/>
      <c r="AP503" s="55">
        <v>673.09</v>
      </c>
      <c r="AQ503" s="200">
        <v>0</v>
      </c>
      <c r="AR503" s="201">
        <v>0</v>
      </c>
      <c r="AS503" s="55"/>
      <c r="AT503" s="55"/>
      <c r="AU503" s="423">
        <v>710.59915000000012</v>
      </c>
      <c r="AV503" s="200">
        <v>0</v>
      </c>
      <c r="AW503" s="201">
        <v>0</v>
      </c>
      <c r="AX503" s="423"/>
      <c r="AY503" s="55"/>
      <c r="AZ503" s="423">
        <v>627.18829999999991</v>
      </c>
      <c r="BA503" s="200">
        <v>0</v>
      </c>
      <c r="BB503" s="201">
        <v>0</v>
      </c>
      <c r="BC503" s="425"/>
      <c r="BD503" s="136"/>
    </row>
    <row r="504" spans="1:56" ht="11.25" customHeight="1">
      <c r="A504" s="123">
        <v>115</v>
      </c>
      <c r="B504" s="55" t="s">
        <v>859</v>
      </c>
      <c r="C504" s="345">
        <v>2</v>
      </c>
      <c r="D504" s="57">
        <v>39141</v>
      </c>
      <c r="E504" s="8">
        <v>130</v>
      </c>
      <c r="F504" s="55" t="s">
        <v>518</v>
      </c>
      <c r="G504" s="55" t="s">
        <v>589</v>
      </c>
      <c r="H504" s="55" t="s">
        <v>370</v>
      </c>
      <c r="I504" s="55" t="s">
        <v>103</v>
      </c>
      <c r="J504" s="55"/>
      <c r="K504" s="55"/>
      <c r="L504" s="55"/>
      <c r="M504" s="8"/>
      <c r="N504" s="58"/>
      <c r="O504" s="55"/>
      <c r="P504" s="55"/>
      <c r="Q504" s="55"/>
      <c r="R504" s="8"/>
      <c r="S504" s="58"/>
      <c r="T504" s="55"/>
      <c r="U504" s="55"/>
      <c r="V504" s="55"/>
      <c r="W504" s="8"/>
      <c r="X504" s="58"/>
      <c r="Y504" s="55"/>
      <c r="Z504" s="55"/>
      <c r="AA504" s="55"/>
      <c r="AB504" s="8"/>
      <c r="AC504" s="58"/>
      <c r="AD504" s="55"/>
      <c r="AE504" s="55"/>
      <c r="AF504" s="55"/>
      <c r="AG504" s="8"/>
      <c r="AH504" s="58"/>
      <c r="AI504" s="55"/>
      <c r="AJ504" s="55"/>
      <c r="AK504" s="55">
        <v>778.96559999999999</v>
      </c>
      <c r="AL504" s="8">
        <v>0</v>
      </c>
      <c r="AM504" s="58">
        <v>0</v>
      </c>
      <c r="AN504" s="55"/>
      <c r="AO504" s="228"/>
      <c r="AP504" s="55">
        <v>707.55</v>
      </c>
      <c r="AQ504" s="200">
        <v>0</v>
      </c>
      <c r="AR504" s="201">
        <v>0</v>
      </c>
      <c r="AS504" s="55"/>
      <c r="AT504" s="55"/>
      <c r="AU504" s="423">
        <v>752.16030000000001</v>
      </c>
      <c r="AV504" s="200">
        <v>0</v>
      </c>
      <c r="AW504" s="201">
        <v>0</v>
      </c>
      <c r="AX504" s="423"/>
      <c r="AY504" s="55"/>
      <c r="AZ504" s="423">
        <v>670.82899999999995</v>
      </c>
      <c r="BA504" s="200">
        <v>0</v>
      </c>
      <c r="BB504" s="201">
        <v>0</v>
      </c>
      <c r="BC504" s="425"/>
      <c r="BD504" s="136"/>
    </row>
    <row r="505" spans="1:56" s="4" customFormat="1" ht="12" customHeight="1">
      <c r="A505" s="123">
        <v>115</v>
      </c>
      <c r="B505" s="55" t="s">
        <v>859</v>
      </c>
      <c r="C505" s="345">
        <v>3</v>
      </c>
      <c r="D505" s="57">
        <v>39159</v>
      </c>
      <c r="E505" s="8">
        <v>130</v>
      </c>
      <c r="F505" s="55" t="s">
        <v>518</v>
      </c>
      <c r="G505" s="55" t="s">
        <v>589</v>
      </c>
      <c r="H505" s="55" t="s">
        <v>370</v>
      </c>
      <c r="I505" s="55" t="s">
        <v>103</v>
      </c>
      <c r="J505" s="55"/>
      <c r="K505" s="55"/>
      <c r="L505" s="56"/>
      <c r="M505" s="200"/>
      <c r="N505" s="201"/>
      <c r="O505" s="56"/>
      <c r="P505" s="56"/>
      <c r="Q505" s="56"/>
      <c r="R505" s="200"/>
      <c r="S505" s="201"/>
      <c r="T505" s="56"/>
      <c r="U505" s="56"/>
      <c r="V505" s="56"/>
      <c r="W505" s="200"/>
      <c r="X505" s="201"/>
      <c r="Y505" s="56"/>
      <c r="Z505" s="56"/>
      <c r="AA505" s="56"/>
      <c r="AB505" s="200"/>
      <c r="AC505" s="201"/>
      <c r="AD505" s="56"/>
      <c r="AE505" s="56"/>
      <c r="AF505" s="56"/>
      <c r="AG505" s="200"/>
      <c r="AH505" s="201"/>
      <c r="AI505" s="56"/>
      <c r="AJ505" s="56"/>
      <c r="AK505" s="55">
        <v>553.43889999999999</v>
      </c>
      <c r="AL505" s="8">
        <v>0</v>
      </c>
      <c r="AM505" s="58">
        <v>0</v>
      </c>
      <c r="AN505" s="55"/>
      <c r="AO505" s="228"/>
      <c r="AP505" s="56">
        <v>696.17</v>
      </c>
      <c r="AQ505" s="200">
        <v>0</v>
      </c>
      <c r="AR505" s="201">
        <v>0</v>
      </c>
      <c r="AS505" s="56"/>
      <c r="AT505" s="56"/>
      <c r="AU505" s="423">
        <v>758.84670000000006</v>
      </c>
      <c r="AV505" s="200">
        <v>0</v>
      </c>
      <c r="AW505" s="201">
        <v>0</v>
      </c>
      <c r="AX505" s="423"/>
      <c r="AY505" s="56"/>
      <c r="AZ505" s="423">
        <v>543.37945000000002</v>
      </c>
      <c r="BA505" s="200">
        <v>0</v>
      </c>
      <c r="BB505" s="201">
        <v>0</v>
      </c>
      <c r="BC505" s="425"/>
      <c r="BD505" s="139"/>
    </row>
    <row r="506" spans="1:56" ht="10.5" customHeight="1">
      <c r="A506" s="357">
        <v>116</v>
      </c>
      <c r="B506" s="263" t="s">
        <v>448</v>
      </c>
      <c r="C506" s="344">
        <v>0</v>
      </c>
      <c r="D506" s="264"/>
      <c r="E506" s="421">
        <v>0</v>
      </c>
      <c r="F506" s="263" t="s">
        <v>459</v>
      </c>
      <c r="G506" s="263" t="s">
        <v>589</v>
      </c>
      <c r="H506" s="263" t="s">
        <v>447</v>
      </c>
      <c r="I506" s="263" t="s">
        <v>849</v>
      </c>
      <c r="J506" s="263" t="s">
        <v>591</v>
      </c>
      <c r="K506" s="263" t="s">
        <v>848</v>
      </c>
      <c r="L506" s="263">
        <v>832.30799999999999</v>
      </c>
      <c r="M506" s="265">
        <v>984710.23937255878</v>
      </c>
      <c r="N506" s="268">
        <v>1.1831079833097349</v>
      </c>
      <c r="O506" s="263">
        <v>1</v>
      </c>
      <c r="P506" s="263"/>
      <c r="Q506" s="263">
        <v>856.2</v>
      </c>
      <c r="R506" s="265">
        <v>1019614.602933374</v>
      </c>
      <c r="S506" s="268">
        <v>1.1908603164370171</v>
      </c>
      <c r="T506" s="263">
        <v>1</v>
      </c>
      <c r="U506" s="263"/>
      <c r="V506" s="263">
        <v>372.88</v>
      </c>
      <c r="W506" s="265">
        <v>461379.48754184484</v>
      </c>
      <c r="X506" s="268">
        <v>1.2373403978273034</v>
      </c>
      <c r="Y506" s="263">
        <v>1</v>
      </c>
      <c r="Z506" s="263"/>
      <c r="AA506" s="267">
        <v>111.0018</v>
      </c>
      <c r="AB506" s="265">
        <v>144143.57737591077</v>
      </c>
      <c r="AC506" s="268">
        <v>1.2985697292828655</v>
      </c>
      <c r="AD506" s="263">
        <v>1</v>
      </c>
      <c r="AE506" s="263"/>
      <c r="AF506" s="267">
        <v>187.88515993193866</v>
      </c>
      <c r="AG506" s="265">
        <v>285323.15008421196</v>
      </c>
      <c r="AH506" s="268">
        <v>1.518603971636558</v>
      </c>
      <c r="AI506" s="263">
        <v>1</v>
      </c>
      <c r="AJ506" s="263"/>
      <c r="AK506" s="263">
        <v>109.43</v>
      </c>
      <c r="AL506" s="265">
        <v>173062.23553357244</v>
      </c>
      <c r="AM506" s="268">
        <v>1.5814880337528323</v>
      </c>
      <c r="AN506" s="263"/>
      <c r="AO506" s="313"/>
      <c r="AP506" s="263"/>
      <c r="AQ506" s="265">
        <v>0</v>
      </c>
      <c r="AR506" s="268">
        <v>0</v>
      </c>
      <c r="AS506" s="263"/>
      <c r="AT506" s="263"/>
      <c r="AU506" s="422">
        <v>0</v>
      </c>
      <c r="AV506" s="265">
        <v>0</v>
      </c>
      <c r="AW506" s="268">
        <v>0</v>
      </c>
      <c r="AX506" s="422"/>
      <c r="AY506" s="263"/>
      <c r="AZ506" s="422">
        <v>0</v>
      </c>
      <c r="BA506" s="265">
        <v>0</v>
      </c>
      <c r="BB506" s="268">
        <v>0</v>
      </c>
      <c r="BC506" s="422"/>
      <c r="BD506" s="263"/>
    </row>
    <row r="507" spans="1:56" s="4" customFormat="1" ht="11.25" customHeight="1">
      <c r="A507" s="123">
        <v>116</v>
      </c>
      <c r="B507" s="55" t="s">
        <v>448</v>
      </c>
      <c r="C507" s="345">
        <v>1</v>
      </c>
      <c r="D507" s="57">
        <v>24623</v>
      </c>
      <c r="E507" s="94">
        <v>0</v>
      </c>
      <c r="F507" s="55" t="s">
        <v>459</v>
      </c>
      <c r="G507" s="55" t="s">
        <v>589</v>
      </c>
      <c r="H507" s="55" t="s">
        <v>447</v>
      </c>
      <c r="I507" s="55" t="s">
        <v>849</v>
      </c>
      <c r="J507" s="55" t="s">
        <v>591</v>
      </c>
      <c r="K507" s="55" t="s">
        <v>848</v>
      </c>
      <c r="L507" s="55"/>
      <c r="M507" s="8"/>
      <c r="N507" s="58"/>
      <c r="O507" s="55"/>
      <c r="P507" s="55"/>
      <c r="Q507" s="55"/>
      <c r="R507" s="8"/>
      <c r="S507" s="58"/>
      <c r="T507" s="55"/>
      <c r="U507" s="55"/>
      <c r="V507" s="55"/>
      <c r="W507" s="8"/>
      <c r="X507" s="58"/>
      <c r="Y507" s="55"/>
      <c r="Z507" s="55"/>
      <c r="AA507" s="55"/>
      <c r="AB507" s="8"/>
      <c r="AC507" s="58"/>
      <c r="AD507" s="55"/>
      <c r="AE507" s="55"/>
      <c r="AF507" s="55"/>
      <c r="AG507" s="8"/>
      <c r="AH507" s="58"/>
      <c r="AI507" s="55"/>
      <c r="AJ507" s="55"/>
      <c r="AK507" s="55"/>
      <c r="AL507" s="8">
        <v>0</v>
      </c>
      <c r="AM507" s="58">
        <v>0</v>
      </c>
      <c r="AN507" s="237">
        <v>1</v>
      </c>
      <c r="AO507" s="228"/>
      <c r="AP507" s="55"/>
      <c r="AQ507" s="200">
        <v>0</v>
      </c>
      <c r="AR507" s="201">
        <v>0</v>
      </c>
      <c r="AS507" s="55">
        <v>1</v>
      </c>
      <c r="AT507" s="55"/>
      <c r="AU507" s="245">
        <v>0</v>
      </c>
      <c r="AV507" s="200">
        <v>0</v>
      </c>
      <c r="AW507" s="201">
        <v>0</v>
      </c>
      <c r="AX507" s="423">
        <v>1</v>
      </c>
      <c r="AY507" s="55"/>
      <c r="AZ507" s="245">
        <v>0</v>
      </c>
      <c r="BA507" s="200">
        <v>0</v>
      </c>
      <c r="BB507" s="201">
        <v>0</v>
      </c>
      <c r="BC507" s="425">
        <v>1</v>
      </c>
      <c r="BD507" s="136"/>
    </row>
    <row r="508" spans="1:56" s="4" customFormat="1" ht="11.25" customHeight="1">
      <c r="A508" s="123">
        <v>116</v>
      </c>
      <c r="B508" s="55" t="s">
        <v>448</v>
      </c>
      <c r="C508" s="345">
        <v>2</v>
      </c>
      <c r="D508" s="57">
        <v>29925</v>
      </c>
      <c r="E508" s="94">
        <v>0</v>
      </c>
      <c r="F508" s="55" t="s">
        <v>459</v>
      </c>
      <c r="G508" s="55" t="s">
        <v>589</v>
      </c>
      <c r="H508" s="55" t="s">
        <v>447</v>
      </c>
      <c r="I508" s="55" t="s">
        <v>849</v>
      </c>
      <c r="J508" s="55" t="s">
        <v>591</v>
      </c>
      <c r="K508" s="55" t="s">
        <v>848</v>
      </c>
      <c r="L508" s="197">
        <v>832.30799999999999</v>
      </c>
      <c r="M508" s="8">
        <v>984710.23937255878</v>
      </c>
      <c r="N508" s="58">
        <v>1.1831079833097349</v>
      </c>
      <c r="O508" s="55"/>
      <c r="P508" s="55"/>
      <c r="Q508" s="197"/>
      <c r="R508" s="8">
        <v>0</v>
      </c>
      <c r="S508" s="58">
        <v>0</v>
      </c>
      <c r="T508" s="55"/>
      <c r="U508" s="55"/>
      <c r="V508" s="197"/>
      <c r="W508" s="8">
        <v>0</v>
      </c>
      <c r="X508" s="58">
        <v>0</v>
      </c>
      <c r="Y508" s="55"/>
      <c r="Z508" s="55"/>
      <c r="AA508" s="197"/>
      <c r="AB508" s="8"/>
      <c r="AC508" s="58"/>
      <c r="AD508" s="55"/>
      <c r="AE508" s="55"/>
      <c r="AF508" s="197"/>
      <c r="AG508" s="8"/>
      <c r="AH508" s="58"/>
      <c r="AI508" s="55"/>
      <c r="AJ508" s="55"/>
      <c r="AK508" s="55">
        <v>109.43</v>
      </c>
      <c r="AL508" s="8">
        <v>173062.23553357244</v>
      </c>
      <c r="AM508" s="58">
        <v>1.5814880337528323</v>
      </c>
      <c r="AN508" s="237">
        <v>1</v>
      </c>
      <c r="AO508" s="228"/>
      <c r="AP508" s="55"/>
      <c r="AQ508" s="200">
        <v>0</v>
      </c>
      <c r="AR508" s="201">
        <v>0</v>
      </c>
      <c r="AS508" s="55">
        <v>1</v>
      </c>
      <c r="AT508" s="55"/>
      <c r="AU508" s="245">
        <v>0</v>
      </c>
      <c r="AV508" s="200">
        <v>0</v>
      </c>
      <c r="AW508" s="201">
        <v>0</v>
      </c>
      <c r="AX508" s="423">
        <v>1</v>
      </c>
      <c r="AY508" s="55"/>
      <c r="AZ508" s="245">
        <v>0</v>
      </c>
      <c r="BA508" s="200">
        <v>0</v>
      </c>
      <c r="BB508" s="201">
        <v>0</v>
      </c>
      <c r="BC508" s="425">
        <v>1</v>
      </c>
      <c r="BD508" s="136"/>
    </row>
    <row r="509" spans="1:56" ht="11.25" customHeight="1">
      <c r="A509" s="357">
        <v>117</v>
      </c>
      <c r="B509" s="263" t="s">
        <v>75</v>
      </c>
      <c r="C509" s="344">
        <v>0</v>
      </c>
      <c r="D509" s="264"/>
      <c r="E509" s="421">
        <v>1000</v>
      </c>
      <c r="F509" s="263" t="s">
        <v>459</v>
      </c>
      <c r="G509" s="263" t="s">
        <v>589</v>
      </c>
      <c r="H509" s="263" t="s">
        <v>447</v>
      </c>
      <c r="I509" s="263" t="s">
        <v>849</v>
      </c>
      <c r="J509" s="263" t="s">
        <v>591</v>
      </c>
      <c r="K509" s="263" t="s">
        <v>848</v>
      </c>
      <c r="L509" s="267">
        <v>6182.0409</v>
      </c>
      <c r="M509" s="265">
        <v>5918250.0918329405</v>
      </c>
      <c r="N509" s="268">
        <v>0.95732949483283758</v>
      </c>
      <c r="O509" s="263">
        <v>1</v>
      </c>
      <c r="P509" s="263"/>
      <c r="Q509" s="267">
        <v>5981.3710000000001</v>
      </c>
      <c r="R509" s="265">
        <v>5715071.0232220851</v>
      </c>
      <c r="S509" s="268">
        <v>0.9554784385088444</v>
      </c>
      <c r="T509" s="263">
        <v>1</v>
      </c>
      <c r="U509" s="263"/>
      <c r="V509" s="267">
        <v>5964.6400999999996</v>
      </c>
      <c r="W509" s="265">
        <v>5716980.7379806424</v>
      </c>
      <c r="X509" s="268">
        <v>0.9584787417401166</v>
      </c>
      <c r="Y509" s="263">
        <v>1</v>
      </c>
      <c r="Z509" s="263"/>
      <c r="AA509" s="267">
        <v>5442.1756999999998</v>
      </c>
      <c r="AB509" s="265">
        <v>5189702.0613666857</v>
      </c>
      <c r="AC509" s="268">
        <v>0.95360795892104067</v>
      </c>
      <c r="AD509" s="263">
        <v>1</v>
      </c>
      <c r="AE509" s="263"/>
      <c r="AF509" s="267">
        <v>5794.07</v>
      </c>
      <c r="AG509" s="265">
        <v>5625114.9447819367</v>
      </c>
      <c r="AH509" s="268">
        <v>0.97084000448422914</v>
      </c>
      <c r="AI509" s="263">
        <v>1</v>
      </c>
      <c r="AJ509" s="263"/>
      <c r="AK509" s="263">
        <v>6724</v>
      </c>
      <c r="AL509" s="265">
        <v>6500364.1636727545</v>
      </c>
      <c r="AM509" s="268">
        <v>0.96674065491861316</v>
      </c>
      <c r="AN509" s="263"/>
      <c r="AO509" s="313"/>
      <c r="AP509" s="263">
        <v>6711.58</v>
      </c>
      <c r="AQ509" s="265">
        <v>6610531.5851470921</v>
      </c>
      <c r="AR509" s="268">
        <v>0.98494416890614311</v>
      </c>
      <c r="AS509" s="263"/>
      <c r="AT509" s="263"/>
      <c r="AU509" s="422">
        <v>6652.6989410844799</v>
      </c>
      <c r="AV509" s="265">
        <v>6356097.9372893637</v>
      </c>
      <c r="AW509" s="268">
        <v>0.95541643979056023</v>
      </c>
      <c r="AX509" s="422"/>
      <c r="AY509" s="263"/>
      <c r="AZ509" s="422">
        <v>5855.984158100332</v>
      </c>
      <c r="BA509" s="265">
        <v>5741307.233068238</v>
      </c>
      <c r="BB509" s="268">
        <v>0.98041713878725811</v>
      </c>
      <c r="BC509" s="422"/>
      <c r="BD509" s="263"/>
    </row>
    <row r="510" spans="1:56" s="4" customFormat="1" ht="11.25" customHeight="1">
      <c r="A510" s="123">
        <v>117</v>
      </c>
      <c r="B510" s="55" t="s">
        <v>75</v>
      </c>
      <c r="C510" s="345">
        <v>1</v>
      </c>
      <c r="D510" s="57">
        <v>40753</v>
      </c>
      <c r="E510" s="94">
        <v>500</v>
      </c>
      <c r="F510" s="55" t="s">
        <v>459</v>
      </c>
      <c r="G510" s="55" t="s">
        <v>589</v>
      </c>
      <c r="H510" s="55" t="s">
        <v>447</v>
      </c>
      <c r="I510" s="55" t="s">
        <v>849</v>
      </c>
      <c r="J510" s="55" t="s">
        <v>591</v>
      </c>
      <c r="K510" s="55" t="s">
        <v>848</v>
      </c>
      <c r="L510" s="55"/>
      <c r="M510" s="8"/>
      <c r="N510" s="58"/>
      <c r="O510" s="55"/>
      <c r="P510" s="55"/>
      <c r="Q510" s="55"/>
      <c r="R510" s="8"/>
      <c r="S510" s="58"/>
      <c r="T510" s="55"/>
      <c r="U510" s="55"/>
      <c r="V510" s="55"/>
      <c r="W510" s="8"/>
      <c r="X510" s="58"/>
      <c r="Y510" s="55"/>
      <c r="Z510" s="55"/>
      <c r="AA510" s="55"/>
      <c r="AB510" s="8"/>
      <c r="AC510" s="58"/>
      <c r="AD510" s="55"/>
      <c r="AE510" s="55"/>
      <c r="AF510" s="55"/>
      <c r="AG510" s="8"/>
      <c r="AH510" s="58"/>
      <c r="AI510" s="55"/>
      <c r="AJ510" s="55"/>
      <c r="AK510" s="55">
        <v>3164.1149999999998</v>
      </c>
      <c r="AL510" s="8">
        <v>3058548.7813272937</v>
      </c>
      <c r="AM510" s="58">
        <v>0.96663641534119138</v>
      </c>
      <c r="AN510" s="237">
        <v>1</v>
      </c>
      <c r="AO510" s="228"/>
      <c r="AP510" s="55">
        <v>3516.0639999999999</v>
      </c>
      <c r="AQ510" s="200">
        <v>3472027.9319382911</v>
      </c>
      <c r="AR510" s="201">
        <v>0.98747574900180746</v>
      </c>
      <c r="AS510" s="55">
        <v>1</v>
      </c>
      <c r="AT510" s="55"/>
      <c r="AU510" s="423">
        <v>3258.4332167478019</v>
      </c>
      <c r="AV510" s="200">
        <v>3150461.0858915197</v>
      </c>
      <c r="AW510" s="201">
        <v>0.96686378892121427</v>
      </c>
      <c r="AX510" s="423">
        <v>1</v>
      </c>
      <c r="AY510" s="55"/>
      <c r="AZ510" s="423">
        <v>2885.3735582508334</v>
      </c>
      <c r="BA510" s="200">
        <v>2788476.9168273793</v>
      </c>
      <c r="BB510" s="201">
        <v>0.96641799078446022</v>
      </c>
      <c r="BC510" s="425">
        <v>1</v>
      </c>
      <c r="BD510" s="136"/>
    </row>
    <row r="511" spans="1:56" ht="11.25" customHeight="1">
      <c r="A511" s="123">
        <v>117</v>
      </c>
      <c r="B511" s="55" t="s">
        <v>75</v>
      </c>
      <c r="C511" s="345">
        <v>2</v>
      </c>
      <c r="D511" s="57">
        <v>40991</v>
      </c>
      <c r="E511" s="94">
        <v>500</v>
      </c>
      <c r="F511" s="55" t="s">
        <v>459</v>
      </c>
      <c r="G511" s="55" t="s">
        <v>589</v>
      </c>
      <c r="H511" s="55" t="s">
        <v>447</v>
      </c>
      <c r="I511" s="55" t="s">
        <v>849</v>
      </c>
      <c r="J511" s="55" t="s">
        <v>591</v>
      </c>
      <c r="K511" s="55" t="s">
        <v>848</v>
      </c>
      <c r="L511" s="55"/>
      <c r="M511" s="8"/>
      <c r="N511" s="58"/>
      <c r="O511" s="55"/>
      <c r="P511" s="55"/>
      <c r="Q511" s="55"/>
      <c r="R511" s="8"/>
      <c r="S511" s="58"/>
      <c r="T511" s="55"/>
      <c r="U511" s="55"/>
      <c r="V511" s="55"/>
      <c r="W511" s="8"/>
      <c r="X511" s="58"/>
      <c r="Y511" s="55"/>
      <c r="Z511" s="55"/>
      <c r="AA511" s="55"/>
      <c r="AB511" s="8"/>
      <c r="AC511" s="58"/>
      <c r="AD511" s="55"/>
      <c r="AE511" s="55"/>
      <c r="AF511" s="55"/>
      <c r="AG511" s="8"/>
      <c r="AH511" s="58"/>
      <c r="AI511" s="55"/>
      <c r="AJ511" s="55"/>
      <c r="AK511" s="55">
        <v>3559.6669999999999</v>
      </c>
      <c r="AL511" s="8">
        <v>3442531.4466752107</v>
      </c>
      <c r="AM511" s="58">
        <v>0.96709367664874568</v>
      </c>
      <c r="AN511" s="237">
        <v>1</v>
      </c>
      <c r="AO511" s="228"/>
      <c r="AP511" s="55">
        <v>3195.5160000000001</v>
      </c>
      <c r="AQ511" s="200">
        <v>3138497.6830708934</v>
      </c>
      <c r="AR511" s="201">
        <v>0.98215677313801386</v>
      </c>
      <c r="AS511" s="55">
        <v>1</v>
      </c>
      <c r="AT511" s="55"/>
      <c r="AU511" s="423">
        <v>3394.265724336678</v>
      </c>
      <c r="AV511" s="200">
        <v>3205636.851397844</v>
      </c>
      <c r="AW511" s="201">
        <v>0.94442719331418967</v>
      </c>
      <c r="AX511" s="423">
        <v>1</v>
      </c>
      <c r="AY511" s="55"/>
      <c r="AZ511" s="423">
        <v>2970.6105998494986</v>
      </c>
      <c r="BA511" s="200">
        <v>2952830.3162408592</v>
      </c>
      <c r="BB511" s="201">
        <v>0.99401460305516309</v>
      </c>
      <c r="BC511" s="425">
        <v>1</v>
      </c>
      <c r="BD511" s="136"/>
    </row>
    <row r="512" spans="1:56" ht="11.25" customHeight="1">
      <c r="A512" s="357">
        <v>118</v>
      </c>
      <c r="B512" s="263" t="s">
        <v>278</v>
      </c>
      <c r="C512" s="344">
        <v>0</v>
      </c>
      <c r="D512" s="264"/>
      <c r="E512" s="421">
        <v>0</v>
      </c>
      <c r="F512" s="263" t="s">
        <v>835</v>
      </c>
      <c r="G512" s="263" t="s">
        <v>748</v>
      </c>
      <c r="H512" s="263" t="s">
        <v>836</v>
      </c>
      <c r="I512" s="263" t="s">
        <v>103</v>
      </c>
      <c r="J512" s="263"/>
      <c r="K512" s="263"/>
      <c r="L512" s="277" t="s">
        <v>238</v>
      </c>
      <c r="M512" s="265">
        <v>0</v>
      </c>
      <c r="N512" s="268">
        <v>0</v>
      </c>
      <c r="O512" s="263"/>
      <c r="P512" s="263"/>
      <c r="Q512" s="277" t="s">
        <v>238</v>
      </c>
      <c r="R512" s="265">
        <v>0</v>
      </c>
      <c r="S512" s="268">
        <v>0</v>
      </c>
      <c r="T512" s="263"/>
      <c r="U512" s="263"/>
      <c r="V512" s="277" t="s">
        <v>238</v>
      </c>
      <c r="W512" s="265">
        <v>0</v>
      </c>
      <c r="X512" s="268">
        <v>0</v>
      </c>
      <c r="Y512" s="263"/>
      <c r="Z512" s="263"/>
      <c r="AA512" s="276" t="s">
        <v>238</v>
      </c>
      <c r="AB512" s="265">
        <v>0</v>
      </c>
      <c r="AC512" s="268">
        <v>0</v>
      </c>
      <c r="AD512" s="263"/>
      <c r="AE512" s="263"/>
      <c r="AF512" s="276" t="s">
        <v>238</v>
      </c>
      <c r="AG512" s="265">
        <v>0</v>
      </c>
      <c r="AH512" s="268">
        <v>0</v>
      </c>
      <c r="AI512" s="263"/>
      <c r="AJ512" s="263"/>
      <c r="AK512" s="263"/>
      <c r="AL512" s="265">
        <v>0</v>
      </c>
      <c r="AM512" s="268">
        <v>0</v>
      </c>
      <c r="AN512" s="263"/>
      <c r="AO512" s="313"/>
      <c r="AP512" s="263"/>
      <c r="AQ512" s="265">
        <v>0</v>
      </c>
      <c r="AR512" s="268">
        <v>0</v>
      </c>
      <c r="AS512" s="263"/>
      <c r="AT512" s="263"/>
      <c r="AU512" s="422">
        <v>0</v>
      </c>
      <c r="AV512" s="265">
        <v>0</v>
      </c>
      <c r="AW512" s="268">
        <v>0</v>
      </c>
      <c r="AX512" s="422"/>
      <c r="AY512" s="263"/>
      <c r="AZ512" s="422">
        <v>0</v>
      </c>
      <c r="BA512" s="265">
        <v>0</v>
      </c>
      <c r="BB512" s="268">
        <v>0</v>
      </c>
      <c r="BC512" s="422"/>
      <c r="BD512" s="263"/>
    </row>
    <row r="513" spans="1:56" ht="11.25" customHeight="1">
      <c r="A513" s="123">
        <v>118</v>
      </c>
      <c r="B513" s="55" t="s">
        <v>278</v>
      </c>
      <c r="C513" s="345">
        <v>1</v>
      </c>
      <c r="D513" s="57">
        <v>34915</v>
      </c>
      <c r="E513" s="94">
        <v>0</v>
      </c>
      <c r="F513" s="55" t="s">
        <v>835</v>
      </c>
      <c r="G513" s="55" t="s">
        <v>748</v>
      </c>
      <c r="H513" s="55" t="s">
        <v>836</v>
      </c>
      <c r="I513" s="55" t="s">
        <v>103</v>
      </c>
      <c r="J513" s="55"/>
      <c r="K513" s="55"/>
      <c r="L513" s="227" t="s">
        <v>238</v>
      </c>
      <c r="M513" s="200"/>
      <c r="N513" s="201"/>
      <c r="O513" s="56"/>
      <c r="P513" s="56"/>
      <c r="Q513" s="227" t="s">
        <v>238</v>
      </c>
      <c r="R513" s="200"/>
      <c r="S513" s="201"/>
      <c r="T513" s="56"/>
      <c r="U513" s="56"/>
      <c r="V513" s="227" t="s">
        <v>238</v>
      </c>
      <c r="W513" s="200"/>
      <c r="X513" s="201"/>
      <c r="Y513" s="56"/>
      <c r="Z513" s="56"/>
      <c r="AA513" s="227" t="s">
        <v>238</v>
      </c>
      <c r="AB513" s="200"/>
      <c r="AC513" s="201"/>
      <c r="AD513" s="56"/>
      <c r="AE513" s="56"/>
      <c r="AF513" s="227" t="s">
        <v>238</v>
      </c>
      <c r="AG513" s="200"/>
      <c r="AH513" s="201"/>
      <c r="AI513" s="56"/>
      <c r="AJ513" s="56"/>
      <c r="AK513" s="55"/>
      <c r="AL513" s="8">
        <v>0</v>
      </c>
      <c r="AM513" s="58">
        <v>0</v>
      </c>
      <c r="AN513" s="55"/>
      <c r="AO513" s="228"/>
      <c r="AP513" s="56"/>
      <c r="AQ513" s="200">
        <v>0</v>
      </c>
      <c r="AR513" s="201">
        <v>0</v>
      </c>
      <c r="AS513" s="56"/>
      <c r="AT513" s="56"/>
      <c r="AU513" s="245">
        <v>0</v>
      </c>
      <c r="AV513" s="200">
        <v>0</v>
      </c>
      <c r="AW513" s="201">
        <v>0</v>
      </c>
      <c r="AX513" s="423"/>
      <c r="AY513" s="56"/>
      <c r="AZ513" s="423">
        <v>0</v>
      </c>
      <c r="BA513" s="200">
        <v>0</v>
      </c>
      <c r="BB513" s="201">
        <v>0</v>
      </c>
      <c r="BC513" s="425"/>
      <c r="BD513" s="139"/>
    </row>
    <row r="514" spans="1:56" s="4" customFormat="1" ht="11.25" customHeight="1">
      <c r="A514" s="123">
        <v>118</v>
      </c>
      <c r="B514" s="55" t="s">
        <v>278</v>
      </c>
      <c r="C514" s="345">
        <v>2</v>
      </c>
      <c r="D514" s="57">
        <v>35238</v>
      </c>
      <c r="E514" s="94">
        <v>0</v>
      </c>
      <c r="F514" s="55" t="s">
        <v>835</v>
      </c>
      <c r="G514" s="55" t="s">
        <v>748</v>
      </c>
      <c r="H514" s="55" t="s">
        <v>836</v>
      </c>
      <c r="I514" s="55" t="s">
        <v>103</v>
      </c>
      <c r="J514" s="55"/>
      <c r="K514" s="55"/>
      <c r="L514" s="227" t="s">
        <v>238</v>
      </c>
      <c r="M514" s="8"/>
      <c r="N514" s="58"/>
      <c r="O514" s="55"/>
      <c r="P514" s="55"/>
      <c r="Q514" s="227" t="s">
        <v>238</v>
      </c>
      <c r="R514" s="8"/>
      <c r="S514" s="58"/>
      <c r="T514" s="55"/>
      <c r="U514" s="55"/>
      <c r="V514" s="227" t="s">
        <v>238</v>
      </c>
      <c r="W514" s="8"/>
      <c r="X514" s="58"/>
      <c r="Y514" s="55"/>
      <c r="Z514" s="55"/>
      <c r="AA514" s="227" t="s">
        <v>238</v>
      </c>
      <c r="AB514" s="8"/>
      <c r="AC514" s="58"/>
      <c r="AD514" s="55"/>
      <c r="AE514" s="55"/>
      <c r="AF514" s="227" t="s">
        <v>238</v>
      </c>
      <c r="AG514" s="8"/>
      <c r="AH514" s="58"/>
      <c r="AI514" s="55"/>
      <c r="AJ514" s="55"/>
      <c r="AK514" s="55"/>
      <c r="AL514" s="8">
        <v>0</v>
      </c>
      <c r="AM514" s="58">
        <v>0</v>
      </c>
      <c r="AN514" s="55"/>
      <c r="AO514" s="228"/>
      <c r="AP514" s="55"/>
      <c r="AQ514" s="200">
        <v>0</v>
      </c>
      <c r="AR514" s="201">
        <v>0</v>
      </c>
      <c r="AS514" s="55"/>
      <c r="AT514" s="55"/>
      <c r="AU514" s="245">
        <v>0</v>
      </c>
      <c r="AV514" s="200">
        <v>0</v>
      </c>
      <c r="AW514" s="201">
        <v>0</v>
      </c>
      <c r="AX514" s="423"/>
      <c r="AY514" s="55"/>
      <c r="AZ514" s="423">
        <v>0</v>
      </c>
      <c r="BA514" s="200">
        <v>0</v>
      </c>
      <c r="BB514" s="201">
        <v>0</v>
      </c>
      <c r="BC514" s="425"/>
      <c r="BD514" s="136"/>
    </row>
    <row r="515" spans="1:56" ht="11.25" customHeight="1">
      <c r="A515" s="123">
        <v>118</v>
      </c>
      <c r="B515" s="55" t="s">
        <v>278</v>
      </c>
      <c r="C515" s="345">
        <v>3</v>
      </c>
      <c r="D515" s="57">
        <v>35746</v>
      </c>
      <c r="E515" s="94">
        <v>0</v>
      </c>
      <c r="F515" s="55" t="s">
        <v>835</v>
      </c>
      <c r="G515" s="55" t="s">
        <v>748</v>
      </c>
      <c r="H515" s="55" t="s">
        <v>836</v>
      </c>
      <c r="I515" s="55" t="s">
        <v>103</v>
      </c>
      <c r="J515" s="55"/>
      <c r="K515" s="55"/>
      <c r="L515" s="227" t="s">
        <v>238</v>
      </c>
      <c r="M515" s="8"/>
      <c r="N515" s="58"/>
      <c r="O515" s="55"/>
      <c r="P515" s="55"/>
      <c r="Q515" s="227" t="s">
        <v>238</v>
      </c>
      <c r="R515" s="8"/>
      <c r="S515" s="58"/>
      <c r="T515" s="55"/>
      <c r="U515" s="55"/>
      <c r="V515" s="227" t="s">
        <v>238</v>
      </c>
      <c r="W515" s="8"/>
      <c r="X515" s="58"/>
      <c r="Y515" s="55"/>
      <c r="Z515" s="55"/>
      <c r="AA515" s="227" t="s">
        <v>238</v>
      </c>
      <c r="AB515" s="8"/>
      <c r="AC515" s="58"/>
      <c r="AD515" s="55"/>
      <c r="AE515" s="55"/>
      <c r="AF515" s="227" t="s">
        <v>238</v>
      </c>
      <c r="AG515" s="8"/>
      <c r="AH515" s="58"/>
      <c r="AI515" s="55"/>
      <c r="AJ515" s="55"/>
      <c r="AK515" s="55"/>
      <c r="AL515" s="8">
        <v>0</v>
      </c>
      <c r="AM515" s="58">
        <v>0</v>
      </c>
      <c r="AN515" s="55"/>
      <c r="AO515" s="228"/>
      <c r="AP515" s="55"/>
      <c r="AQ515" s="200">
        <v>0</v>
      </c>
      <c r="AR515" s="201">
        <v>0</v>
      </c>
      <c r="AS515" s="55"/>
      <c r="AT515" s="55"/>
      <c r="AU515" s="245">
        <v>0</v>
      </c>
      <c r="AV515" s="200">
        <v>0</v>
      </c>
      <c r="AW515" s="201">
        <v>0</v>
      </c>
      <c r="AX515" s="423"/>
      <c r="AY515" s="55"/>
      <c r="AZ515" s="423">
        <v>0</v>
      </c>
      <c r="BA515" s="200">
        <v>0</v>
      </c>
      <c r="BB515" s="201">
        <v>0</v>
      </c>
      <c r="BC515" s="425"/>
      <c r="BD515" s="136"/>
    </row>
    <row r="516" spans="1:56" s="4" customFormat="1" ht="11.25" customHeight="1">
      <c r="A516" s="357">
        <v>119</v>
      </c>
      <c r="B516" s="263" t="s">
        <v>797</v>
      </c>
      <c r="C516" s="344">
        <v>0</v>
      </c>
      <c r="D516" s="264"/>
      <c r="E516" s="421">
        <v>0</v>
      </c>
      <c r="F516" s="263" t="s">
        <v>551</v>
      </c>
      <c r="G516" s="263" t="s">
        <v>748</v>
      </c>
      <c r="H516" s="263" t="s">
        <v>65</v>
      </c>
      <c r="I516" s="263" t="s">
        <v>103</v>
      </c>
      <c r="J516" s="263"/>
      <c r="K516" s="263"/>
      <c r="L516" s="277" t="s">
        <v>238</v>
      </c>
      <c r="M516" s="265">
        <v>0</v>
      </c>
      <c r="N516" s="268">
        <v>0</v>
      </c>
      <c r="O516" s="263"/>
      <c r="P516" s="263"/>
      <c r="Q516" s="277" t="s">
        <v>238</v>
      </c>
      <c r="R516" s="265">
        <v>0</v>
      </c>
      <c r="S516" s="268">
        <v>0</v>
      </c>
      <c r="T516" s="263"/>
      <c r="U516" s="263"/>
      <c r="V516" s="277" t="s">
        <v>238</v>
      </c>
      <c r="W516" s="265">
        <v>0</v>
      </c>
      <c r="X516" s="268">
        <v>0</v>
      </c>
      <c r="Y516" s="263"/>
      <c r="Z516" s="263"/>
      <c r="AA516" s="276" t="s">
        <v>238</v>
      </c>
      <c r="AB516" s="265">
        <v>0</v>
      </c>
      <c r="AC516" s="268">
        <v>0</v>
      </c>
      <c r="AD516" s="263"/>
      <c r="AE516" s="263"/>
      <c r="AF516" s="276" t="s">
        <v>238</v>
      </c>
      <c r="AG516" s="265">
        <v>0</v>
      </c>
      <c r="AH516" s="268">
        <v>0</v>
      </c>
      <c r="AI516" s="263"/>
      <c r="AJ516" s="263"/>
      <c r="AK516" s="263"/>
      <c r="AL516" s="265">
        <v>0</v>
      </c>
      <c r="AM516" s="268">
        <v>0</v>
      </c>
      <c r="AN516" s="263"/>
      <c r="AO516" s="313"/>
      <c r="AP516" s="263"/>
      <c r="AQ516" s="265">
        <v>0</v>
      </c>
      <c r="AR516" s="268">
        <v>0</v>
      </c>
      <c r="AS516" s="263"/>
      <c r="AT516" s="263"/>
      <c r="AU516" s="422">
        <v>0</v>
      </c>
      <c r="AV516" s="265">
        <v>0</v>
      </c>
      <c r="AW516" s="268">
        <v>0</v>
      </c>
      <c r="AX516" s="422"/>
      <c r="AY516" s="263"/>
      <c r="AZ516" s="422">
        <v>0</v>
      </c>
      <c r="BA516" s="265">
        <v>0</v>
      </c>
      <c r="BB516" s="268">
        <v>0</v>
      </c>
      <c r="BC516" s="422"/>
      <c r="BD516" s="263"/>
    </row>
    <row r="517" spans="1:56" s="4" customFormat="1" ht="11.25" customHeight="1">
      <c r="A517" s="123">
        <v>119</v>
      </c>
      <c r="B517" s="55" t="s">
        <v>797</v>
      </c>
      <c r="C517" s="345">
        <v>1</v>
      </c>
      <c r="D517" s="57">
        <v>25005</v>
      </c>
      <c r="E517" s="94">
        <v>0</v>
      </c>
      <c r="F517" s="55" t="s">
        <v>551</v>
      </c>
      <c r="G517" s="55" t="s">
        <v>748</v>
      </c>
      <c r="H517" s="55" t="s">
        <v>65</v>
      </c>
      <c r="I517" s="55" t="s">
        <v>103</v>
      </c>
      <c r="J517" s="55"/>
      <c r="K517" s="55"/>
      <c r="L517" s="227" t="s">
        <v>238</v>
      </c>
      <c r="M517" s="8"/>
      <c r="N517" s="58"/>
      <c r="O517" s="55"/>
      <c r="P517" s="55"/>
      <c r="Q517" s="227" t="s">
        <v>238</v>
      </c>
      <c r="R517" s="8"/>
      <c r="S517" s="58"/>
      <c r="T517" s="55"/>
      <c r="U517" s="55"/>
      <c r="V517" s="227" t="s">
        <v>238</v>
      </c>
      <c r="W517" s="8"/>
      <c r="X517" s="58"/>
      <c r="Y517" s="55"/>
      <c r="Z517" s="55"/>
      <c r="AA517" s="227" t="s">
        <v>238</v>
      </c>
      <c r="AB517" s="8"/>
      <c r="AC517" s="58"/>
      <c r="AD517" s="55"/>
      <c r="AE517" s="55"/>
      <c r="AF517" s="227" t="s">
        <v>238</v>
      </c>
      <c r="AG517" s="8"/>
      <c r="AH517" s="58"/>
      <c r="AI517" s="55"/>
      <c r="AJ517" s="55"/>
      <c r="AK517" s="55"/>
      <c r="AL517" s="8">
        <v>0</v>
      </c>
      <c r="AM517" s="58">
        <v>0</v>
      </c>
      <c r="AN517" s="55"/>
      <c r="AO517" s="228"/>
      <c r="AP517" s="55"/>
      <c r="AQ517" s="200">
        <v>0</v>
      </c>
      <c r="AR517" s="201">
        <v>0</v>
      </c>
      <c r="AS517" s="55"/>
      <c r="AT517" s="55"/>
      <c r="AU517" s="245">
        <v>0</v>
      </c>
      <c r="AV517" s="200">
        <v>0</v>
      </c>
      <c r="AW517" s="201">
        <v>0</v>
      </c>
      <c r="AX517" s="423"/>
      <c r="AY517" s="55"/>
      <c r="AZ517" s="423">
        <v>0</v>
      </c>
      <c r="BA517" s="200">
        <v>0</v>
      </c>
      <c r="BB517" s="201">
        <v>0</v>
      </c>
      <c r="BC517" s="425"/>
      <c r="BD517" s="136"/>
    </row>
    <row r="518" spans="1:56" ht="11.25" customHeight="1">
      <c r="A518" s="123">
        <v>119</v>
      </c>
      <c r="B518" s="55" t="s">
        <v>797</v>
      </c>
      <c r="C518" s="345">
        <v>2</v>
      </c>
      <c r="D518" s="57">
        <v>24968</v>
      </c>
      <c r="E518" s="94">
        <v>0</v>
      </c>
      <c r="F518" s="55" t="s">
        <v>551</v>
      </c>
      <c r="G518" s="55" t="s">
        <v>748</v>
      </c>
      <c r="H518" s="55" t="s">
        <v>65</v>
      </c>
      <c r="I518" s="55" t="s">
        <v>103</v>
      </c>
      <c r="J518" s="55"/>
      <c r="K518" s="55"/>
      <c r="L518" s="227" t="s">
        <v>238</v>
      </c>
      <c r="M518" s="200"/>
      <c r="N518" s="201"/>
      <c r="O518" s="56"/>
      <c r="P518" s="56"/>
      <c r="Q518" s="227" t="s">
        <v>238</v>
      </c>
      <c r="R518" s="200"/>
      <c r="S518" s="201"/>
      <c r="T518" s="56"/>
      <c r="U518" s="56"/>
      <c r="V518" s="227" t="s">
        <v>238</v>
      </c>
      <c r="W518" s="200"/>
      <c r="X518" s="201"/>
      <c r="Y518" s="56"/>
      <c r="Z518" s="56"/>
      <c r="AA518" s="227" t="s">
        <v>238</v>
      </c>
      <c r="AB518" s="200"/>
      <c r="AC518" s="201"/>
      <c r="AD518" s="56"/>
      <c r="AE518" s="56"/>
      <c r="AF518" s="227" t="s">
        <v>238</v>
      </c>
      <c r="AG518" s="200"/>
      <c r="AH518" s="201"/>
      <c r="AI518" s="56"/>
      <c r="AJ518" s="56"/>
      <c r="AK518" s="55"/>
      <c r="AL518" s="8">
        <v>0</v>
      </c>
      <c r="AM518" s="58">
        <v>0</v>
      </c>
      <c r="AN518" s="55"/>
      <c r="AO518" s="228"/>
      <c r="AP518" s="56"/>
      <c r="AQ518" s="200">
        <v>0</v>
      </c>
      <c r="AR518" s="201">
        <v>0</v>
      </c>
      <c r="AS518" s="56"/>
      <c r="AT518" s="56"/>
      <c r="AU518" s="245">
        <v>0</v>
      </c>
      <c r="AV518" s="200">
        <v>0</v>
      </c>
      <c r="AW518" s="201">
        <v>0</v>
      </c>
      <c r="AX518" s="423"/>
      <c r="AY518" s="56"/>
      <c r="AZ518" s="423">
        <v>0</v>
      </c>
      <c r="BA518" s="200">
        <v>0</v>
      </c>
      <c r="BB518" s="201">
        <v>0</v>
      </c>
      <c r="BC518" s="425"/>
      <c r="BD518" s="139"/>
    </row>
    <row r="519" spans="1:56" ht="11.25" customHeight="1">
      <c r="A519" s="123">
        <v>119</v>
      </c>
      <c r="B519" s="55" t="s">
        <v>797</v>
      </c>
      <c r="C519" s="345">
        <v>3</v>
      </c>
      <c r="D519" s="57">
        <v>24917</v>
      </c>
      <c r="E519" s="94">
        <v>0</v>
      </c>
      <c r="F519" s="55" t="s">
        <v>551</v>
      </c>
      <c r="G519" s="55" t="s">
        <v>748</v>
      </c>
      <c r="H519" s="55" t="s">
        <v>65</v>
      </c>
      <c r="I519" s="55" t="s">
        <v>103</v>
      </c>
      <c r="J519" s="55"/>
      <c r="K519" s="55"/>
      <c r="L519" s="227" t="s">
        <v>238</v>
      </c>
      <c r="M519" s="8"/>
      <c r="N519" s="58"/>
      <c r="O519" s="55"/>
      <c r="P519" s="55"/>
      <c r="Q519" s="227" t="s">
        <v>238</v>
      </c>
      <c r="R519" s="8"/>
      <c r="S519" s="58"/>
      <c r="T519" s="55"/>
      <c r="U519" s="55"/>
      <c r="V519" s="227" t="s">
        <v>238</v>
      </c>
      <c r="W519" s="8"/>
      <c r="X519" s="58"/>
      <c r="Y519" s="55"/>
      <c r="Z519" s="55"/>
      <c r="AA519" s="227" t="s">
        <v>238</v>
      </c>
      <c r="AB519" s="8"/>
      <c r="AC519" s="58"/>
      <c r="AD519" s="55"/>
      <c r="AE519" s="55"/>
      <c r="AF519" s="227" t="s">
        <v>238</v>
      </c>
      <c r="AG519" s="8"/>
      <c r="AH519" s="58"/>
      <c r="AI519" s="55"/>
      <c r="AJ519" s="55"/>
      <c r="AK519" s="55"/>
      <c r="AL519" s="8">
        <v>0</v>
      </c>
      <c r="AM519" s="58">
        <v>0</v>
      </c>
      <c r="AN519" s="55"/>
      <c r="AO519" s="228"/>
      <c r="AP519" s="55"/>
      <c r="AQ519" s="200">
        <v>0</v>
      </c>
      <c r="AR519" s="201">
        <v>0</v>
      </c>
      <c r="AS519" s="55"/>
      <c r="AT519" s="55"/>
      <c r="AU519" s="245">
        <v>0</v>
      </c>
      <c r="AV519" s="200">
        <v>0</v>
      </c>
      <c r="AW519" s="201">
        <v>0</v>
      </c>
      <c r="AX519" s="423"/>
      <c r="AY519" s="55"/>
      <c r="AZ519" s="423">
        <v>0</v>
      </c>
      <c r="BA519" s="200">
        <v>0</v>
      </c>
      <c r="BB519" s="201">
        <v>0</v>
      </c>
      <c r="BC519" s="425"/>
      <c r="BD519" s="136"/>
    </row>
    <row r="520" spans="1:56" s="4" customFormat="1" ht="11.25" customHeight="1">
      <c r="A520" s="357">
        <v>120</v>
      </c>
      <c r="B520" s="263" t="s">
        <v>1384</v>
      </c>
      <c r="C520" s="344">
        <v>0</v>
      </c>
      <c r="D520" s="263"/>
      <c r="E520" s="421">
        <v>600</v>
      </c>
      <c r="F520" s="263" t="s">
        <v>551</v>
      </c>
      <c r="G520" s="263" t="s">
        <v>338</v>
      </c>
      <c r="H520" s="263" t="s">
        <v>925</v>
      </c>
      <c r="I520" s="263" t="s">
        <v>849</v>
      </c>
      <c r="J520" s="263" t="s">
        <v>591</v>
      </c>
      <c r="K520" s="263" t="s">
        <v>848</v>
      </c>
      <c r="L520" s="267">
        <v>3438.21</v>
      </c>
      <c r="M520" s="265">
        <v>3265126.964428335</v>
      </c>
      <c r="N520" s="268">
        <v>0.94965896918115378</v>
      </c>
      <c r="O520" s="263">
        <v>1</v>
      </c>
      <c r="P520" s="263"/>
      <c r="Q520" s="267">
        <v>3574.98</v>
      </c>
      <c r="R520" s="265">
        <v>3445336.533856899</v>
      </c>
      <c r="S520" s="268">
        <v>0.96373589051040809</v>
      </c>
      <c r="T520" s="263">
        <v>1</v>
      </c>
      <c r="U520" s="263"/>
      <c r="V520" s="267">
        <v>3797.28</v>
      </c>
      <c r="W520" s="265">
        <v>3647071.6852409942</v>
      </c>
      <c r="X520" s="268">
        <v>0.96044318176194388</v>
      </c>
      <c r="Y520" s="263">
        <v>1</v>
      </c>
      <c r="Z520" s="263"/>
      <c r="AA520" s="267">
        <v>3608.76</v>
      </c>
      <c r="AB520" s="265">
        <v>3454374.1921086651</v>
      </c>
      <c r="AC520" s="268">
        <v>0.95721915342352082</v>
      </c>
      <c r="AD520" s="263">
        <v>1</v>
      </c>
      <c r="AE520" s="263"/>
      <c r="AF520" s="267">
        <v>3191.7</v>
      </c>
      <c r="AG520" s="265">
        <v>3046463.1163505805</v>
      </c>
      <c r="AH520" s="268">
        <v>0.95449544642371797</v>
      </c>
      <c r="AI520" s="263">
        <v>1</v>
      </c>
      <c r="AJ520" s="263"/>
      <c r="AK520" s="263">
        <v>3989</v>
      </c>
      <c r="AL520" s="265">
        <v>3834102.362120287</v>
      </c>
      <c r="AM520" s="268">
        <v>0.96116880474311528</v>
      </c>
      <c r="AN520" s="263"/>
      <c r="AO520" s="313"/>
      <c r="AP520" s="263">
        <v>4031</v>
      </c>
      <c r="AQ520" s="265">
        <v>4051061.1389657096</v>
      </c>
      <c r="AR520" s="268">
        <v>1.004976715198638</v>
      </c>
      <c r="AS520" s="263"/>
      <c r="AT520" s="263"/>
      <c r="AU520" s="422">
        <v>4112.0200000000004</v>
      </c>
      <c r="AV520" s="265">
        <v>3892456.8453541254</v>
      </c>
      <c r="AW520" s="268">
        <v>0.94660455089083351</v>
      </c>
      <c r="AX520" s="422"/>
      <c r="AY520" s="263"/>
      <c r="AZ520" s="422">
        <v>4119.96</v>
      </c>
      <c r="BA520" s="265">
        <v>3884222.7510871901</v>
      </c>
      <c r="BB520" s="268">
        <v>0.94278166561985799</v>
      </c>
      <c r="BC520" s="422"/>
      <c r="BD520" s="263"/>
    </row>
    <row r="521" spans="1:56" s="4" customFormat="1" ht="11.25" customHeight="1">
      <c r="A521" s="123">
        <v>120</v>
      </c>
      <c r="B521" s="55" t="s">
        <v>1384</v>
      </c>
      <c r="C521" s="345">
        <v>1</v>
      </c>
      <c r="D521" s="57">
        <v>41312</v>
      </c>
      <c r="E521" s="94">
        <v>300</v>
      </c>
      <c r="F521" s="55" t="s">
        <v>551</v>
      </c>
      <c r="G521" s="55" t="s">
        <v>338</v>
      </c>
      <c r="H521" s="55" t="s">
        <v>925</v>
      </c>
      <c r="I521" s="55" t="s">
        <v>849</v>
      </c>
      <c r="J521" s="55" t="s">
        <v>591</v>
      </c>
      <c r="K521" s="55" t="s">
        <v>848</v>
      </c>
      <c r="L521" s="55"/>
      <c r="M521" s="8"/>
      <c r="N521" s="58"/>
      <c r="O521" s="55"/>
      <c r="P521" s="55"/>
      <c r="Q521" s="55"/>
      <c r="R521" s="8"/>
      <c r="S521" s="58"/>
      <c r="T521" s="55"/>
      <c r="U521" s="55"/>
      <c r="V521" s="55"/>
      <c r="W521" s="8"/>
      <c r="X521" s="58"/>
      <c r="Y521" s="55"/>
      <c r="Z521" s="55"/>
      <c r="AA521" s="55"/>
      <c r="AB521" s="8"/>
      <c r="AC521" s="58"/>
      <c r="AD521" s="55"/>
      <c r="AE521" s="55"/>
      <c r="AF521" s="55"/>
      <c r="AG521" s="8"/>
      <c r="AH521" s="58"/>
      <c r="AI521" s="55"/>
      <c r="AJ521" s="55"/>
      <c r="AK521" s="55">
        <v>2042.75</v>
      </c>
      <c r="AL521" s="8">
        <v>1959711.7610253049</v>
      </c>
      <c r="AM521" s="58">
        <v>0.9593497789868094</v>
      </c>
      <c r="AN521" s="237">
        <v>1</v>
      </c>
      <c r="AO521" s="228"/>
      <c r="AP521" s="55">
        <v>1978</v>
      </c>
      <c r="AQ521" s="200">
        <v>1999602.0701346602</v>
      </c>
      <c r="AR521" s="201">
        <v>1.0109211679143884</v>
      </c>
      <c r="AS521" s="55">
        <v>1</v>
      </c>
      <c r="AT521" s="55"/>
      <c r="AU521" s="423">
        <v>2012</v>
      </c>
      <c r="AV521" s="200">
        <v>1906575.7468033703</v>
      </c>
      <c r="AW521" s="201">
        <v>0.94760225984262936</v>
      </c>
      <c r="AX521" s="423">
        <v>1</v>
      </c>
      <c r="AY521" s="55"/>
      <c r="AZ521" s="423">
        <v>2093.15</v>
      </c>
      <c r="BA521" s="200">
        <v>1976985.6532816384</v>
      </c>
      <c r="BB521" s="201">
        <v>0.94450261724273854</v>
      </c>
      <c r="BC521" s="425">
        <v>1</v>
      </c>
      <c r="BD521" s="136"/>
    </row>
    <row r="522" spans="1:56" ht="11.25" customHeight="1">
      <c r="A522" s="123">
        <v>120</v>
      </c>
      <c r="B522" s="55" t="s">
        <v>1385</v>
      </c>
      <c r="C522" s="345">
        <v>2</v>
      </c>
      <c r="D522" s="57">
        <v>41513</v>
      </c>
      <c r="E522" s="94">
        <v>300</v>
      </c>
      <c r="F522" s="55" t="s">
        <v>551</v>
      </c>
      <c r="G522" s="55" t="s">
        <v>338</v>
      </c>
      <c r="H522" s="55" t="s">
        <v>925</v>
      </c>
      <c r="I522" s="55" t="s">
        <v>849</v>
      </c>
      <c r="J522" s="55" t="s">
        <v>591</v>
      </c>
      <c r="K522" s="55" t="s">
        <v>848</v>
      </c>
      <c r="L522" s="197">
        <v>1603.79</v>
      </c>
      <c r="M522" s="8">
        <v>1522763.0893225493</v>
      </c>
      <c r="N522" s="58">
        <v>0.94947785515718974</v>
      </c>
      <c r="O522" s="55"/>
      <c r="P522" s="55"/>
      <c r="Q522" s="197"/>
      <c r="R522" s="8"/>
      <c r="S522" s="58"/>
      <c r="T522" s="55"/>
      <c r="U522" s="55"/>
      <c r="V522" s="197"/>
      <c r="W522" s="8"/>
      <c r="X522" s="58"/>
      <c r="Y522" s="55"/>
      <c r="Z522" s="55"/>
      <c r="AA522" s="197"/>
      <c r="AB522" s="8"/>
      <c r="AC522" s="58"/>
      <c r="AD522" s="55"/>
      <c r="AE522" s="55"/>
      <c r="AF522" s="197"/>
      <c r="AG522" s="8"/>
      <c r="AH522" s="58"/>
      <c r="AI522" s="55"/>
      <c r="AJ522" s="55"/>
      <c r="AK522" s="55">
        <v>1946.74</v>
      </c>
      <c r="AL522" s="8">
        <v>1874009.8572914745</v>
      </c>
      <c r="AM522" s="58">
        <v>0.96264003271699072</v>
      </c>
      <c r="AN522" s="237">
        <v>1</v>
      </c>
      <c r="AO522" s="228"/>
      <c r="AP522" s="55">
        <v>2053</v>
      </c>
      <c r="AQ522" s="200">
        <v>2051453.5533830614</v>
      </c>
      <c r="AR522" s="201">
        <v>0.99924673813105769</v>
      </c>
      <c r="AS522" s="55">
        <v>1</v>
      </c>
      <c r="AT522" s="55"/>
      <c r="AU522" s="423">
        <v>2100.02</v>
      </c>
      <c r="AV522" s="200">
        <v>1985881.0985507546</v>
      </c>
      <c r="AW522" s="201">
        <v>0.9456486597988375</v>
      </c>
      <c r="AX522" s="423">
        <v>1</v>
      </c>
      <c r="AY522" s="55"/>
      <c r="AZ522" s="423">
        <v>2026.81</v>
      </c>
      <c r="BA522" s="200">
        <v>1907237.0978055515</v>
      </c>
      <c r="BB522" s="201">
        <v>0.94100438512023898</v>
      </c>
      <c r="BC522" s="425">
        <v>1</v>
      </c>
      <c r="BD522" s="136"/>
    </row>
    <row r="523" spans="1:56" ht="11.25" customHeight="1">
      <c r="A523" s="357">
        <v>121</v>
      </c>
      <c r="B523" s="263" t="s">
        <v>150</v>
      </c>
      <c r="C523" s="344">
        <v>0</v>
      </c>
      <c r="D523" s="264"/>
      <c r="E523" s="421">
        <v>0</v>
      </c>
      <c r="F523" s="263" t="s">
        <v>151</v>
      </c>
      <c r="G523" s="263" t="s">
        <v>748</v>
      </c>
      <c r="H523" s="263" t="s">
        <v>152</v>
      </c>
      <c r="I523" s="263" t="s">
        <v>849</v>
      </c>
      <c r="J523" s="263" t="s">
        <v>591</v>
      </c>
      <c r="K523" s="263" t="s">
        <v>848</v>
      </c>
      <c r="L523" s="263">
        <v>0</v>
      </c>
      <c r="M523" s="265">
        <v>0</v>
      </c>
      <c r="N523" s="268">
        <v>0</v>
      </c>
      <c r="O523" s="263">
        <v>1</v>
      </c>
      <c r="P523" s="263"/>
      <c r="Q523" s="263">
        <v>0</v>
      </c>
      <c r="R523" s="265">
        <v>0</v>
      </c>
      <c r="S523" s="268">
        <v>0</v>
      </c>
      <c r="T523" s="263">
        <v>1</v>
      </c>
      <c r="U523" s="263"/>
      <c r="V523" s="263">
        <v>0</v>
      </c>
      <c r="W523" s="265">
        <v>0</v>
      </c>
      <c r="X523" s="268">
        <v>0</v>
      </c>
      <c r="Y523" s="263">
        <v>1</v>
      </c>
      <c r="Z523" s="263"/>
      <c r="AA523" s="263">
        <v>0</v>
      </c>
      <c r="AB523" s="265">
        <v>0</v>
      </c>
      <c r="AC523" s="268">
        <v>0</v>
      </c>
      <c r="AD523" s="263">
        <v>1</v>
      </c>
      <c r="AE523" s="263"/>
      <c r="AF523" s="263">
        <v>0</v>
      </c>
      <c r="AG523" s="265">
        <v>0</v>
      </c>
      <c r="AH523" s="268">
        <v>0</v>
      </c>
      <c r="AI523" s="263">
        <v>1</v>
      </c>
      <c r="AJ523" s="263"/>
      <c r="AK523" s="263"/>
      <c r="AL523" s="265">
        <v>0</v>
      </c>
      <c r="AM523" s="268">
        <v>0</v>
      </c>
      <c r="AN523" s="263"/>
      <c r="AO523" s="313"/>
      <c r="AP523" s="263"/>
      <c r="AQ523" s="265">
        <v>0</v>
      </c>
      <c r="AR523" s="268">
        <v>0</v>
      </c>
      <c r="AS523" s="263"/>
      <c r="AT523" s="263"/>
      <c r="AU523" s="422">
        <v>0</v>
      </c>
      <c r="AV523" s="265">
        <v>0</v>
      </c>
      <c r="AW523" s="268">
        <v>0</v>
      </c>
      <c r="AX523" s="422"/>
      <c r="AY523" s="263"/>
      <c r="AZ523" s="422">
        <v>0</v>
      </c>
      <c r="BA523" s="265">
        <v>0</v>
      </c>
      <c r="BB523" s="268">
        <v>0</v>
      </c>
      <c r="BC523" s="422"/>
      <c r="BD523" s="263"/>
    </row>
    <row r="524" spans="1:56" s="4" customFormat="1" ht="11.25" customHeight="1">
      <c r="A524" s="123">
        <v>121</v>
      </c>
      <c r="B524" s="55" t="s">
        <v>150</v>
      </c>
      <c r="C524" s="345">
        <v>1</v>
      </c>
      <c r="D524" s="57">
        <v>25658</v>
      </c>
      <c r="E524" s="94">
        <v>0</v>
      </c>
      <c r="F524" s="55" t="s">
        <v>151</v>
      </c>
      <c r="G524" s="55" t="s">
        <v>748</v>
      </c>
      <c r="H524" s="55" t="s">
        <v>152</v>
      </c>
      <c r="I524" s="55" t="s">
        <v>849</v>
      </c>
      <c r="J524" s="55" t="s">
        <v>591</v>
      </c>
      <c r="K524" s="55" t="s">
        <v>848</v>
      </c>
      <c r="L524" s="55"/>
      <c r="M524" s="8"/>
      <c r="N524" s="58"/>
      <c r="O524" s="55"/>
      <c r="P524" s="55"/>
      <c r="Q524" s="55"/>
      <c r="R524" s="8"/>
      <c r="S524" s="58"/>
      <c r="T524" s="55"/>
      <c r="U524" s="55"/>
      <c r="V524" s="136"/>
      <c r="W524" s="8"/>
      <c r="X524" s="58"/>
      <c r="Y524" s="55"/>
      <c r="Z524" s="55"/>
      <c r="AA524" s="136"/>
      <c r="AB524" s="8"/>
      <c r="AC524" s="58"/>
      <c r="AD524" s="55"/>
      <c r="AE524" s="55"/>
      <c r="AF524" s="136"/>
      <c r="AG524" s="8"/>
      <c r="AH524" s="58"/>
      <c r="AI524" s="55"/>
      <c r="AJ524" s="55"/>
      <c r="AK524" s="55"/>
      <c r="AL524" s="8">
        <v>0</v>
      </c>
      <c r="AM524" s="58">
        <v>0</v>
      </c>
      <c r="AN524" s="237">
        <v>1</v>
      </c>
      <c r="AO524" s="228"/>
      <c r="AP524" s="55"/>
      <c r="AQ524" s="200">
        <v>0</v>
      </c>
      <c r="AR524" s="201">
        <v>0</v>
      </c>
      <c r="AS524" s="55">
        <v>1</v>
      </c>
      <c r="AT524" s="55"/>
      <c r="AU524" s="245">
        <v>0</v>
      </c>
      <c r="AV524" s="200">
        <v>0</v>
      </c>
      <c r="AW524" s="201">
        <v>0</v>
      </c>
      <c r="AX524" s="423">
        <v>1</v>
      </c>
      <c r="AY524" s="55"/>
      <c r="AZ524" s="245">
        <v>0</v>
      </c>
      <c r="BA524" s="200">
        <v>0</v>
      </c>
      <c r="BB524" s="201">
        <v>0</v>
      </c>
      <c r="BC524" s="425">
        <v>1</v>
      </c>
      <c r="BD524" s="136"/>
    </row>
    <row r="525" spans="1:56" ht="11.25" customHeight="1">
      <c r="A525" s="123">
        <v>121</v>
      </c>
      <c r="B525" s="55" t="s">
        <v>150</v>
      </c>
      <c r="C525" s="345">
        <v>2</v>
      </c>
      <c r="D525" s="57">
        <v>25978</v>
      </c>
      <c r="E525" s="94">
        <v>0</v>
      </c>
      <c r="F525" s="55" t="s">
        <v>151</v>
      </c>
      <c r="G525" s="55" t="s">
        <v>748</v>
      </c>
      <c r="H525" s="55" t="s">
        <v>152</v>
      </c>
      <c r="I525" s="55" t="s">
        <v>849</v>
      </c>
      <c r="J525" s="55" t="s">
        <v>591</v>
      </c>
      <c r="K525" s="55" t="s">
        <v>848</v>
      </c>
      <c r="L525" s="55"/>
      <c r="M525" s="8"/>
      <c r="N525" s="58"/>
      <c r="O525" s="55"/>
      <c r="P525" s="55"/>
      <c r="Q525" s="55"/>
      <c r="R525" s="8"/>
      <c r="S525" s="58"/>
      <c r="T525" s="55"/>
      <c r="U525" s="55"/>
      <c r="V525" s="55"/>
      <c r="W525" s="8"/>
      <c r="X525" s="58"/>
      <c r="Y525" s="55"/>
      <c r="Z525" s="55"/>
      <c r="AA525" s="55"/>
      <c r="AB525" s="8"/>
      <c r="AC525" s="58"/>
      <c r="AD525" s="55"/>
      <c r="AE525" s="55"/>
      <c r="AF525" s="55"/>
      <c r="AG525" s="8"/>
      <c r="AH525" s="58"/>
      <c r="AI525" s="55"/>
      <c r="AJ525" s="55"/>
      <c r="AK525" s="55"/>
      <c r="AL525" s="8">
        <v>0</v>
      </c>
      <c r="AM525" s="58">
        <v>0</v>
      </c>
      <c r="AN525" s="237">
        <v>1</v>
      </c>
      <c r="AO525" s="228"/>
      <c r="AP525" s="55"/>
      <c r="AQ525" s="200">
        <v>0</v>
      </c>
      <c r="AR525" s="201">
        <v>0</v>
      </c>
      <c r="AS525" s="55">
        <v>1</v>
      </c>
      <c r="AT525" s="55"/>
      <c r="AU525" s="245">
        <v>0</v>
      </c>
      <c r="AV525" s="200">
        <v>0</v>
      </c>
      <c r="AW525" s="201">
        <v>0</v>
      </c>
      <c r="AX525" s="423">
        <v>1</v>
      </c>
      <c r="AY525" s="55"/>
      <c r="AZ525" s="245">
        <v>0</v>
      </c>
      <c r="BA525" s="200">
        <v>0</v>
      </c>
      <c r="BB525" s="201">
        <v>0</v>
      </c>
      <c r="BC525" s="425">
        <v>1</v>
      </c>
      <c r="BD525" s="136"/>
    </row>
    <row r="526" spans="1:56" s="4" customFormat="1" ht="11.25" customHeight="1">
      <c r="A526" s="123">
        <v>121</v>
      </c>
      <c r="B526" s="55" t="s">
        <v>150</v>
      </c>
      <c r="C526" s="345">
        <v>3</v>
      </c>
      <c r="D526" s="57">
        <v>26436</v>
      </c>
      <c r="E526" s="94">
        <v>0</v>
      </c>
      <c r="F526" s="55" t="s">
        <v>151</v>
      </c>
      <c r="G526" s="55" t="s">
        <v>748</v>
      </c>
      <c r="H526" s="55" t="s">
        <v>152</v>
      </c>
      <c r="I526" s="55" t="s">
        <v>849</v>
      </c>
      <c r="J526" s="55" t="s">
        <v>591</v>
      </c>
      <c r="K526" s="55" t="s">
        <v>848</v>
      </c>
      <c r="L526" s="55"/>
      <c r="M526" s="8"/>
      <c r="N526" s="58"/>
      <c r="O526" s="55"/>
      <c r="P526" s="55"/>
      <c r="Q526" s="55"/>
      <c r="R526" s="8"/>
      <c r="S526" s="58"/>
      <c r="T526" s="55"/>
      <c r="U526" s="55"/>
      <c r="V526" s="55"/>
      <c r="W526" s="8"/>
      <c r="X526" s="58"/>
      <c r="Y526" s="55"/>
      <c r="Z526" s="55"/>
      <c r="AA526" s="55"/>
      <c r="AB526" s="8"/>
      <c r="AC526" s="58"/>
      <c r="AD526" s="55"/>
      <c r="AE526" s="55"/>
      <c r="AF526" s="55"/>
      <c r="AG526" s="8"/>
      <c r="AH526" s="58"/>
      <c r="AI526" s="55"/>
      <c r="AJ526" s="55"/>
      <c r="AK526" s="55"/>
      <c r="AL526" s="8">
        <v>0</v>
      </c>
      <c r="AM526" s="58">
        <v>0</v>
      </c>
      <c r="AN526" s="237">
        <v>1</v>
      </c>
      <c r="AO526" s="228"/>
      <c r="AP526" s="55"/>
      <c r="AQ526" s="200">
        <v>0</v>
      </c>
      <c r="AR526" s="201">
        <v>0</v>
      </c>
      <c r="AS526" s="55">
        <v>1</v>
      </c>
      <c r="AT526" s="55"/>
      <c r="AU526" s="245">
        <v>0</v>
      </c>
      <c r="AV526" s="200">
        <v>0</v>
      </c>
      <c r="AW526" s="201">
        <v>0</v>
      </c>
      <c r="AX526" s="423">
        <v>1</v>
      </c>
      <c r="AY526" s="55"/>
      <c r="AZ526" s="245">
        <v>0</v>
      </c>
      <c r="BA526" s="200">
        <v>0</v>
      </c>
      <c r="BB526" s="201">
        <v>0</v>
      </c>
      <c r="BC526" s="425">
        <v>1</v>
      </c>
      <c r="BD526" s="136"/>
    </row>
    <row r="527" spans="1:56" s="4" customFormat="1" ht="11.25" customHeight="1">
      <c r="A527" s="123">
        <v>121</v>
      </c>
      <c r="B527" s="55" t="s">
        <v>150</v>
      </c>
      <c r="C527" s="345">
        <v>4</v>
      </c>
      <c r="D527" s="57">
        <v>26810</v>
      </c>
      <c r="E527" s="94">
        <v>0</v>
      </c>
      <c r="F527" s="55" t="s">
        <v>151</v>
      </c>
      <c r="G527" s="55" t="s">
        <v>748</v>
      </c>
      <c r="H527" s="55" t="s">
        <v>152</v>
      </c>
      <c r="I527" s="55" t="s">
        <v>849</v>
      </c>
      <c r="J527" s="55" t="s">
        <v>591</v>
      </c>
      <c r="K527" s="55" t="s">
        <v>848</v>
      </c>
      <c r="L527" s="55"/>
      <c r="M527" s="8"/>
      <c r="N527" s="58"/>
      <c r="O527" s="55"/>
      <c r="P527" s="55"/>
      <c r="Q527" s="55"/>
      <c r="R527" s="8"/>
      <c r="S527" s="58"/>
      <c r="T527" s="55"/>
      <c r="U527" s="55"/>
      <c r="V527" s="55"/>
      <c r="W527" s="8"/>
      <c r="X527" s="58"/>
      <c r="Y527" s="55"/>
      <c r="Z527" s="55"/>
      <c r="AA527" s="55"/>
      <c r="AB527" s="8"/>
      <c r="AC527" s="58"/>
      <c r="AD527" s="55"/>
      <c r="AE527" s="55"/>
      <c r="AF527" s="55"/>
      <c r="AG527" s="8"/>
      <c r="AH527" s="58"/>
      <c r="AI527" s="55"/>
      <c r="AJ527" s="55"/>
      <c r="AK527" s="55"/>
      <c r="AL527" s="8">
        <v>0</v>
      </c>
      <c r="AM527" s="58">
        <v>0</v>
      </c>
      <c r="AN527" s="237">
        <v>1</v>
      </c>
      <c r="AO527" s="228"/>
      <c r="AP527" s="55"/>
      <c r="AQ527" s="200">
        <v>0</v>
      </c>
      <c r="AR527" s="201">
        <v>0</v>
      </c>
      <c r="AS527" s="55">
        <v>1</v>
      </c>
      <c r="AT527" s="55"/>
      <c r="AU527" s="245">
        <v>0</v>
      </c>
      <c r="AV527" s="200">
        <v>0</v>
      </c>
      <c r="AW527" s="201">
        <v>0</v>
      </c>
      <c r="AX527" s="423">
        <v>1</v>
      </c>
      <c r="AY527" s="55"/>
      <c r="AZ527" s="245">
        <v>0</v>
      </c>
      <c r="BA527" s="200">
        <v>0</v>
      </c>
      <c r="BB527" s="201">
        <v>0</v>
      </c>
      <c r="BC527" s="425">
        <v>1</v>
      </c>
      <c r="BD527" s="136"/>
    </row>
    <row r="528" spans="1:56" s="4" customFormat="1" ht="11.25" customHeight="1">
      <c r="A528" s="123">
        <v>121</v>
      </c>
      <c r="B528" s="55" t="s">
        <v>150</v>
      </c>
      <c r="C528" s="345">
        <v>5</v>
      </c>
      <c r="D528" s="57">
        <v>27730</v>
      </c>
      <c r="E528" s="94">
        <v>0</v>
      </c>
      <c r="F528" s="55" t="s">
        <v>151</v>
      </c>
      <c r="G528" s="55" t="s">
        <v>748</v>
      </c>
      <c r="H528" s="55" t="s">
        <v>152</v>
      </c>
      <c r="I528" s="55" t="s">
        <v>849</v>
      </c>
      <c r="J528" s="55" t="s">
        <v>591</v>
      </c>
      <c r="K528" s="55" t="s">
        <v>848</v>
      </c>
      <c r="L528" s="55"/>
      <c r="M528" s="8"/>
      <c r="N528" s="58"/>
      <c r="O528" s="55"/>
      <c r="P528" s="55"/>
      <c r="Q528" s="55"/>
      <c r="R528" s="8"/>
      <c r="S528" s="58"/>
      <c r="T528" s="55"/>
      <c r="U528" s="55"/>
      <c r="V528" s="55"/>
      <c r="W528" s="8"/>
      <c r="X528" s="58"/>
      <c r="Y528" s="55"/>
      <c r="Z528" s="55"/>
      <c r="AA528" s="55"/>
      <c r="AB528" s="8"/>
      <c r="AC528" s="58"/>
      <c r="AD528" s="55"/>
      <c r="AE528" s="55"/>
      <c r="AF528" s="55"/>
      <c r="AG528" s="8"/>
      <c r="AH528" s="58"/>
      <c r="AI528" s="55"/>
      <c r="AJ528" s="55"/>
      <c r="AK528" s="55"/>
      <c r="AL528" s="8">
        <v>0</v>
      </c>
      <c r="AM528" s="58">
        <v>0</v>
      </c>
      <c r="AN528" s="237">
        <v>1</v>
      </c>
      <c r="AO528" s="228"/>
      <c r="AP528" s="55"/>
      <c r="AQ528" s="200">
        <v>0</v>
      </c>
      <c r="AR528" s="201">
        <v>0</v>
      </c>
      <c r="AS528" s="55">
        <v>1</v>
      </c>
      <c r="AT528" s="55"/>
      <c r="AU528" s="245">
        <v>0</v>
      </c>
      <c r="AV528" s="200">
        <v>0</v>
      </c>
      <c r="AW528" s="201">
        <v>0</v>
      </c>
      <c r="AX528" s="423">
        <v>1</v>
      </c>
      <c r="AY528" s="55"/>
      <c r="AZ528" s="245">
        <v>0</v>
      </c>
      <c r="BA528" s="200">
        <v>0</v>
      </c>
      <c r="BB528" s="201">
        <v>0</v>
      </c>
      <c r="BC528" s="425">
        <v>1</v>
      </c>
      <c r="BD528" s="136"/>
    </row>
    <row r="529" spans="1:56" ht="11.25" customHeight="1">
      <c r="A529" s="357">
        <v>122</v>
      </c>
      <c r="B529" s="263" t="s">
        <v>339</v>
      </c>
      <c r="C529" s="344">
        <v>0</v>
      </c>
      <c r="D529" s="264"/>
      <c r="E529" s="421">
        <v>515</v>
      </c>
      <c r="F529" s="263" t="s">
        <v>327</v>
      </c>
      <c r="G529" s="263" t="s">
        <v>338</v>
      </c>
      <c r="H529" s="263" t="s">
        <v>340</v>
      </c>
      <c r="I529" s="263" t="s">
        <v>849</v>
      </c>
      <c r="J529" s="263" t="s">
        <v>596</v>
      </c>
      <c r="K529" s="263" t="s">
        <v>530</v>
      </c>
      <c r="L529" s="263">
        <v>0</v>
      </c>
      <c r="M529" s="265">
        <v>0</v>
      </c>
      <c r="N529" s="268">
        <v>0</v>
      </c>
      <c r="O529" s="263">
        <v>1</v>
      </c>
      <c r="P529" s="263"/>
      <c r="Q529" s="263">
        <v>0</v>
      </c>
      <c r="R529" s="265">
        <v>0</v>
      </c>
      <c r="S529" s="268">
        <v>0</v>
      </c>
      <c r="T529" s="263">
        <v>1</v>
      </c>
      <c r="U529" s="263"/>
      <c r="V529" s="263">
        <v>0</v>
      </c>
      <c r="W529" s="265">
        <v>0</v>
      </c>
      <c r="X529" s="268">
        <v>0</v>
      </c>
      <c r="Y529" s="263">
        <v>1</v>
      </c>
      <c r="Z529" s="263"/>
      <c r="AA529" s="263">
        <v>0</v>
      </c>
      <c r="AB529" s="265">
        <v>0</v>
      </c>
      <c r="AC529" s="268">
        <v>0</v>
      </c>
      <c r="AD529" s="263">
        <v>1</v>
      </c>
      <c r="AE529" s="263"/>
      <c r="AF529" s="263">
        <v>0</v>
      </c>
      <c r="AG529" s="265">
        <v>0</v>
      </c>
      <c r="AH529" s="268">
        <v>0</v>
      </c>
      <c r="AI529" s="263">
        <v>1</v>
      </c>
      <c r="AJ529" s="263"/>
      <c r="AK529" s="263">
        <v>0</v>
      </c>
      <c r="AL529" s="265">
        <v>0</v>
      </c>
      <c r="AM529" s="268">
        <v>0</v>
      </c>
      <c r="AN529" s="263"/>
      <c r="AO529" s="313"/>
      <c r="AP529" s="263">
        <v>0</v>
      </c>
      <c r="AQ529" s="265">
        <v>0</v>
      </c>
      <c r="AR529" s="268">
        <v>0</v>
      </c>
      <c r="AS529" s="263"/>
      <c r="AT529" s="263"/>
      <c r="AU529" s="422">
        <v>0</v>
      </c>
      <c r="AV529" s="265">
        <v>0</v>
      </c>
      <c r="AW529" s="268">
        <v>0</v>
      </c>
      <c r="AX529" s="422"/>
      <c r="AY529" s="263"/>
      <c r="AZ529" s="422">
        <v>0</v>
      </c>
      <c r="BA529" s="265">
        <v>0</v>
      </c>
      <c r="BB529" s="268">
        <v>0</v>
      </c>
      <c r="BC529" s="422"/>
      <c r="BD529" s="263"/>
    </row>
    <row r="530" spans="1:56" ht="11.25" customHeight="1">
      <c r="A530" s="123">
        <v>122</v>
      </c>
      <c r="B530" s="55" t="s">
        <v>339</v>
      </c>
      <c r="C530" s="345">
        <v>1</v>
      </c>
      <c r="D530" s="57">
        <v>34921</v>
      </c>
      <c r="E530" s="55">
        <v>110</v>
      </c>
      <c r="F530" s="55" t="s">
        <v>327</v>
      </c>
      <c r="G530" s="55" t="s">
        <v>338</v>
      </c>
      <c r="H530" s="55" t="s">
        <v>340</v>
      </c>
      <c r="I530" s="55" t="s">
        <v>849</v>
      </c>
      <c r="J530" s="55" t="s">
        <v>596</v>
      </c>
      <c r="K530" s="55" t="s">
        <v>530</v>
      </c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  <c r="AC530" s="55"/>
      <c r="AD530" s="55"/>
      <c r="AE530" s="55"/>
      <c r="AF530" s="55"/>
      <c r="AG530" s="55"/>
      <c r="AH530" s="55"/>
      <c r="AI530" s="55"/>
      <c r="AJ530" s="55"/>
      <c r="AK530" s="55"/>
      <c r="AL530" s="55"/>
      <c r="AM530" s="55"/>
      <c r="AN530" s="55"/>
      <c r="AO530" s="55"/>
      <c r="AP530" s="55"/>
      <c r="AQ530" s="55"/>
      <c r="AR530" s="55"/>
      <c r="AS530" s="55"/>
      <c r="AT530" s="55"/>
      <c r="AU530" s="423">
        <v>0</v>
      </c>
      <c r="AV530" s="200">
        <v>0</v>
      </c>
      <c r="AW530" s="56">
        <v>0</v>
      </c>
      <c r="AX530" s="423">
        <v>1</v>
      </c>
      <c r="AY530" s="55"/>
      <c r="AZ530" s="423">
        <v>0</v>
      </c>
      <c r="BA530" s="200">
        <v>0</v>
      </c>
      <c r="BB530" s="56">
        <v>0</v>
      </c>
      <c r="BC530" s="425">
        <v>1</v>
      </c>
      <c r="BD530" s="136"/>
    </row>
    <row r="531" spans="1:56" ht="11.25" customHeight="1">
      <c r="A531" s="123">
        <v>122</v>
      </c>
      <c r="B531" s="55" t="s">
        <v>339</v>
      </c>
      <c r="C531" s="345">
        <v>2</v>
      </c>
      <c r="D531" s="57">
        <v>34921</v>
      </c>
      <c r="E531" s="55">
        <v>110</v>
      </c>
      <c r="F531" s="55" t="s">
        <v>327</v>
      </c>
      <c r="G531" s="55" t="s">
        <v>338</v>
      </c>
      <c r="H531" s="55" t="s">
        <v>340</v>
      </c>
      <c r="I531" s="55" t="s">
        <v>849</v>
      </c>
      <c r="J531" s="55" t="s">
        <v>596</v>
      </c>
      <c r="K531" s="55" t="s">
        <v>530</v>
      </c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  <c r="AC531" s="55"/>
      <c r="AD531" s="55"/>
      <c r="AE531" s="55"/>
      <c r="AF531" s="55"/>
      <c r="AG531" s="55"/>
      <c r="AH531" s="55"/>
      <c r="AI531" s="55"/>
      <c r="AJ531" s="55"/>
      <c r="AK531" s="55"/>
      <c r="AL531" s="55"/>
      <c r="AM531" s="55"/>
      <c r="AN531" s="55"/>
      <c r="AO531" s="55"/>
      <c r="AP531" s="55"/>
      <c r="AQ531" s="55"/>
      <c r="AR531" s="55"/>
      <c r="AS531" s="55"/>
      <c r="AT531" s="55"/>
      <c r="AU531" s="423">
        <v>0</v>
      </c>
      <c r="AV531" s="200">
        <v>0</v>
      </c>
      <c r="AW531" s="56">
        <v>0</v>
      </c>
      <c r="AX531" s="423">
        <v>1</v>
      </c>
      <c r="AY531" s="55"/>
      <c r="AZ531" s="423">
        <v>0</v>
      </c>
      <c r="BA531" s="200">
        <v>0</v>
      </c>
      <c r="BB531" s="56">
        <v>0</v>
      </c>
      <c r="BC531" s="425">
        <v>1</v>
      </c>
      <c r="BD531" s="136"/>
    </row>
    <row r="532" spans="1:56" ht="11.25" customHeight="1">
      <c r="A532" s="123">
        <v>122</v>
      </c>
      <c r="B532" s="55" t="s">
        <v>339</v>
      </c>
      <c r="C532" s="345">
        <v>3</v>
      </c>
      <c r="D532" s="57">
        <v>34921</v>
      </c>
      <c r="E532" s="55">
        <v>185</v>
      </c>
      <c r="F532" s="55" t="s">
        <v>327</v>
      </c>
      <c r="G532" s="55" t="s">
        <v>338</v>
      </c>
      <c r="H532" s="55" t="s">
        <v>340</v>
      </c>
      <c r="I532" s="55" t="s">
        <v>849</v>
      </c>
      <c r="J532" s="55" t="s">
        <v>596</v>
      </c>
      <c r="K532" s="55" t="s">
        <v>530</v>
      </c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  <c r="AC532" s="55"/>
      <c r="AD532" s="55"/>
      <c r="AE532" s="55"/>
      <c r="AF532" s="55"/>
      <c r="AG532" s="55"/>
      <c r="AH532" s="55"/>
      <c r="AI532" s="55"/>
      <c r="AJ532" s="55"/>
      <c r="AK532" s="55"/>
      <c r="AL532" s="55"/>
      <c r="AM532" s="55"/>
      <c r="AN532" s="55"/>
      <c r="AO532" s="55"/>
      <c r="AP532" s="55"/>
      <c r="AQ532" s="55"/>
      <c r="AR532" s="55"/>
      <c r="AS532" s="55"/>
      <c r="AT532" s="55"/>
      <c r="AU532" s="423">
        <v>0</v>
      </c>
      <c r="AV532" s="200">
        <v>0</v>
      </c>
      <c r="AW532" s="56">
        <v>0</v>
      </c>
      <c r="AX532" s="423">
        <v>1</v>
      </c>
      <c r="AY532" s="55"/>
      <c r="AZ532" s="423">
        <v>0</v>
      </c>
      <c r="BA532" s="200">
        <v>0</v>
      </c>
      <c r="BB532" s="56">
        <v>0</v>
      </c>
      <c r="BC532" s="425">
        <v>1</v>
      </c>
      <c r="BD532" s="136"/>
    </row>
    <row r="533" spans="1:56" ht="11.25" customHeight="1">
      <c r="A533" s="123">
        <v>122</v>
      </c>
      <c r="B533" s="55" t="s">
        <v>339</v>
      </c>
      <c r="C533" s="345">
        <v>4</v>
      </c>
      <c r="D533" s="57">
        <v>34921</v>
      </c>
      <c r="E533" s="55">
        <v>110</v>
      </c>
      <c r="F533" s="55" t="s">
        <v>327</v>
      </c>
      <c r="G533" s="55" t="s">
        <v>338</v>
      </c>
      <c r="H533" s="55" t="s">
        <v>340</v>
      </c>
      <c r="I533" s="55" t="s">
        <v>849</v>
      </c>
      <c r="J533" s="55" t="s">
        <v>596</v>
      </c>
      <c r="K533" s="55" t="s">
        <v>530</v>
      </c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  <c r="AD533" s="55"/>
      <c r="AE533" s="55"/>
      <c r="AF533" s="55"/>
      <c r="AG533" s="55"/>
      <c r="AH533" s="55"/>
      <c r="AI533" s="55"/>
      <c r="AJ533" s="55"/>
      <c r="AK533" s="55">
        <v>0</v>
      </c>
      <c r="AL533" s="55">
        <v>0</v>
      </c>
      <c r="AM533" s="55">
        <v>0</v>
      </c>
      <c r="AN533" s="55">
        <v>1</v>
      </c>
      <c r="AO533" s="55"/>
      <c r="AP533" s="55">
        <v>0</v>
      </c>
      <c r="AQ533" s="55">
        <v>0</v>
      </c>
      <c r="AR533" s="55">
        <v>0</v>
      </c>
      <c r="AS533" s="55">
        <v>1</v>
      </c>
      <c r="AT533" s="55"/>
      <c r="AU533" s="423">
        <v>0</v>
      </c>
      <c r="AV533" s="200">
        <v>0</v>
      </c>
      <c r="AW533" s="56">
        <v>0</v>
      </c>
      <c r="AX533" s="423">
        <v>1</v>
      </c>
      <c r="AY533" s="55"/>
      <c r="AZ533" s="423">
        <v>0</v>
      </c>
      <c r="BA533" s="200">
        <v>0</v>
      </c>
      <c r="BB533" s="56">
        <v>0</v>
      </c>
      <c r="BC533" s="425">
        <v>1</v>
      </c>
      <c r="BD533" s="136"/>
    </row>
    <row r="534" spans="1:56" s="4" customFormat="1" ht="11.25" customHeight="1">
      <c r="A534" s="357">
        <v>123</v>
      </c>
      <c r="B534" s="270" t="s">
        <v>1507</v>
      </c>
      <c r="C534" s="344">
        <v>0</v>
      </c>
      <c r="D534" s="264"/>
      <c r="E534" s="421">
        <v>431.59</v>
      </c>
      <c r="F534" s="263" t="s">
        <v>1006</v>
      </c>
      <c r="G534" s="263" t="s">
        <v>589</v>
      </c>
      <c r="H534" s="263" t="s">
        <v>590</v>
      </c>
      <c r="I534" s="263" t="s">
        <v>849</v>
      </c>
      <c r="J534" s="263" t="s">
        <v>596</v>
      </c>
      <c r="K534" s="263" t="s">
        <v>129</v>
      </c>
      <c r="L534" s="263">
        <v>811</v>
      </c>
      <c r="M534" s="265">
        <v>346512.25819079997</v>
      </c>
      <c r="N534" s="268">
        <v>0.42726542316991367</v>
      </c>
      <c r="O534" s="263">
        <v>1</v>
      </c>
      <c r="P534" s="263"/>
      <c r="Q534" s="263">
        <v>578</v>
      </c>
      <c r="R534" s="265">
        <v>249970.70634819174</v>
      </c>
      <c r="S534" s="268">
        <v>0.43247527049860163</v>
      </c>
      <c r="T534" s="263">
        <v>1</v>
      </c>
      <c r="U534" s="263"/>
      <c r="V534" s="263">
        <v>537.48</v>
      </c>
      <c r="W534" s="265">
        <v>233703.55562409986</v>
      </c>
      <c r="X534" s="268">
        <v>0.43481349189569818</v>
      </c>
      <c r="Y534" s="263">
        <v>1</v>
      </c>
      <c r="Z534" s="263"/>
      <c r="AA534" s="267">
        <v>877.61</v>
      </c>
      <c r="AB534" s="265">
        <v>374841.13863389404</v>
      </c>
      <c r="AC534" s="268">
        <v>0.42711584716889511</v>
      </c>
      <c r="AD534" s="263">
        <v>1</v>
      </c>
      <c r="AE534" s="263"/>
      <c r="AF534" s="267">
        <v>111.22</v>
      </c>
      <c r="AG534" s="265">
        <v>48921.200817027158</v>
      </c>
      <c r="AH534" s="268">
        <v>0.43985974480333717</v>
      </c>
      <c r="AI534" s="263">
        <v>1</v>
      </c>
      <c r="AJ534" s="263"/>
      <c r="AK534" s="263">
        <v>2.5123000000000002</v>
      </c>
      <c r="AL534" s="265">
        <v>2976.3621317798356</v>
      </c>
      <c r="AM534" s="268">
        <v>1.184716049747178</v>
      </c>
      <c r="AN534" s="263"/>
      <c r="AO534" s="313"/>
      <c r="AP534" s="263">
        <v>133.13999999999999</v>
      </c>
      <c r="AQ534" s="265">
        <v>63187.034641576567</v>
      </c>
      <c r="AR534" s="268">
        <v>0.47459091664095371</v>
      </c>
      <c r="AS534" s="263"/>
      <c r="AT534" s="263"/>
      <c r="AU534" s="422">
        <v>201.59859399999999</v>
      </c>
      <c r="AV534" s="265">
        <v>93108.814696139321</v>
      </c>
      <c r="AW534" s="268">
        <v>0.46185250030136288</v>
      </c>
      <c r="AX534" s="422"/>
      <c r="AY534" s="263"/>
      <c r="AZ534" s="422">
        <v>173.70740000000001</v>
      </c>
      <c r="BA534" s="265">
        <v>105274.75931416306</v>
      </c>
      <c r="BB534" s="268">
        <v>0.6060464857234813</v>
      </c>
      <c r="BC534" s="422"/>
      <c r="BD534" s="263"/>
    </row>
    <row r="535" spans="1:56" ht="11.25" customHeight="1">
      <c r="A535" s="123">
        <v>123</v>
      </c>
      <c r="B535" s="55" t="s">
        <v>1008</v>
      </c>
      <c r="C535" s="5">
        <v>1</v>
      </c>
      <c r="D535" s="57">
        <v>36340</v>
      </c>
      <c r="E535" s="55">
        <v>137.76</v>
      </c>
      <c r="F535" s="55" t="s">
        <v>1006</v>
      </c>
      <c r="G535" s="55" t="s">
        <v>589</v>
      </c>
      <c r="H535" s="55" t="s">
        <v>590</v>
      </c>
      <c r="I535" s="55" t="s">
        <v>849</v>
      </c>
      <c r="J535" s="55" t="s">
        <v>596</v>
      </c>
      <c r="K535" s="55" t="s">
        <v>129</v>
      </c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  <c r="AC535" s="55"/>
      <c r="AD535" s="55"/>
      <c r="AE535" s="55"/>
      <c r="AF535" s="55"/>
      <c r="AG535" s="55"/>
      <c r="AH535" s="55"/>
      <c r="AI535" s="55"/>
      <c r="AJ535" s="55"/>
      <c r="AK535" s="55">
        <v>0.19400000000000003</v>
      </c>
      <c r="AL535" s="55">
        <v>229.83491365095259</v>
      </c>
      <c r="AM535" s="55">
        <v>1.184716049747178</v>
      </c>
      <c r="AN535" s="55">
        <v>1</v>
      </c>
      <c r="AO535" s="55"/>
      <c r="AP535" s="55">
        <v>48.285802127349555</v>
      </c>
      <c r="AQ535" s="55">
        <v>22914.071710162109</v>
      </c>
      <c r="AR535" s="201">
        <v>0.47455091767406615</v>
      </c>
      <c r="AS535" s="55">
        <v>1</v>
      </c>
      <c r="AT535" s="55"/>
      <c r="AU535" s="423">
        <v>56.543188999999998</v>
      </c>
      <c r="AV535" s="200">
        <v>27745.217942507505</v>
      </c>
      <c r="AW535" s="201">
        <v>0.49069071683430354</v>
      </c>
      <c r="AX535" s="423">
        <v>1</v>
      </c>
      <c r="AY535" s="55"/>
      <c r="AZ535" s="429">
        <v>73.094096000000008</v>
      </c>
      <c r="BA535" s="200">
        <v>45130.184976998265</v>
      </c>
      <c r="BB535" s="201">
        <v>0.61742585853990528</v>
      </c>
      <c r="BC535" s="425">
        <v>1</v>
      </c>
      <c r="BD535" s="136"/>
    </row>
    <row r="536" spans="1:56" s="4" customFormat="1" ht="11.25" customHeight="1">
      <c r="A536" s="123">
        <v>123</v>
      </c>
      <c r="B536" s="55" t="s">
        <v>1008</v>
      </c>
      <c r="C536" s="5">
        <v>2</v>
      </c>
      <c r="D536" s="57">
        <v>36451</v>
      </c>
      <c r="E536" s="55">
        <v>137.76</v>
      </c>
      <c r="F536" s="55" t="s">
        <v>1006</v>
      </c>
      <c r="G536" s="55" t="s">
        <v>589</v>
      </c>
      <c r="H536" s="55" t="s">
        <v>590</v>
      </c>
      <c r="I536" s="55" t="s">
        <v>849</v>
      </c>
      <c r="J536" s="55" t="s">
        <v>596</v>
      </c>
      <c r="K536" s="55" t="s">
        <v>129</v>
      </c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  <c r="AC536" s="55"/>
      <c r="AD536" s="55"/>
      <c r="AE536" s="55"/>
      <c r="AF536" s="55"/>
      <c r="AG536" s="55"/>
      <c r="AH536" s="55"/>
      <c r="AI536" s="55"/>
      <c r="AJ536" s="55"/>
      <c r="AK536" s="55">
        <v>2.2795000000000005</v>
      </c>
      <c r="AL536" s="55">
        <v>2700.5602353986928</v>
      </c>
      <c r="AM536" s="55">
        <v>1.184716049747178</v>
      </c>
      <c r="AN536" s="55">
        <v>1</v>
      </c>
      <c r="AO536" s="55"/>
      <c r="AP536" s="55">
        <v>41.049721696051286</v>
      </c>
      <c r="AQ536" s="55">
        <v>19480.183101126069</v>
      </c>
      <c r="AR536" s="201">
        <v>0.47455091767406388</v>
      </c>
      <c r="AS536" s="55">
        <v>1</v>
      </c>
      <c r="AT536" s="55"/>
      <c r="AU536" s="423">
        <v>66.853776999999994</v>
      </c>
      <c r="AV536" s="200">
        <v>31580.843492869346</v>
      </c>
      <c r="AW536" s="201">
        <v>0.47238682554718414</v>
      </c>
      <c r="AX536" s="423">
        <v>1</v>
      </c>
      <c r="AY536" s="55"/>
      <c r="AZ536" s="429">
        <v>66.825513000000001</v>
      </c>
      <c r="BA536" s="200">
        <v>40961.466401789628</v>
      </c>
      <c r="BB536" s="201">
        <v>0.6129614957357622</v>
      </c>
      <c r="BC536" s="425">
        <v>1</v>
      </c>
      <c r="BD536" s="136"/>
    </row>
    <row r="537" spans="1:56" ht="11.25" customHeight="1">
      <c r="A537" s="123">
        <v>123</v>
      </c>
      <c r="B537" s="6" t="s">
        <v>1008</v>
      </c>
      <c r="C537" s="345">
        <v>3</v>
      </c>
      <c r="D537" s="57">
        <v>36738</v>
      </c>
      <c r="E537" s="94">
        <v>156.07</v>
      </c>
      <c r="F537" s="55" t="s">
        <v>1006</v>
      </c>
      <c r="G537" s="55" t="s">
        <v>589</v>
      </c>
      <c r="H537" s="55" t="s">
        <v>590</v>
      </c>
      <c r="I537" s="55" t="s">
        <v>849</v>
      </c>
      <c r="J537" s="55" t="s">
        <v>596</v>
      </c>
      <c r="K537" s="55" t="s">
        <v>129</v>
      </c>
      <c r="L537" s="55"/>
      <c r="M537" s="8"/>
      <c r="N537" s="58"/>
      <c r="O537" s="55"/>
      <c r="P537" s="55"/>
      <c r="Q537" s="55"/>
      <c r="R537" s="8"/>
      <c r="S537" s="58"/>
      <c r="T537" s="55"/>
      <c r="U537" s="55"/>
      <c r="V537" s="55"/>
      <c r="W537" s="8"/>
      <c r="X537" s="58"/>
      <c r="Y537" s="55"/>
      <c r="Z537" s="55"/>
      <c r="AA537" s="55"/>
      <c r="AB537" s="8"/>
      <c r="AC537" s="58"/>
      <c r="AD537" s="55"/>
      <c r="AE537" s="55"/>
      <c r="AF537" s="55"/>
      <c r="AG537" s="8"/>
      <c r="AH537" s="58"/>
      <c r="AI537" s="55"/>
      <c r="AJ537" s="55"/>
      <c r="AK537" s="55">
        <v>3.8800000000000001E-2</v>
      </c>
      <c r="AL537" s="8">
        <v>45.966982730190509</v>
      </c>
      <c r="AM537" s="58">
        <v>1.184716049747178</v>
      </c>
      <c r="AN537" s="237">
        <v>1</v>
      </c>
      <c r="AO537" s="228"/>
      <c r="AP537" s="55">
        <v>43.804476176599152</v>
      </c>
      <c r="AQ537" s="200">
        <v>20787.454367836799</v>
      </c>
      <c r="AR537" s="201">
        <v>0.47455091767406393</v>
      </c>
      <c r="AS537" s="55">
        <v>1</v>
      </c>
      <c r="AT537" s="55"/>
      <c r="AU537" s="423">
        <v>78.201627999999999</v>
      </c>
      <c r="AV537" s="200">
        <v>33782.753260762467</v>
      </c>
      <c r="AW537" s="201">
        <v>0.43199552393925184</v>
      </c>
      <c r="AX537" s="423">
        <v>1</v>
      </c>
      <c r="AY537" s="55"/>
      <c r="AZ537" s="429">
        <v>33.787790999999999</v>
      </c>
      <c r="BA537" s="200">
        <v>19183.107935375192</v>
      </c>
      <c r="BB537" s="201">
        <v>0.56775265170117795</v>
      </c>
      <c r="BC537" s="425">
        <v>1</v>
      </c>
      <c r="BD537" s="136"/>
    </row>
    <row r="538" spans="1:56" s="4" customFormat="1" ht="11.25" customHeight="1">
      <c r="A538" s="357">
        <v>124</v>
      </c>
      <c r="B538" s="263" t="s">
        <v>1005</v>
      </c>
      <c r="C538" s="344">
        <v>0</v>
      </c>
      <c r="D538" s="264"/>
      <c r="E538" s="421">
        <v>0</v>
      </c>
      <c r="F538" s="263" t="s">
        <v>1006</v>
      </c>
      <c r="G538" s="263" t="s">
        <v>748</v>
      </c>
      <c r="H538" s="263" t="s">
        <v>388</v>
      </c>
      <c r="I538" s="263" t="s">
        <v>849</v>
      </c>
      <c r="J538" s="263" t="s">
        <v>591</v>
      </c>
      <c r="K538" s="263" t="s">
        <v>848</v>
      </c>
      <c r="L538" s="263">
        <v>0</v>
      </c>
      <c r="M538" s="265"/>
      <c r="N538" s="268"/>
      <c r="O538" s="263">
        <v>1</v>
      </c>
      <c r="P538" s="263"/>
      <c r="Q538" s="263">
        <v>0</v>
      </c>
      <c r="R538" s="265">
        <v>0</v>
      </c>
      <c r="S538" s="268">
        <v>0</v>
      </c>
      <c r="T538" s="263">
        <v>1</v>
      </c>
      <c r="U538" s="263"/>
      <c r="V538" s="279">
        <v>0</v>
      </c>
      <c r="W538" s="265">
        <v>0</v>
      </c>
      <c r="X538" s="268">
        <v>0</v>
      </c>
      <c r="Y538" s="263">
        <v>1</v>
      </c>
      <c r="Z538" s="263"/>
      <c r="AA538" s="279">
        <v>0</v>
      </c>
      <c r="AB538" s="265">
        <v>0</v>
      </c>
      <c r="AC538" s="268">
        <v>0</v>
      </c>
      <c r="AD538" s="263">
        <v>1</v>
      </c>
      <c r="AE538" s="263"/>
      <c r="AF538" s="279">
        <v>0</v>
      </c>
      <c r="AG538" s="265">
        <v>0</v>
      </c>
      <c r="AH538" s="268">
        <v>0</v>
      </c>
      <c r="AI538" s="263">
        <v>1</v>
      </c>
      <c r="AJ538" s="263"/>
      <c r="AK538" s="263"/>
      <c r="AL538" s="265">
        <v>0</v>
      </c>
      <c r="AM538" s="268">
        <v>0</v>
      </c>
      <c r="AN538" s="263"/>
      <c r="AO538" s="313"/>
      <c r="AP538" s="263"/>
      <c r="AQ538" s="265">
        <v>0</v>
      </c>
      <c r="AR538" s="268">
        <v>0</v>
      </c>
      <c r="AS538" s="263"/>
      <c r="AT538" s="263"/>
      <c r="AU538" s="422">
        <v>0</v>
      </c>
      <c r="AV538" s="265">
        <v>0</v>
      </c>
      <c r="AW538" s="268">
        <v>0</v>
      </c>
      <c r="AX538" s="422"/>
      <c r="AY538" s="263"/>
      <c r="AZ538" s="422">
        <v>0</v>
      </c>
      <c r="BA538" s="265">
        <v>0</v>
      </c>
      <c r="BB538" s="268">
        <v>0</v>
      </c>
      <c r="BC538" s="422"/>
      <c r="BD538" s="263"/>
    </row>
    <row r="539" spans="1:56" s="4" customFormat="1" ht="11.25" customHeight="1">
      <c r="A539" s="123">
        <v>124</v>
      </c>
      <c r="B539" s="55" t="s">
        <v>1005</v>
      </c>
      <c r="C539" s="345">
        <v>1</v>
      </c>
      <c r="D539" s="57">
        <v>27348</v>
      </c>
      <c r="E539" s="94">
        <v>0</v>
      </c>
      <c r="F539" s="55" t="s">
        <v>1006</v>
      </c>
      <c r="G539" s="55" t="s">
        <v>748</v>
      </c>
      <c r="H539" s="55" t="s">
        <v>388</v>
      </c>
      <c r="I539" s="55" t="s">
        <v>849</v>
      </c>
      <c r="J539" s="55" t="s">
        <v>591</v>
      </c>
      <c r="K539" s="55" t="s">
        <v>848</v>
      </c>
      <c r="L539" s="55"/>
      <c r="M539" s="8"/>
      <c r="N539" s="58"/>
      <c r="O539" s="55"/>
      <c r="P539" s="55"/>
      <c r="Q539" s="55"/>
      <c r="R539" s="8"/>
      <c r="S539" s="58"/>
      <c r="T539" s="55"/>
      <c r="U539" s="55"/>
      <c r="V539" s="55"/>
      <c r="W539" s="8"/>
      <c r="X539" s="58"/>
      <c r="Y539" s="55"/>
      <c r="Z539" s="55"/>
      <c r="AA539" s="55"/>
      <c r="AB539" s="8"/>
      <c r="AC539" s="58"/>
      <c r="AD539" s="55"/>
      <c r="AE539" s="55"/>
      <c r="AF539" s="55"/>
      <c r="AG539" s="8"/>
      <c r="AH539" s="58"/>
      <c r="AI539" s="55"/>
      <c r="AJ539" s="55"/>
      <c r="AK539" s="55"/>
      <c r="AL539" s="8">
        <v>0</v>
      </c>
      <c r="AM539" s="58">
        <v>0</v>
      </c>
      <c r="AN539" s="237">
        <v>1</v>
      </c>
      <c r="AO539" s="228"/>
      <c r="AP539" s="55"/>
      <c r="AQ539" s="200">
        <v>0</v>
      </c>
      <c r="AR539" s="201">
        <v>0</v>
      </c>
      <c r="AS539" s="55">
        <v>1</v>
      </c>
      <c r="AT539" s="55"/>
      <c r="AU539" s="245">
        <v>0</v>
      </c>
      <c r="AV539" s="200">
        <v>0</v>
      </c>
      <c r="AW539" s="201">
        <v>0</v>
      </c>
      <c r="AX539" s="423">
        <v>1</v>
      </c>
      <c r="AY539" s="55"/>
      <c r="AZ539" s="245">
        <v>0</v>
      </c>
      <c r="BA539" s="200">
        <v>0</v>
      </c>
      <c r="BB539" s="201">
        <v>0</v>
      </c>
      <c r="BC539" s="425">
        <v>1</v>
      </c>
      <c r="BD539" s="136"/>
    </row>
    <row r="540" spans="1:56" ht="11.25" customHeight="1">
      <c r="A540" s="123">
        <v>124</v>
      </c>
      <c r="B540" s="55" t="s">
        <v>1005</v>
      </c>
      <c r="C540" s="345">
        <v>2</v>
      </c>
      <c r="D540" s="57">
        <v>27825</v>
      </c>
      <c r="E540" s="94">
        <v>0</v>
      </c>
      <c r="F540" s="55" t="s">
        <v>1006</v>
      </c>
      <c r="G540" s="55" t="s">
        <v>748</v>
      </c>
      <c r="H540" s="55" t="s">
        <v>388</v>
      </c>
      <c r="I540" s="55" t="s">
        <v>849</v>
      </c>
      <c r="J540" s="55" t="s">
        <v>591</v>
      </c>
      <c r="K540" s="55" t="s">
        <v>848</v>
      </c>
      <c r="L540" s="55"/>
      <c r="M540" s="8"/>
      <c r="N540" s="58"/>
      <c r="O540" s="55"/>
      <c r="P540" s="55"/>
      <c r="Q540" s="55"/>
      <c r="R540" s="8"/>
      <c r="S540" s="58"/>
      <c r="T540" s="55"/>
      <c r="U540" s="55"/>
      <c r="V540" s="55"/>
      <c r="W540" s="8"/>
      <c r="X540" s="58"/>
      <c r="Y540" s="55"/>
      <c r="Z540" s="55"/>
      <c r="AA540" s="55"/>
      <c r="AB540" s="8"/>
      <c r="AC540" s="58"/>
      <c r="AD540" s="55"/>
      <c r="AE540" s="55"/>
      <c r="AF540" s="55"/>
      <c r="AG540" s="8"/>
      <c r="AH540" s="58"/>
      <c r="AI540" s="55"/>
      <c r="AJ540" s="55"/>
      <c r="AK540" s="55"/>
      <c r="AL540" s="8">
        <v>0</v>
      </c>
      <c r="AM540" s="58">
        <v>0</v>
      </c>
      <c r="AN540" s="237">
        <v>1</v>
      </c>
      <c r="AO540" s="228"/>
      <c r="AP540" s="55"/>
      <c r="AQ540" s="200">
        <v>0</v>
      </c>
      <c r="AR540" s="201">
        <v>0</v>
      </c>
      <c r="AS540" s="55">
        <v>1</v>
      </c>
      <c r="AT540" s="55"/>
      <c r="AU540" s="245">
        <v>0</v>
      </c>
      <c r="AV540" s="200">
        <v>0</v>
      </c>
      <c r="AW540" s="201">
        <v>0</v>
      </c>
      <c r="AX540" s="423">
        <v>1</v>
      </c>
      <c r="AY540" s="55"/>
      <c r="AZ540" s="245">
        <v>0</v>
      </c>
      <c r="BA540" s="200">
        <v>0</v>
      </c>
      <c r="BB540" s="201">
        <v>0</v>
      </c>
      <c r="BC540" s="425">
        <v>1</v>
      </c>
      <c r="BD540" s="136"/>
    </row>
    <row r="541" spans="1:56" s="4" customFormat="1" ht="11.25" customHeight="1">
      <c r="A541" s="123">
        <v>124</v>
      </c>
      <c r="B541" s="55" t="s">
        <v>1005</v>
      </c>
      <c r="C541" s="345">
        <v>3</v>
      </c>
      <c r="D541" s="57">
        <v>29677</v>
      </c>
      <c r="E541" s="94">
        <v>0</v>
      </c>
      <c r="F541" s="55" t="s">
        <v>1006</v>
      </c>
      <c r="G541" s="55" t="s">
        <v>748</v>
      </c>
      <c r="H541" s="55" t="s">
        <v>388</v>
      </c>
      <c r="I541" s="55" t="s">
        <v>849</v>
      </c>
      <c r="J541" s="55" t="s">
        <v>591</v>
      </c>
      <c r="K541" s="55" t="s">
        <v>848</v>
      </c>
      <c r="L541" s="56"/>
      <c r="M541" s="200"/>
      <c r="N541" s="201"/>
      <c r="O541" s="56"/>
      <c r="P541" s="56"/>
      <c r="Q541" s="56"/>
      <c r="R541" s="200"/>
      <c r="S541" s="217"/>
      <c r="T541" s="56"/>
      <c r="U541" s="56"/>
      <c r="V541" s="56"/>
      <c r="W541" s="200"/>
      <c r="X541" s="217"/>
      <c r="Y541" s="56"/>
      <c r="Z541" s="56"/>
      <c r="AA541" s="56"/>
      <c r="AB541" s="200"/>
      <c r="AC541" s="217"/>
      <c r="AD541" s="56"/>
      <c r="AE541" s="56"/>
      <c r="AF541" s="56"/>
      <c r="AG541" s="200"/>
      <c r="AH541" s="217"/>
      <c r="AI541" s="56"/>
      <c r="AJ541" s="56"/>
      <c r="AK541" s="55"/>
      <c r="AL541" s="8">
        <v>0</v>
      </c>
      <c r="AM541" s="58">
        <v>0</v>
      </c>
      <c r="AN541" s="237">
        <v>1</v>
      </c>
      <c r="AO541" s="228"/>
      <c r="AP541" s="56"/>
      <c r="AQ541" s="200">
        <v>0</v>
      </c>
      <c r="AR541" s="201">
        <v>0</v>
      </c>
      <c r="AS541" s="56">
        <v>1</v>
      </c>
      <c r="AT541" s="56"/>
      <c r="AU541" s="245">
        <v>0</v>
      </c>
      <c r="AV541" s="200">
        <v>0</v>
      </c>
      <c r="AW541" s="201">
        <v>0</v>
      </c>
      <c r="AX541" s="423">
        <v>1</v>
      </c>
      <c r="AY541" s="56"/>
      <c r="AZ541" s="245">
        <v>0</v>
      </c>
      <c r="BA541" s="200">
        <v>0</v>
      </c>
      <c r="BB541" s="201">
        <v>0</v>
      </c>
      <c r="BC541" s="425">
        <v>1</v>
      </c>
      <c r="BD541" s="139"/>
    </row>
    <row r="542" spans="1:56" ht="11.25" customHeight="1">
      <c r="A542" s="357">
        <v>125</v>
      </c>
      <c r="B542" s="263" t="s">
        <v>878</v>
      </c>
      <c r="C542" s="344">
        <v>0</v>
      </c>
      <c r="D542" s="264"/>
      <c r="E542" s="421">
        <v>2100</v>
      </c>
      <c r="F542" s="263" t="s">
        <v>459</v>
      </c>
      <c r="G542" s="263" t="s">
        <v>589</v>
      </c>
      <c r="H542" s="263" t="s">
        <v>590</v>
      </c>
      <c r="I542" s="263" t="s">
        <v>849</v>
      </c>
      <c r="J542" s="263" t="s">
        <v>591</v>
      </c>
      <c r="K542" s="263" t="s">
        <v>848</v>
      </c>
      <c r="L542" s="267">
        <v>12381</v>
      </c>
      <c r="M542" s="265">
        <v>12321963.69443774</v>
      </c>
      <c r="N542" s="268">
        <v>0.99523170135188921</v>
      </c>
      <c r="O542" s="263">
        <v>1</v>
      </c>
      <c r="P542" s="263"/>
      <c r="Q542" s="267">
        <v>13847.15</v>
      </c>
      <c r="R542" s="265">
        <v>13956413.05897554</v>
      </c>
      <c r="S542" s="268">
        <v>1.0078906532373477</v>
      </c>
      <c r="T542" s="263">
        <v>1</v>
      </c>
      <c r="U542" s="263"/>
      <c r="V542" s="267">
        <v>12143.55</v>
      </c>
      <c r="W542" s="265">
        <v>12235069.338160038</v>
      </c>
      <c r="X542" s="268">
        <v>1.0075364566506531</v>
      </c>
      <c r="Y542" s="263">
        <v>1</v>
      </c>
      <c r="Z542" s="263"/>
      <c r="AA542" s="267">
        <v>11002.61</v>
      </c>
      <c r="AB542" s="265">
        <v>10968604.33375641</v>
      </c>
      <c r="AC542" s="268">
        <v>0.99690930913268849</v>
      </c>
      <c r="AD542" s="263">
        <v>1</v>
      </c>
      <c r="AE542" s="263"/>
      <c r="AF542" s="267">
        <v>11421.97</v>
      </c>
      <c r="AG542" s="265">
        <v>11788668.23027193</v>
      </c>
      <c r="AH542" s="268">
        <v>1.0321046395912379</v>
      </c>
      <c r="AI542" s="263">
        <v>1</v>
      </c>
      <c r="AJ542" s="263"/>
      <c r="AK542" s="263">
        <v>11442.8</v>
      </c>
      <c r="AL542" s="265">
        <v>11452593.878246434</v>
      </c>
      <c r="AM542" s="268">
        <v>1.0008558987526159</v>
      </c>
      <c r="AN542" s="263"/>
      <c r="AO542" s="313"/>
      <c r="AP542" s="263">
        <v>12747</v>
      </c>
      <c r="AQ542" s="265">
        <v>12616932.983590312</v>
      </c>
      <c r="AR542" s="268">
        <v>0.98979626450069136</v>
      </c>
      <c r="AS542" s="263"/>
      <c r="AT542" s="263"/>
      <c r="AU542" s="422">
        <v>12961.493371</v>
      </c>
      <c r="AV542" s="265">
        <v>12961890.915471917</v>
      </c>
      <c r="AW542" s="268">
        <v>1.0000306711935529</v>
      </c>
      <c r="AX542" s="422"/>
      <c r="AY542" s="263"/>
      <c r="AZ542" s="422">
        <v>11241.279114000001</v>
      </c>
      <c r="BA542" s="265">
        <v>11447263.244201254</v>
      </c>
      <c r="BB542" s="268">
        <v>1.0183239049677824</v>
      </c>
      <c r="BC542" s="422"/>
      <c r="BD542" s="263"/>
    </row>
    <row r="543" spans="1:56" s="4" customFormat="1" ht="11.25" customHeight="1">
      <c r="A543" s="123">
        <v>125</v>
      </c>
      <c r="B543" s="55" t="s">
        <v>878</v>
      </c>
      <c r="C543" s="345">
        <v>1</v>
      </c>
      <c r="D543" s="57">
        <v>31413</v>
      </c>
      <c r="E543" s="94">
        <v>200</v>
      </c>
      <c r="F543" s="55" t="s">
        <v>459</v>
      </c>
      <c r="G543" s="55" t="s">
        <v>589</v>
      </c>
      <c r="H543" s="55" t="s">
        <v>590</v>
      </c>
      <c r="I543" s="55" t="s">
        <v>849</v>
      </c>
      <c r="J543" s="55" t="s">
        <v>591</v>
      </c>
      <c r="K543" s="55" t="s">
        <v>848</v>
      </c>
      <c r="L543" s="55"/>
      <c r="M543" s="8"/>
      <c r="N543" s="58"/>
      <c r="O543" s="55"/>
      <c r="P543" s="55"/>
      <c r="Q543" s="55"/>
      <c r="R543" s="8"/>
      <c r="S543" s="58"/>
      <c r="T543" s="55"/>
      <c r="U543" s="55"/>
      <c r="V543" s="55"/>
      <c r="W543" s="8"/>
      <c r="X543" s="58"/>
      <c r="Y543" s="55"/>
      <c r="Z543" s="55"/>
      <c r="AA543" s="55"/>
      <c r="AB543" s="8"/>
      <c r="AC543" s="58"/>
      <c r="AD543" s="55"/>
      <c r="AE543" s="55"/>
      <c r="AF543" s="55"/>
      <c r="AG543" s="8"/>
      <c r="AH543" s="58"/>
      <c r="AI543" s="55"/>
      <c r="AJ543" s="55"/>
      <c r="AK543" s="55">
        <v>1203.48</v>
      </c>
      <c r="AL543" s="8">
        <v>1213743.168704018</v>
      </c>
      <c r="AM543" s="58">
        <v>1.0085279096487003</v>
      </c>
      <c r="AN543" s="237">
        <v>1</v>
      </c>
      <c r="AO543" s="228"/>
      <c r="AP543" s="55">
        <v>1290</v>
      </c>
      <c r="AQ543" s="200">
        <v>1291998.2227600275</v>
      </c>
      <c r="AR543" s="201">
        <v>1.0015490098914941</v>
      </c>
      <c r="AS543" s="55">
        <v>1</v>
      </c>
      <c r="AT543" s="55"/>
      <c r="AU543" s="423">
        <v>1117.0265490000002</v>
      </c>
      <c r="AV543" s="200">
        <v>1162768.4257237837</v>
      </c>
      <c r="AW543" s="201">
        <v>1.040949677305999</v>
      </c>
      <c r="AX543" s="423">
        <v>1</v>
      </c>
      <c r="AY543" s="55"/>
      <c r="AZ543" s="426">
        <v>1130.921045</v>
      </c>
      <c r="BA543" s="200">
        <v>1205725.9115740333</v>
      </c>
      <c r="BB543" s="201">
        <v>1.0661450831645221</v>
      </c>
      <c r="BC543" s="425">
        <v>1</v>
      </c>
      <c r="BD543" s="136"/>
    </row>
    <row r="544" spans="1:56" ht="11.25" customHeight="1">
      <c r="A544" s="123">
        <v>125</v>
      </c>
      <c r="B544" s="55" t="s">
        <v>878</v>
      </c>
      <c r="C544" s="345">
        <v>2</v>
      </c>
      <c r="D544" s="57">
        <v>31770</v>
      </c>
      <c r="E544" s="94">
        <v>200</v>
      </c>
      <c r="F544" s="55" t="s">
        <v>459</v>
      </c>
      <c r="G544" s="55" t="s">
        <v>589</v>
      </c>
      <c r="H544" s="55" t="s">
        <v>590</v>
      </c>
      <c r="I544" s="55" t="s">
        <v>849</v>
      </c>
      <c r="J544" s="55" t="s">
        <v>591</v>
      </c>
      <c r="K544" s="55" t="s">
        <v>848</v>
      </c>
      <c r="L544" s="55"/>
      <c r="M544" s="8"/>
      <c r="N544" s="58"/>
      <c r="O544" s="55"/>
      <c r="P544" s="55"/>
      <c r="Q544" s="55"/>
      <c r="R544" s="8"/>
      <c r="S544" s="58"/>
      <c r="T544" s="55"/>
      <c r="U544" s="55"/>
      <c r="V544" s="55"/>
      <c r="W544" s="8"/>
      <c r="X544" s="58"/>
      <c r="Y544" s="55"/>
      <c r="Z544" s="55"/>
      <c r="AA544" s="55"/>
      <c r="AB544" s="8"/>
      <c r="AC544" s="58"/>
      <c r="AD544" s="55"/>
      <c r="AE544" s="55"/>
      <c r="AF544" s="55"/>
      <c r="AG544" s="8"/>
      <c r="AH544" s="58"/>
      <c r="AI544" s="55"/>
      <c r="AJ544" s="55"/>
      <c r="AK544" s="55">
        <v>1052.3499999999999</v>
      </c>
      <c r="AL544" s="8">
        <v>1111368.2850999085</v>
      </c>
      <c r="AM544" s="58">
        <v>1.0560823728796584</v>
      </c>
      <c r="AN544" s="237">
        <v>1</v>
      </c>
      <c r="AO544" s="228"/>
      <c r="AP544" s="55">
        <v>1313</v>
      </c>
      <c r="AQ544" s="200">
        <v>1317044.4229453702</v>
      </c>
      <c r="AR544" s="201">
        <v>1.0030802916567938</v>
      </c>
      <c r="AS544" s="55">
        <v>1</v>
      </c>
      <c r="AT544" s="55"/>
      <c r="AU544" s="423">
        <v>1201.188083</v>
      </c>
      <c r="AV544" s="200">
        <v>1258935.3206918181</v>
      </c>
      <c r="AW544" s="201">
        <v>1.0480751004019229</v>
      </c>
      <c r="AX544" s="423">
        <v>1</v>
      </c>
      <c r="AY544" s="55"/>
      <c r="AZ544" s="426">
        <v>1121.418097</v>
      </c>
      <c r="BA544" s="200">
        <v>1204857.7334429531</v>
      </c>
      <c r="BB544" s="201">
        <v>1.0744054663164164</v>
      </c>
      <c r="BC544" s="425">
        <v>1</v>
      </c>
      <c r="BD544" s="136"/>
    </row>
    <row r="545" spans="1:56" ht="11.25" customHeight="1">
      <c r="A545" s="123">
        <v>125</v>
      </c>
      <c r="B545" s="55" t="s">
        <v>878</v>
      </c>
      <c r="C545" s="345">
        <v>3</v>
      </c>
      <c r="D545" s="57">
        <v>31995</v>
      </c>
      <c r="E545" s="94">
        <v>200</v>
      </c>
      <c r="F545" s="55" t="s">
        <v>459</v>
      </c>
      <c r="G545" s="55" t="s">
        <v>589</v>
      </c>
      <c r="H545" s="55" t="s">
        <v>590</v>
      </c>
      <c r="I545" s="55" t="s">
        <v>849</v>
      </c>
      <c r="J545" s="55" t="s">
        <v>591</v>
      </c>
      <c r="K545" s="55" t="s">
        <v>848</v>
      </c>
      <c r="L545" s="55"/>
      <c r="M545" s="8"/>
      <c r="N545" s="58"/>
      <c r="O545" s="55"/>
      <c r="P545" s="55"/>
      <c r="Q545" s="55"/>
      <c r="R545" s="8"/>
      <c r="S545" s="58"/>
      <c r="T545" s="55"/>
      <c r="U545" s="55"/>
      <c r="V545" s="55"/>
      <c r="W545" s="8"/>
      <c r="X545" s="58"/>
      <c r="Y545" s="55"/>
      <c r="Z545" s="55"/>
      <c r="AA545" s="55"/>
      <c r="AB545" s="8"/>
      <c r="AC545" s="58"/>
      <c r="AD545" s="55"/>
      <c r="AE545" s="55"/>
      <c r="AF545" s="55"/>
      <c r="AG545" s="8"/>
      <c r="AH545" s="58"/>
      <c r="AI545" s="55"/>
      <c r="AJ545" s="55"/>
      <c r="AK545" s="55">
        <v>1261</v>
      </c>
      <c r="AL545" s="8">
        <v>1335534.4527689309</v>
      </c>
      <c r="AM545" s="58">
        <v>1.0591074169460197</v>
      </c>
      <c r="AN545" s="237">
        <v>1</v>
      </c>
      <c r="AO545" s="228"/>
      <c r="AP545" s="55">
        <v>1188</v>
      </c>
      <c r="AQ545" s="200">
        <v>1238159.2284453993</v>
      </c>
      <c r="AR545" s="201">
        <v>1.0422215727654878</v>
      </c>
      <c r="AS545" s="55">
        <v>1</v>
      </c>
      <c r="AT545" s="55"/>
      <c r="AU545" s="423">
        <v>1320.764952</v>
      </c>
      <c r="AV545" s="200">
        <v>1378473.9926825096</v>
      </c>
      <c r="AW545" s="201">
        <v>1.043693649347011</v>
      </c>
      <c r="AX545" s="423">
        <v>1</v>
      </c>
      <c r="AY545" s="55"/>
      <c r="AZ545" s="426">
        <v>1128.2697599999999</v>
      </c>
      <c r="BA545" s="200">
        <v>1209151.7022688929</v>
      </c>
      <c r="BB545" s="201">
        <v>1.0716867057297477</v>
      </c>
      <c r="BC545" s="425">
        <v>1</v>
      </c>
      <c r="BD545" s="136"/>
    </row>
    <row r="546" spans="1:56" ht="11.25" customHeight="1">
      <c r="A546" s="123">
        <v>125</v>
      </c>
      <c r="B546" s="55" t="s">
        <v>878</v>
      </c>
      <c r="C546" s="345">
        <v>4</v>
      </c>
      <c r="D546" s="57">
        <v>33872</v>
      </c>
      <c r="E546" s="94">
        <v>500</v>
      </c>
      <c r="F546" s="55" t="s">
        <v>459</v>
      </c>
      <c r="G546" s="55" t="s">
        <v>589</v>
      </c>
      <c r="H546" s="55" t="s">
        <v>590</v>
      </c>
      <c r="I546" s="55" t="s">
        <v>849</v>
      </c>
      <c r="J546" s="55" t="s">
        <v>591</v>
      </c>
      <c r="K546" s="55" t="s">
        <v>848</v>
      </c>
      <c r="L546" s="55"/>
      <c r="M546" s="8"/>
      <c r="N546" s="58"/>
      <c r="O546" s="55"/>
      <c r="P546" s="55"/>
      <c r="Q546" s="55"/>
      <c r="R546" s="8"/>
      <c r="S546" s="58"/>
      <c r="T546" s="55"/>
      <c r="U546" s="55"/>
      <c r="V546" s="55"/>
      <c r="W546" s="8"/>
      <c r="X546" s="58"/>
      <c r="Y546" s="55"/>
      <c r="Z546" s="55"/>
      <c r="AA546" s="55"/>
      <c r="AB546" s="8"/>
      <c r="AC546" s="58"/>
      <c r="AD546" s="55"/>
      <c r="AE546" s="55"/>
      <c r="AF546" s="55"/>
      <c r="AG546" s="8"/>
      <c r="AH546" s="58"/>
      <c r="AI546" s="55"/>
      <c r="AJ546" s="55"/>
      <c r="AK546" s="55">
        <v>3144.04</v>
      </c>
      <c r="AL546" s="8">
        <v>3127786.2839732417</v>
      </c>
      <c r="AM546" s="58">
        <v>0.99483030876618672</v>
      </c>
      <c r="AN546" s="237">
        <v>1</v>
      </c>
      <c r="AO546" s="228"/>
      <c r="AP546" s="55">
        <v>2706</v>
      </c>
      <c r="AQ546" s="200">
        <v>2663155.2425290607</v>
      </c>
      <c r="AR546" s="201">
        <v>0.98416675629307482</v>
      </c>
      <c r="AS546" s="55">
        <v>1</v>
      </c>
      <c r="AT546" s="55"/>
      <c r="AU546" s="423">
        <v>3167.4316389999999</v>
      </c>
      <c r="AV546" s="200">
        <v>3153430.5952478815</v>
      </c>
      <c r="AW546" s="201">
        <v>0.9955796855787743</v>
      </c>
      <c r="AX546" s="423">
        <v>1</v>
      </c>
      <c r="AY546" s="55"/>
      <c r="AZ546" s="426">
        <v>2374.5963620000002</v>
      </c>
      <c r="BA546" s="200">
        <v>2376493.0774304373</v>
      </c>
      <c r="BB546" s="201">
        <v>1.0007987527736459</v>
      </c>
      <c r="BC546" s="425">
        <v>1</v>
      </c>
      <c r="BD546" s="136"/>
    </row>
    <row r="547" spans="1:56" s="4" customFormat="1" ht="11.25" customHeight="1">
      <c r="A547" s="123">
        <v>125</v>
      </c>
      <c r="B547" s="55" t="s">
        <v>878</v>
      </c>
      <c r="C547" s="345">
        <v>5</v>
      </c>
      <c r="D547" s="57">
        <v>34381</v>
      </c>
      <c r="E547" s="94">
        <v>500</v>
      </c>
      <c r="F547" s="55" t="s">
        <v>459</v>
      </c>
      <c r="G547" s="55" t="s">
        <v>589</v>
      </c>
      <c r="H547" s="55" t="s">
        <v>590</v>
      </c>
      <c r="I547" s="55" t="s">
        <v>849</v>
      </c>
      <c r="J547" s="55" t="s">
        <v>591</v>
      </c>
      <c r="K547" s="55" t="s">
        <v>848</v>
      </c>
      <c r="L547" s="55"/>
      <c r="M547" s="8"/>
      <c r="N547" s="58"/>
      <c r="O547" s="55"/>
      <c r="P547" s="55"/>
      <c r="Q547" s="55"/>
      <c r="R547" s="8"/>
      <c r="S547" s="58"/>
      <c r="T547" s="55"/>
      <c r="U547" s="55"/>
      <c r="V547" s="55"/>
      <c r="W547" s="8"/>
      <c r="X547" s="58"/>
      <c r="Y547" s="55"/>
      <c r="Z547" s="55"/>
      <c r="AA547" s="55"/>
      <c r="AB547" s="8"/>
      <c r="AC547" s="58"/>
      <c r="AD547" s="55"/>
      <c r="AE547" s="55"/>
      <c r="AF547" s="55"/>
      <c r="AG547" s="8"/>
      <c r="AH547" s="58"/>
      <c r="AI547" s="55"/>
      <c r="AJ547" s="55"/>
      <c r="AK547" s="55">
        <v>2203.6799999999998</v>
      </c>
      <c r="AL547" s="8">
        <v>2145821.0654498613</v>
      </c>
      <c r="AM547" s="58">
        <v>0.97374440274897522</v>
      </c>
      <c r="AN547" s="237">
        <v>1</v>
      </c>
      <c r="AO547" s="228"/>
      <c r="AP547" s="55">
        <v>3306</v>
      </c>
      <c r="AQ547" s="200">
        <v>3254265.0382951596</v>
      </c>
      <c r="AR547" s="201">
        <v>0.98435119125685411</v>
      </c>
      <c r="AS547" s="55">
        <v>1</v>
      </c>
      <c r="AT547" s="55"/>
      <c r="AU547" s="423">
        <v>2806.7727540000001</v>
      </c>
      <c r="AV547" s="200">
        <v>2774197.155644103</v>
      </c>
      <c r="AW547" s="201">
        <v>0.98839393096235784</v>
      </c>
      <c r="AX547" s="423">
        <v>1</v>
      </c>
      <c r="AY547" s="55"/>
      <c r="AZ547" s="426">
        <v>2764.7817730000002</v>
      </c>
      <c r="BA547" s="200">
        <v>2763454.146217444</v>
      </c>
      <c r="BB547" s="201">
        <v>0.99951980774919691</v>
      </c>
      <c r="BC547" s="425">
        <v>1</v>
      </c>
      <c r="BD547" s="136"/>
    </row>
    <row r="548" spans="1:56" ht="11.25" customHeight="1">
      <c r="A548" s="123">
        <v>125</v>
      </c>
      <c r="B548" s="55" t="s">
        <v>878</v>
      </c>
      <c r="C548" s="345">
        <v>6</v>
      </c>
      <c r="D548" s="57">
        <v>40609</v>
      </c>
      <c r="E548" s="94">
        <v>500</v>
      </c>
      <c r="F548" s="55" t="s">
        <v>459</v>
      </c>
      <c r="G548" s="55" t="s">
        <v>589</v>
      </c>
      <c r="H548" s="55" t="s">
        <v>590</v>
      </c>
      <c r="I548" s="55" t="s">
        <v>849</v>
      </c>
      <c r="J548" s="55" t="s">
        <v>591</v>
      </c>
      <c r="K548" s="55" t="s">
        <v>848</v>
      </c>
      <c r="L548" s="55"/>
      <c r="M548" s="8"/>
      <c r="N548" s="58"/>
      <c r="O548" s="55"/>
      <c r="P548" s="55"/>
      <c r="Q548" s="55"/>
      <c r="R548" s="8"/>
      <c r="S548" s="58"/>
      <c r="T548" s="55"/>
      <c r="U548" s="55"/>
      <c r="V548" s="55"/>
      <c r="W548" s="8"/>
      <c r="X548" s="58"/>
      <c r="Y548" s="55"/>
      <c r="Z548" s="55"/>
      <c r="AA548" s="55"/>
      <c r="AB548" s="8"/>
      <c r="AC548" s="58"/>
      <c r="AD548" s="55"/>
      <c r="AE548" s="55"/>
      <c r="AF548" s="55"/>
      <c r="AG548" s="8"/>
      <c r="AH548" s="58"/>
      <c r="AI548" s="55"/>
      <c r="AJ548" s="55"/>
      <c r="AK548" s="55">
        <v>2578.25</v>
      </c>
      <c r="AL548" s="8">
        <v>2517817.2044298826</v>
      </c>
      <c r="AM548" s="58">
        <v>0.97656053696495004</v>
      </c>
      <c r="AN548" s="237">
        <v>1</v>
      </c>
      <c r="AO548" s="228"/>
      <c r="AP548" s="55">
        <v>2944</v>
      </c>
      <c r="AQ548" s="200">
        <v>2852296.8381088921</v>
      </c>
      <c r="AR548" s="201">
        <v>0.96885082816198775</v>
      </c>
      <c r="AS548" s="55">
        <v>1</v>
      </c>
      <c r="AT548" s="55"/>
      <c r="AU548" s="423">
        <v>3348.3093940000003</v>
      </c>
      <c r="AV548" s="200">
        <v>3234085.4254818205</v>
      </c>
      <c r="AW548" s="201">
        <v>0.96588607709823249</v>
      </c>
      <c r="AX548" s="423">
        <v>1</v>
      </c>
      <c r="AY548" s="55"/>
      <c r="AZ548" s="426">
        <v>2721.2920770000001</v>
      </c>
      <c r="BA548" s="200">
        <v>2687580.6732674935</v>
      </c>
      <c r="BB548" s="201">
        <v>0.98761198622616408</v>
      </c>
      <c r="BC548" s="425">
        <v>1</v>
      </c>
      <c r="BD548" s="136"/>
    </row>
    <row r="549" spans="1:56" s="4" customFormat="1" ht="11.25" customHeight="1">
      <c r="A549" s="357">
        <v>126</v>
      </c>
      <c r="B549" s="263" t="s">
        <v>528</v>
      </c>
      <c r="C549" s="344">
        <v>0</v>
      </c>
      <c r="D549" s="264"/>
      <c r="E549" s="421">
        <v>0</v>
      </c>
      <c r="F549" s="263" t="s">
        <v>327</v>
      </c>
      <c r="G549" s="263" t="s">
        <v>338</v>
      </c>
      <c r="H549" s="263" t="s">
        <v>529</v>
      </c>
      <c r="I549" s="263" t="s">
        <v>849</v>
      </c>
      <c r="J549" s="263" t="s">
        <v>596</v>
      </c>
      <c r="K549" s="263" t="s">
        <v>530</v>
      </c>
      <c r="L549" s="267">
        <v>693.29600000000005</v>
      </c>
      <c r="M549" s="265">
        <v>339943.19862947543</v>
      </c>
      <c r="N549" s="268">
        <v>0.49032909266673314</v>
      </c>
      <c r="O549" s="263">
        <v>1</v>
      </c>
      <c r="P549" s="263"/>
      <c r="Q549" s="267">
        <v>680.98099999999999</v>
      </c>
      <c r="R549" s="265">
        <v>319583.59275048453</v>
      </c>
      <c r="S549" s="268">
        <v>0.46929883910194931</v>
      </c>
      <c r="T549" s="263">
        <v>1</v>
      </c>
      <c r="U549" s="263"/>
      <c r="V549" s="284">
        <v>694.29399999999998</v>
      </c>
      <c r="W549" s="265">
        <v>329858.99822605628</v>
      </c>
      <c r="X549" s="268">
        <v>0.47509988308419243</v>
      </c>
      <c r="Y549" s="263">
        <v>1</v>
      </c>
      <c r="Z549" s="263"/>
      <c r="AA549" s="284">
        <v>712.03599999999994</v>
      </c>
      <c r="AB549" s="265">
        <v>334011.34389436932</v>
      </c>
      <c r="AC549" s="268">
        <v>0.46909333782894308</v>
      </c>
      <c r="AD549" s="263">
        <v>1</v>
      </c>
      <c r="AE549" s="263"/>
      <c r="AF549" s="284">
        <v>205.90899999999999</v>
      </c>
      <c r="AG549" s="265">
        <v>100880.03994599772</v>
      </c>
      <c r="AH549" s="268">
        <v>0.48992535511316998</v>
      </c>
      <c r="AI549" s="263">
        <v>1</v>
      </c>
      <c r="AJ549" s="263"/>
      <c r="AK549" s="263">
        <v>0</v>
      </c>
      <c r="AL549" s="265">
        <v>0</v>
      </c>
      <c r="AM549" s="268">
        <v>0</v>
      </c>
      <c r="AN549" s="263"/>
      <c r="AO549" s="313"/>
      <c r="AP549" s="263"/>
      <c r="AQ549" s="265">
        <v>0</v>
      </c>
      <c r="AR549" s="268">
        <v>0</v>
      </c>
      <c r="AS549" s="263"/>
      <c r="AT549" s="263"/>
      <c r="AU549" s="422">
        <v>0</v>
      </c>
      <c r="AV549" s="265">
        <v>0</v>
      </c>
      <c r="AW549" s="268">
        <v>0</v>
      </c>
      <c r="AX549" s="422"/>
      <c r="AY549" s="263"/>
      <c r="AZ549" s="422">
        <v>0</v>
      </c>
      <c r="BA549" s="265">
        <v>0</v>
      </c>
      <c r="BB549" s="268">
        <v>0</v>
      </c>
      <c r="BC549" s="422"/>
      <c r="BD549" s="263"/>
    </row>
    <row r="550" spans="1:56" s="4" customFormat="1" ht="11.25" customHeight="1">
      <c r="A550" s="123">
        <v>126</v>
      </c>
      <c r="B550" s="55" t="s">
        <v>528</v>
      </c>
      <c r="C550" s="345">
        <v>1</v>
      </c>
      <c r="D550" s="57">
        <v>33272</v>
      </c>
      <c r="E550" s="94">
        <v>0</v>
      </c>
      <c r="F550" s="55" t="s">
        <v>327</v>
      </c>
      <c r="G550" s="55" t="s">
        <v>338</v>
      </c>
      <c r="H550" s="55" t="s">
        <v>529</v>
      </c>
      <c r="I550" s="55" t="s">
        <v>849</v>
      </c>
      <c r="J550" s="55" t="s">
        <v>596</v>
      </c>
      <c r="K550" s="55" t="s">
        <v>530</v>
      </c>
      <c r="L550" s="55"/>
      <c r="M550" s="8"/>
      <c r="N550" s="58"/>
      <c r="O550" s="55"/>
      <c r="P550" s="55"/>
      <c r="Q550" s="55"/>
      <c r="R550" s="8"/>
      <c r="S550" s="58"/>
      <c r="T550" s="55"/>
      <c r="U550" s="55"/>
      <c r="V550" s="55"/>
      <c r="W550" s="8"/>
      <c r="X550" s="58"/>
      <c r="Y550" s="55"/>
      <c r="Z550" s="55"/>
      <c r="AA550" s="55"/>
      <c r="AB550" s="8"/>
      <c r="AC550" s="58"/>
      <c r="AD550" s="55"/>
      <c r="AE550" s="55"/>
      <c r="AF550" s="55"/>
      <c r="AG550" s="8"/>
      <c r="AH550" s="58"/>
      <c r="AI550" s="55"/>
      <c r="AJ550" s="55"/>
      <c r="AK550" s="55"/>
      <c r="AL550" s="8">
        <v>0</v>
      </c>
      <c r="AM550" s="58">
        <v>0</v>
      </c>
      <c r="AN550" s="237">
        <v>1</v>
      </c>
      <c r="AO550" s="228"/>
      <c r="AP550" s="55"/>
      <c r="AQ550" s="200">
        <v>0</v>
      </c>
      <c r="AR550" s="201">
        <v>0</v>
      </c>
      <c r="AS550" s="55">
        <v>1</v>
      </c>
      <c r="AT550" s="55"/>
      <c r="AU550" s="245">
        <v>0</v>
      </c>
      <c r="AV550" s="200">
        <v>0</v>
      </c>
      <c r="AW550" s="201">
        <v>0</v>
      </c>
      <c r="AX550" s="423">
        <v>1</v>
      </c>
      <c r="AY550" s="55"/>
      <c r="AZ550" s="245">
        <v>0</v>
      </c>
      <c r="BA550" s="200">
        <v>0</v>
      </c>
      <c r="BB550" s="201">
        <v>0</v>
      </c>
      <c r="BC550" s="425">
        <v>1</v>
      </c>
      <c r="BD550" s="136"/>
    </row>
    <row r="551" spans="1:56" ht="11.25" customHeight="1">
      <c r="A551" s="123">
        <v>126</v>
      </c>
      <c r="B551" s="55" t="s">
        <v>528</v>
      </c>
      <c r="C551" s="345">
        <v>2</v>
      </c>
      <c r="D551" s="57">
        <v>33385</v>
      </c>
      <c r="E551" s="94">
        <v>0</v>
      </c>
      <c r="F551" s="55" t="s">
        <v>327</v>
      </c>
      <c r="G551" s="55" t="s">
        <v>338</v>
      </c>
      <c r="H551" s="55" t="s">
        <v>529</v>
      </c>
      <c r="I551" s="55" t="s">
        <v>849</v>
      </c>
      <c r="J551" s="55" t="s">
        <v>596</v>
      </c>
      <c r="K551" s="55" t="s">
        <v>530</v>
      </c>
      <c r="L551" s="55"/>
      <c r="M551" s="8"/>
      <c r="N551" s="58"/>
      <c r="O551" s="55"/>
      <c r="P551" s="55"/>
      <c r="Q551" s="55"/>
      <c r="R551" s="8"/>
      <c r="S551" s="58"/>
      <c r="T551" s="55"/>
      <c r="U551" s="55"/>
      <c r="V551" s="55"/>
      <c r="W551" s="8"/>
      <c r="X551" s="58"/>
      <c r="Y551" s="55"/>
      <c r="Z551" s="55"/>
      <c r="AA551" s="55"/>
      <c r="AB551" s="8"/>
      <c r="AC551" s="58"/>
      <c r="AD551" s="55"/>
      <c r="AE551" s="55"/>
      <c r="AF551" s="55"/>
      <c r="AG551" s="8"/>
      <c r="AH551" s="58"/>
      <c r="AI551" s="55"/>
      <c r="AJ551" s="55"/>
      <c r="AK551" s="55"/>
      <c r="AL551" s="8">
        <v>0</v>
      </c>
      <c r="AM551" s="58">
        <v>0</v>
      </c>
      <c r="AN551" s="237">
        <v>1</v>
      </c>
      <c r="AO551" s="228"/>
      <c r="AP551" s="55"/>
      <c r="AQ551" s="200">
        <v>0</v>
      </c>
      <c r="AR551" s="201">
        <v>0</v>
      </c>
      <c r="AS551" s="55">
        <v>1</v>
      </c>
      <c r="AT551" s="55"/>
      <c r="AU551" s="245">
        <v>0</v>
      </c>
      <c r="AV551" s="200">
        <v>0</v>
      </c>
      <c r="AW551" s="201">
        <v>0</v>
      </c>
      <c r="AX551" s="423">
        <v>1</v>
      </c>
      <c r="AY551" s="55"/>
      <c r="AZ551" s="245">
        <v>0</v>
      </c>
      <c r="BA551" s="200">
        <v>0</v>
      </c>
      <c r="BB551" s="201">
        <v>0</v>
      </c>
      <c r="BC551" s="425">
        <v>1</v>
      </c>
      <c r="BD551" s="136"/>
    </row>
    <row r="552" spans="1:56" ht="11.25" customHeight="1">
      <c r="A552" s="123">
        <v>126</v>
      </c>
      <c r="B552" s="55" t="s">
        <v>528</v>
      </c>
      <c r="C552" s="345">
        <v>3</v>
      </c>
      <c r="D552" s="57">
        <v>33487</v>
      </c>
      <c r="E552" s="94">
        <v>0</v>
      </c>
      <c r="F552" s="55" t="s">
        <v>327</v>
      </c>
      <c r="G552" s="55" t="s">
        <v>338</v>
      </c>
      <c r="H552" s="55" t="s">
        <v>529</v>
      </c>
      <c r="I552" s="55" t="s">
        <v>849</v>
      </c>
      <c r="J552" s="55" t="s">
        <v>596</v>
      </c>
      <c r="K552" s="55" t="s">
        <v>530</v>
      </c>
      <c r="L552" s="55"/>
      <c r="M552" s="8"/>
      <c r="N552" s="58"/>
      <c r="O552" s="55"/>
      <c r="P552" s="55"/>
      <c r="Q552" s="55"/>
      <c r="R552" s="8"/>
      <c r="S552" s="58"/>
      <c r="T552" s="55"/>
      <c r="U552" s="55"/>
      <c r="V552" s="55"/>
      <c r="W552" s="8"/>
      <c r="X552" s="58"/>
      <c r="Y552" s="55"/>
      <c r="Z552" s="55"/>
      <c r="AA552" s="55"/>
      <c r="AB552" s="8"/>
      <c r="AC552" s="58"/>
      <c r="AD552" s="55"/>
      <c r="AE552" s="55"/>
      <c r="AF552" s="55"/>
      <c r="AG552" s="8"/>
      <c r="AH552" s="58"/>
      <c r="AI552" s="55"/>
      <c r="AJ552" s="55"/>
      <c r="AK552" s="55"/>
      <c r="AL552" s="8">
        <v>0</v>
      </c>
      <c r="AM552" s="58">
        <v>0</v>
      </c>
      <c r="AN552" s="237">
        <v>1</v>
      </c>
      <c r="AO552" s="228"/>
      <c r="AP552" s="55"/>
      <c r="AQ552" s="200">
        <v>0</v>
      </c>
      <c r="AR552" s="201">
        <v>0</v>
      </c>
      <c r="AS552" s="55">
        <v>1</v>
      </c>
      <c r="AT552" s="55"/>
      <c r="AU552" s="245">
        <v>0</v>
      </c>
      <c r="AV552" s="200">
        <v>0</v>
      </c>
      <c r="AW552" s="201">
        <v>0</v>
      </c>
      <c r="AX552" s="423">
        <v>1</v>
      </c>
      <c r="AY552" s="55"/>
      <c r="AZ552" s="245">
        <v>0</v>
      </c>
      <c r="BA552" s="200">
        <v>0</v>
      </c>
      <c r="BB552" s="201">
        <v>0</v>
      </c>
      <c r="BC552" s="425">
        <v>1</v>
      </c>
      <c r="BD552" s="136"/>
    </row>
    <row r="553" spans="1:56" s="4" customFormat="1" ht="11.25" customHeight="1">
      <c r="A553" s="123">
        <v>126</v>
      </c>
      <c r="B553" s="55" t="s">
        <v>528</v>
      </c>
      <c r="C553" s="345">
        <v>4</v>
      </c>
      <c r="D553" s="57">
        <v>33640</v>
      </c>
      <c r="E553" s="94">
        <v>0</v>
      </c>
      <c r="F553" s="55" t="s">
        <v>327</v>
      </c>
      <c r="G553" s="55" t="s">
        <v>338</v>
      </c>
      <c r="H553" s="55" t="s">
        <v>529</v>
      </c>
      <c r="I553" s="55" t="s">
        <v>849</v>
      </c>
      <c r="J553" s="55" t="s">
        <v>596</v>
      </c>
      <c r="K553" s="55" t="s">
        <v>530</v>
      </c>
      <c r="L553" s="55"/>
      <c r="M553" s="8"/>
      <c r="N553" s="58"/>
      <c r="O553" s="55"/>
      <c r="P553" s="55"/>
      <c r="Q553" s="55"/>
      <c r="R553" s="8"/>
      <c r="S553" s="58"/>
      <c r="T553" s="55"/>
      <c r="U553" s="55"/>
      <c r="V553" s="55"/>
      <c r="W553" s="8"/>
      <c r="X553" s="58"/>
      <c r="Y553" s="55"/>
      <c r="Z553" s="55"/>
      <c r="AA553" s="55"/>
      <c r="AB553" s="8"/>
      <c r="AC553" s="58"/>
      <c r="AD553" s="55"/>
      <c r="AE553" s="55"/>
      <c r="AF553" s="55"/>
      <c r="AG553" s="8"/>
      <c r="AH553" s="58"/>
      <c r="AI553" s="55"/>
      <c r="AJ553" s="55"/>
      <c r="AK553" s="55"/>
      <c r="AL553" s="8">
        <v>0</v>
      </c>
      <c r="AM553" s="58">
        <v>0</v>
      </c>
      <c r="AN553" s="237">
        <v>1</v>
      </c>
      <c r="AO553" s="228"/>
      <c r="AP553" s="55"/>
      <c r="AQ553" s="200">
        <v>0</v>
      </c>
      <c r="AR553" s="201">
        <v>0</v>
      </c>
      <c r="AS553" s="55">
        <v>1</v>
      </c>
      <c r="AT553" s="55"/>
      <c r="AU553" s="245">
        <v>0</v>
      </c>
      <c r="AV553" s="200">
        <v>0</v>
      </c>
      <c r="AW553" s="201">
        <v>0</v>
      </c>
      <c r="AX553" s="423">
        <v>1</v>
      </c>
      <c r="AY553" s="55"/>
      <c r="AZ553" s="245">
        <v>0</v>
      </c>
      <c r="BA553" s="200">
        <v>0</v>
      </c>
      <c r="BB553" s="201">
        <v>0</v>
      </c>
      <c r="BC553" s="425">
        <v>1</v>
      </c>
      <c r="BD553" s="136"/>
    </row>
    <row r="554" spans="1:56" s="4" customFormat="1" ht="11.25" customHeight="1">
      <c r="A554" s="123">
        <v>126</v>
      </c>
      <c r="B554" s="55" t="s">
        <v>528</v>
      </c>
      <c r="C554" s="345">
        <v>5</v>
      </c>
      <c r="D554" s="57">
        <v>35668</v>
      </c>
      <c r="E554" s="94">
        <v>0</v>
      </c>
      <c r="F554" s="55" t="s">
        <v>327</v>
      </c>
      <c r="G554" s="55" t="s">
        <v>338</v>
      </c>
      <c r="H554" s="55" t="s">
        <v>529</v>
      </c>
      <c r="I554" s="55" t="s">
        <v>849</v>
      </c>
      <c r="J554" s="55" t="s">
        <v>596</v>
      </c>
      <c r="K554" s="55" t="s">
        <v>530</v>
      </c>
      <c r="L554" s="55"/>
      <c r="M554" s="8"/>
      <c r="N554" s="58"/>
      <c r="O554" s="55"/>
      <c r="P554" s="55"/>
      <c r="Q554" s="55"/>
      <c r="R554" s="8"/>
      <c r="S554" s="58"/>
      <c r="T554" s="55"/>
      <c r="U554" s="55"/>
      <c r="V554" s="55"/>
      <c r="W554" s="8"/>
      <c r="X554" s="58"/>
      <c r="Y554" s="55"/>
      <c r="Z554" s="55"/>
      <c r="AA554" s="55"/>
      <c r="AB554" s="8"/>
      <c r="AC554" s="58"/>
      <c r="AD554" s="55"/>
      <c r="AE554" s="55"/>
      <c r="AF554" s="55"/>
      <c r="AG554" s="8"/>
      <c r="AH554" s="58"/>
      <c r="AI554" s="55"/>
      <c r="AJ554" s="55"/>
      <c r="AK554" s="55">
        <v>0</v>
      </c>
      <c r="AL554" s="8">
        <v>0</v>
      </c>
      <c r="AM554" s="58">
        <v>0</v>
      </c>
      <c r="AN554" s="237">
        <v>1</v>
      </c>
      <c r="AO554" s="228"/>
      <c r="AP554" s="55"/>
      <c r="AQ554" s="200">
        <v>0</v>
      </c>
      <c r="AR554" s="201">
        <v>0</v>
      </c>
      <c r="AS554" s="55">
        <v>1</v>
      </c>
      <c r="AT554" s="55"/>
      <c r="AU554" s="245">
        <v>0</v>
      </c>
      <c r="AV554" s="200">
        <v>0</v>
      </c>
      <c r="AW554" s="201">
        <v>0</v>
      </c>
      <c r="AX554" s="423">
        <v>1</v>
      </c>
      <c r="AY554" s="55"/>
      <c r="AZ554" s="245">
        <v>0</v>
      </c>
      <c r="BA554" s="200">
        <v>0</v>
      </c>
      <c r="BB554" s="201">
        <v>0</v>
      </c>
      <c r="BC554" s="425">
        <v>1</v>
      </c>
      <c r="BD554" s="136"/>
    </row>
    <row r="555" spans="1:56" ht="11.25" customHeight="1">
      <c r="A555" s="123">
        <v>126</v>
      </c>
      <c r="B555" s="55" t="s">
        <v>528</v>
      </c>
      <c r="C555" s="345">
        <v>6</v>
      </c>
      <c r="D555" s="57">
        <v>35752</v>
      </c>
      <c r="E555" s="94">
        <v>0</v>
      </c>
      <c r="F555" s="55" t="s">
        <v>327</v>
      </c>
      <c r="G555" s="55" t="s">
        <v>338</v>
      </c>
      <c r="H555" s="55" t="s">
        <v>529</v>
      </c>
      <c r="I555" s="55" t="s">
        <v>849</v>
      </c>
      <c r="J555" s="55" t="s">
        <v>596</v>
      </c>
      <c r="K555" s="55" t="s">
        <v>530</v>
      </c>
      <c r="L555" s="55"/>
      <c r="M555" s="8"/>
      <c r="N555" s="58"/>
      <c r="O555" s="55"/>
      <c r="P555" s="55"/>
      <c r="Q555" s="55"/>
      <c r="R555" s="8"/>
      <c r="S555" s="58"/>
      <c r="T555" s="55"/>
      <c r="U555" s="55"/>
      <c r="V555" s="55"/>
      <c r="W555" s="8"/>
      <c r="X555" s="58"/>
      <c r="Y555" s="55"/>
      <c r="Z555" s="55"/>
      <c r="AA555" s="55"/>
      <c r="AB555" s="8"/>
      <c r="AC555" s="58"/>
      <c r="AD555" s="55"/>
      <c r="AE555" s="55"/>
      <c r="AF555" s="55"/>
      <c r="AG555" s="8"/>
      <c r="AH555" s="58"/>
      <c r="AI555" s="55"/>
      <c r="AJ555" s="55"/>
      <c r="AK555" s="55">
        <v>0</v>
      </c>
      <c r="AL555" s="8">
        <v>0</v>
      </c>
      <c r="AM555" s="58">
        <v>0</v>
      </c>
      <c r="AN555" s="237">
        <v>1</v>
      </c>
      <c r="AO555" s="228"/>
      <c r="AP555" s="55"/>
      <c r="AQ555" s="200">
        <v>0</v>
      </c>
      <c r="AR555" s="201">
        <v>0</v>
      </c>
      <c r="AS555" s="55">
        <v>1</v>
      </c>
      <c r="AT555" s="55"/>
      <c r="AU555" s="245">
        <v>0</v>
      </c>
      <c r="AV555" s="200">
        <v>0</v>
      </c>
      <c r="AW555" s="201">
        <v>0</v>
      </c>
      <c r="AX555" s="423">
        <v>1</v>
      </c>
      <c r="AY555" s="55"/>
      <c r="AZ555" s="245">
        <v>0</v>
      </c>
      <c r="BA555" s="200">
        <v>0</v>
      </c>
      <c r="BB555" s="201">
        <v>0</v>
      </c>
      <c r="BC555" s="425">
        <v>1</v>
      </c>
      <c r="BD555" s="136"/>
    </row>
    <row r="556" spans="1:56" s="4" customFormat="1" ht="11.25" customHeight="1">
      <c r="A556" s="357">
        <v>127</v>
      </c>
      <c r="B556" s="263" t="s">
        <v>1340</v>
      </c>
      <c r="C556" s="344">
        <v>0</v>
      </c>
      <c r="D556" s="264"/>
      <c r="E556" s="421">
        <v>1600</v>
      </c>
      <c r="F556" s="263" t="s">
        <v>537</v>
      </c>
      <c r="G556" s="263" t="s">
        <v>589</v>
      </c>
      <c r="H556" s="263" t="s">
        <v>590</v>
      </c>
      <c r="I556" s="263" t="s">
        <v>849</v>
      </c>
      <c r="J556" s="263" t="s">
        <v>591</v>
      </c>
      <c r="K556" s="263" t="s">
        <v>848</v>
      </c>
      <c r="L556" s="263"/>
      <c r="M556" s="265"/>
      <c r="N556" s="268"/>
      <c r="O556" s="263"/>
      <c r="P556" s="263"/>
      <c r="Q556" s="263">
        <v>0</v>
      </c>
      <c r="R556" s="265">
        <v>0</v>
      </c>
      <c r="S556" s="268">
        <v>0</v>
      </c>
      <c r="T556" s="263">
        <v>1</v>
      </c>
      <c r="U556" s="263"/>
      <c r="V556" s="263">
        <v>787.29</v>
      </c>
      <c r="W556" s="265">
        <v>770380.60835735756</v>
      </c>
      <c r="X556" s="268">
        <v>0.97852202918537967</v>
      </c>
      <c r="Y556" s="263">
        <v>1</v>
      </c>
      <c r="Z556" s="263"/>
      <c r="AA556" s="263">
        <v>4081.4900000000002</v>
      </c>
      <c r="AB556" s="265">
        <v>3698110.1930749076</v>
      </c>
      <c r="AC556" s="268">
        <v>0.90606866440317324</v>
      </c>
      <c r="AD556" s="263">
        <v>1</v>
      </c>
      <c r="AE556" s="263"/>
      <c r="AF556" s="267">
        <v>7440.02</v>
      </c>
      <c r="AG556" s="265">
        <v>6666547.5787587259</v>
      </c>
      <c r="AH556" s="268">
        <v>0.89603893252420364</v>
      </c>
      <c r="AI556" s="263">
        <v>1</v>
      </c>
      <c r="AJ556" s="263"/>
      <c r="AK556" s="263">
        <v>8801.06</v>
      </c>
      <c r="AL556" s="265">
        <v>7812898.3918540683</v>
      </c>
      <c r="AM556" s="268">
        <v>0.88772243250859195</v>
      </c>
      <c r="AN556" s="263"/>
      <c r="AO556" s="313"/>
      <c r="AP556" s="263">
        <v>9395.34</v>
      </c>
      <c r="AQ556" s="265">
        <v>8422149.0760464203</v>
      </c>
      <c r="AR556" s="268">
        <v>0.89641770026911427</v>
      </c>
      <c r="AS556" s="263"/>
      <c r="AT556" s="263"/>
      <c r="AU556" s="422">
        <v>8461.6614769999996</v>
      </c>
      <c r="AV556" s="265">
        <v>7671283.570927592</v>
      </c>
      <c r="AW556" s="268">
        <v>0.90659305997755091</v>
      </c>
      <c r="AX556" s="422"/>
      <c r="AY556" s="263"/>
      <c r="AZ556" s="422">
        <v>8672.5352779999994</v>
      </c>
      <c r="BA556" s="265">
        <v>7793319.8075522315</v>
      </c>
      <c r="BB556" s="268">
        <v>0.89862070983117104</v>
      </c>
      <c r="BC556" s="422"/>
      <c r="BD556" s="263"/>
    </row>
    <row r="557" spans="1:56" s="4" customFormat="1" ht="11.25" customHeight="1">
      <c r="A557" s="123">
        <v>127</v>
      </c>
      <c r="B557" s="55" t="s">
        <v>1340</v>
      </c>
      <c r="C557" s="345">
        <v>1</v>
      </c>
      <c r="D557" s="57">
        <v>43188</v>
      </c>
      <c r="E557" s="94">
        <v>800</v>
      </c>
      <c r="F557" s="122" t="s">
        <v>537</v>
      </c>
      <c r="G557" s="122" t="s">
        <v>589</v>
      </c>
      <c r="H557" s="122" t="s">
        <v>590</v>
      </c>
      <c r="I557" s="55" t="s">
        <v>849</v>
      </c>
      <c r="J557" s="55" t="s">
        <v>591</v>
      </c>
      <c r="K557" s="55" t="s">
        <v>848</v>
      </c>
      <c r="L557" s="55"/>
      <c r="M557" s="8"/>
      <c r="N557" s="58"/>
      <c r="O557" s="55"/>
      <c r="P557" s="55"/>
      <c r="Q557" s="55">
        <v>0</v>
      </c>
      <c r="R557" s="8">
        <v>0</v>
      </c>
      <c r="S557" s="58">
        <v>0</v>
      </c>
      <c r="T557" s="55"/>
      <c r="U557" s="55">
        <v>1</v>
      </c>
      <c r="V557" s="136">
        <v>787.29</v>
      </c>
      <c r="W557" s="8">
        <v>770380.60835735756</v>
      </c>
      <c r="X557" s="58">
        <v>0.97852202918537967</v>
      </c>
      <c r="Y557" s="55"/>
      <c r="Z557" s="55">
        <v>1</v>
      </c>
      <c r="AA557" s="221">
        <v>3651.3329656862747</v>
      </c>
      <c r="AB557" s="8">
        <v>3308358.3835106404</v>
      </c>
      <c r="AC557" s="58">
        <v>0.90606866440317324</v>
      </c>
      <c r="AD557" s="55"/>
      <c r="AE557" s="55">
        <v>1</v>
      </c>
      <c r="AF557" s="222">
        <v>3720.0100000000007</v>
      </c>
      <c r="AG557" s="8">
        <v>3333273.7893793634</v>
      </c>
      <c r="AH557" s="58">
        <v>0.89603893252420364</v>
      </c>
      <c r="AI557" s="55"/>
      <c r="AJ557" s="55">
        <v>1</v>
      </c>
      <c r="AK557" s="55">
        <v>4464.84</v>
      </c>
      <c r="AL557" s="8">
        <v>3956850.668555764</v>
      </c>
      <c r="AM557" s="58">
        <v>0.88622451612056952</v>
      </c>
      <c r="AN557" s="237">
        <v>1</v>
      </c>
      <c r="AO557" s="228">
        <v>1</v>
      </c>
      <c r="AP557" s="55">
        <v>4734.16</v>
      </c>
      <c r="AQ557" s="200">
        <v>4267769.9362234594</v>
      </c>
      <c r="AR557" s="201">
        <v>0.90148409352946657</v>
      </c>
      <c r="AS557" s="55">
        <v>1</v>
      </c>
      <c r="AT557" s="55">
        <v>1</v>
      </c>
      <c r="AU557" s="423">
        <v>4808.9940479999996</v>
      </c>
      <c r="AV557" s="200">
        <v>4397722.4709374625</v>
      </c>
      <c r="AW557" s="201">
        <v>0.91447866789654697</v>
      </c>
      <c r="AX557" s="423">
        <v>1</v>
      </c>
      <c r="AY557" s="55">
        <v>1</v>
      </c>
      <c r="AZ557" s="426">
        <v>3943.1950590000001</v>
      </c>
      <c r="BA557" s="200">
        <v>3563940.8456090493</v>
      </c>
      <c r="BB557" s="201">
        <v>0.90382058008382404</v>
      </c>
      <c r="BC557" s="425">
        <v>1</v>
      </c>
      <c r="BD557" s="136"/>
    </row>
    <row r="558" spans="1:56" ht="11.25" customHeight="1">
      <c r="A558" s="123">
        <v>127</v>
      </c>
      <c r="B558" s="55" t="s">
        <v>1340</v>
      </c>
      <c r="C558" s="345">
        <v>2</v>
      </c>
      <c r="D558" s="57">
        <v>44243</v>
      </c>
      <c r="E558" s="94">
        <v>800</v>
      </c>
      <c r="F558" s="122" t="s">
        <v>537</v>
      </c>
      <c r="G558" s="122" t="s">
        <v>589</v>
      </c>
      <c r="H558" s="122" t="s">
        <v>590</v>
      </c>
      <c r="I558" s="55" t="s">
        <v>849</v>
      </c>
      <c r="J558" s="55" t="s">
        <v>591</v>
      </c>
      <c r="K558" s="55" t="s">
        <v>848</v>
      </c>
      <c r="L558" s="55"/>
      <c r="M558" s="8"/>
      <c r="N558" s="58"/>
      <c r="O558" s="55"/>
      <c r="P558" s="55"/>
      <c r="Q558" s="55"/>
      <c r="R558" s="8"/>
      <c r="S558" s="58"/>
      <c r="T558" s="55"/>
      <c r="U558" s="55"/>
      <c r="V558" s="55"/>
      <c r="W558" s="8"/>
      <c r="X558" s="58"/>
      <c r="Y558" s="55"/>
      <c r="Z558" s="55"/>
      <c r="AA558" s="58">
        <v>430.15703431372555</v>
      </c>
      <c r="AB558" s="8">
        <v>389751.80956426729</v>
      </c>
      <c r="AC558" s="58">
        <v>0.90606866440317324</v>
      </c>
      <c r="AD558" s="55"/>
      <c r="AE558" s="55">
        <v>1</v>
      </c>
      <c r="AF558" s="197">
        <v>3720.0100000000007</v>
      </c>
      <c r="AG558" s="8">
        <v>3333273.7893793634</v>
      </c>
      <c r="AH558" s="58">
        <v>0.89603893252420364</v>
      </c>
      <c r="AI558" s="55"/>
      <c r="AJ558" s="55">
        <v>1</v>
      </c>
      <c r="AK558" s="55">
        <v>4336.21</v>
      </c>
      <c r="AL558" s="8">
        <v>3856065.8566493508</v>
      </c>
      <c r="AM558" s="58">
        <v>0.88927101239316153</v>
      </c>
      <c r="AN558" s="237">
        <v>1</v>
      </c>
      <c r="AO558" s="228">
        <v>1</v>
      </c>
      <c r="AP558" s="55">
        <v>4661.18</v>
      </c>
      <c r="AQ558" s="200">
        <v>4154361.3144691819</v>
      </c>
      <c r="AR558" s="201">
        <v>0.89126815837817508</v>
      </c>
      <c r="AS558" s="55">
        <v>1</v>
      </c>
      <c r="AT558" s="55">
        <v>1</v>
      </c>
      <c r="AU558" s="423">
        <v>3652.6674289999996</v>
      </c>
      <c r="AV558" s="200">
        <v>3273561.0999901299</v>
      </c>
      <c r="AW558" s="201">
        <v>0.89621110150899808</v>
      </c>
      <c r="AX558" s="423">
        <v>1</v>
      </c>
      <c r="AY558" s="55">
        <v>1</v>
      </c>
      <c r="AZ558" s="426">
        <v>4729.3402189999997</v>
      </c>
      <c r="BA558" s="200">
        <v>4229378.9619431822</v>
      </c>
      <c r="BB558" s="201">
        <v>0.89428519964619235</v>
      </c>
      <c r="BC558" s="425">
        <v>1</v>
      </c>
      <c r="BD558" s="136">
        <v>1</v>
      </c>
    </row>
    <row r="559" spans="1:56" ht="11.25" customHeight="1">
      <c r="A559" s="357">
        <v>128</v>
      </c>
      <c r="B559" s="263" t="s">
        <v>364</v>
      </c>
      <c r="C559" s="344">
        <v>0</v>
      </c>
      <c r="D559" s="264"/>
      <c r="E559" s="421">
        <v>0</v>
      </c>
      <c r="F559" s="263" t="s">
        <v>55</v>
      </c>
      <c r="G559" s="263" t="s">
        <v>748</v>
      </c>
      <c r="H559" s="263" t="s">
        <v>358</v>
      </c>
      <c r="I559" s="263" t="s">
        <v>103</v>
      </c>
      <c r="J559" s="263"/>
      <c r="K559" s="263"/>
      <c r="L559" s="277" t="s">
        <v>238</v>
      </c>
      <c r="M559" s="265">
        <v>0</v>
      </c>
      <c r="N559" s="268">
        <v>0</v>
      </c>
      <c r="O559" s="263"/>
      <c r="P559" s="263"/>
      <c r="Q559" s="277" t="s">
        <v>238</v>
      </c>
      <c r="R559" s="265">
        <v>0</v>
      </c>
      <c r="S559" s="268">
        <v>0</v>
      </c>
      <c r="T559" s="263"/>
      <c r="U559" s="263"/>
      <c r="V559" s="277" t="s">
        <v>238</v>
      </c>
      <c r="W559" s="265">
        <v>0</v>
      </c>
      <c r="X559" s="268">
        <v>0</v>
      </c>
      <c r="Y559" s="263"/>
      <c r="Z559" s="263"/>
      <c r="AA559" s="276" t="s">
        <v>238</v>
      </c>
      <c r="AB559" s="265">
        <v>0</v>
      </c>
      <c r="AC559" s="268">
        <v>0</v>
      </c>
      <c r="AD559" s="263"/>
      <c r="AE559" s="263"/>
      <c r="AF559" s="276" t="s">
        <v>238</v>
      </c>
      <c r="AG559" s="265">
        <v>0</v>
      </c>
      <c r="AH559" s="268">
        <v>0</v>
      </c>
      <c r="AI559" s="263"/>
      <c r="AJ559" s="263"/>
      <c r="AK559" s="263"/>
      <c r="AL559" s="265">
        <v>0</v>
      </c>
      <c r="AM559" s="268">
        <v>0</v>
      </c>
      <c r="AN559" s="263"/>
      <c r="AO559" s="313"/>
      <c r="AP559" s="263"/>
      <c r="AQ559" s="265">
        <v>0</v>
      </c>
      <c r="AR559" s="268">
        <v>0</v>
      </c>
      <c r="AS559" s="263"/>
      <c r="AT559" s="263"/>
      <c r="AU559" s="422">
        <v>0</v>
      </c>
      <c r="AV559" s="265">
        <v>0</v>
      </c>
      <c r="AW559" s="268">
        <v>0</v>
      </c>
      <c r="AX559" s="422"/>
      <c r="AY559" s="263"/>
      <c r="AZ559" s="422">
        <v>0</v>
      </c>
      <c r="BA559" s="265">
        <v>0</v>
      </c>
      <c r="BB559" s="268">
        <v>0</v>
      </c>
      <c r="BC559" s="422"/>
      <c r="BD559" s="263"/>
    </row>
    <row r="560" spans="1:56" ht="11.25" customHeight="1">
      <c r="A560" s="123">
        <v>128</v>
      </c>
      <c r="B560" s="55" t="s">
        <v>364</v>
      </c>
      <c r="C560" s="345">
        <v>1</v>
      </c>
      <c r="D560" s="57">
        <v>35276</v>
      </c>
      <c r="E560" s="94">
        <v>0</v>
      </c>
      <c r="F560" s="55" t="s">
        <v>55</v>
      </c>
      <c r="G560" s="55" t="s">
        <v>748</v>
      </c>
      <c r="H560" s="55" t="s">
        <v>358</v>
      </c>
      <c r="I560" s="55" t="s">
        <v>103</v>
      </c>
      <c r="J560" s="55"/>
      <c r="K560" s="55"/>
      <c r="L560" s="227" t="s">
        <v>238</v>
      </c>
      <c r="M560" s="8"/>
      <c r="N560" s="58"/>
      <c r="O560" s="55"/>
      <c r="P560" s="55"/>
      <c r="Q560" s="227" t="s">
        <v>238</v>
      </c>
      <c r="R560" s="8"/>
      <c r="S560" s="58">
        <v>0</v>
      </c>
      <c r="T560" s="55"/>
      <c r="U560" s="55"/>
      <c r="V560" s="227" t="s">
        <v>238</v>
      </c>
      <c r="W560" s="8"/>
      <c r="X560" s="58">
        <v>0</v>
      </c>
      <c r="Y560" s="55"/>
      <c r="Z560" s="55"/>
      <c r="AA560" s="227" t="s">
        <v>238</v>
      </c>
      <c r="AB560" s="8"/>
      <c r="AC560" s="58"/>
      <c r="AD560" s="55"/>
      <c r="AE560" s="55"/>
      <c r="AF560" s="227" t="s">
        <v>238</v>
      </c>
      <c r="AG560" s="8"/>
      <c r="AH560" s="58"/>
      <c r="AI560" s="55"/>
      <c r="AJ560" s="55"/>
      <c r="AK560" s="55"/>
      <c r="AL560" s="8">
        <v>0</v>
      </c>
      <c r="AM560" s="58">
        <v>0</v>
      </c>
      <c r="AN560" s="55"/>
      <c r="AO560" s="228"/>
      <c r="AP560" s="55"/>
      <c r="AQ560" s="200">
        <v>0</v>
      </c>
      <c r="AR560" s="201">
        <v>0</v>
      </c>
      <c r="AS560" s="55"/>
      <c r="AT560" s="55"/>
      <c r="AU560" s="245">
        <v>0</v>
      </c>
      <c r="AV560" s="200">
        <v>0</v>
      </c>
      <c r="AW560" s="201">
        <v>0</v>
      </c>
      <c r="AX560" s="423"/>
      <c r="AY560" s="55"/>
      <c r="AZ560" s="423">
        <v>0</v>
      </c>
      <c r="BA560" s="200">
        <v>0</v>
      </c>
      <c r="BB560" s="201">
        <v>0</v>
      </c>
      <c r="BC560" s="425"/>
      <c r="BD560" s="136"/>
    </row>
    <row r="561" spans="1:56" s="4" customFormat="1" ht="11.25" customHeight="1">
      <c r="A561" s="123">
        <v>128</v>
      </c>
      <c r="B561" s="55" t="s">
        <v>364</v>
      </c>
      <c r="C561" s="345">
        <v>2</v>
      </c>
      <c r="D561" s="57">
        <v>35323</v>
      </c>
      <c r="E561" s="94">
        <v>0</v>
      </c>
      <c r="F561" s="55" t="s">
        <v>55</v>
      </c>
      <c r="G561" s="55" t="s">
        <v>748</v>
      </c>
      <c r="H561" s="55" t="s">
        <v>358</v>
      </c>
      <c r="I561" s="55" t="s">
        <v>103</v>
      </c>
      <c r="J561" s="55"/>
      <c r="K561" s="55"/>
      <c r="L561" s="227" t="s">
        <v>238</v>
      </c>
      <c r="M561" s="200"/>
      <c r="N561" s="201"/>
      <c r="O561" s="56"/>
      <c r="P561" s="56"/>
      <c r="Q561" s="227" t="s">
        <v>238</v>
      </c>
      <c r="R561" s="200"/>
      <c r="S561" s="201"/>
      <c r="T561" s="56"/>
      <c r="U561" s="56"/>
      <c r="V561" s="227" t="s">
        <v>238</v>
      </c>
      <c r="W561" s="200"/>
      <c r="X561" s="201"/>
      <c r="Y561" s="56"/>
      <c r="Z561" s="56"/>
      <c r="AA561" s="227" t="s">
        <v>238</v>
      </c>
      <c r="AB561" s="200"/>
      <c r="AC561" s="201"/>
      <c r="AD561" s="56"/>
      <c r="AE561" s="56"/>
      <c r="AF561" s="227" t="s">
        <v>238</v>
      </c>
      <c r="AG561" s="200"/>
      <c r="AH561" s="201"/>
      <c r="AI561" s="56"/>
      <c r="AJ561" s="56"/>
      <c r="AK561" s="55"/>
      <c r="AL561" s="8">
        <v>0</v>
      </c>
      <c r="AM561" s="58">
        <v>0</v>
      </c>
      <c r="AN561" s="55"/>
      <c r="AO561" s="228"/>
      <c r="AP561" s="56"/>
      <c r="AQ561" s="200">
        <v>0</v>
      </c>
      <c r="AR561" s="201">
        <v>0</v>
      </c>
      <c r="AS561" s="56"/>
      <c r="AT561" s="56"/>
      <c r="AU561" s="245">
        <v>0</v>
      </c>
      <c r="AV561" s="200">
        <v>0</v>
      </c>
      <c r="AW561" s="201">
        <v>0</v>
      </c>
      <c r="AX561" s="423"/>
      <c r="AY561" s="56"/>
      <c r="AZ561" s="423">
        <v>0</v>
      </c>
      <c r="BA561" s="200">
        <v>0</v>
      </c>
      <c r="BB561" s="201">
        <v>0</v>
      </c>
      <c r="BC561" s="425"/>
      <c r="BD561" s="139"/>
    </row>
    <row r="562" spans="1:56" ht="11.25" customHeight="1">
      <c r="A562" s="123">
        <v>128</v>
      </c>
      <c r="B562" s="55" t="s">
        <v>364</v>
      </c>
      <c r="C562" s="345">
        <v>3</v>
      </c>
      <c r="D562" s="57">
        <v>35239</v>
      </c>
      <c r="E562" s="94">
        <v>0</v>
      </c>
      <c r="F562" s="55" t="s">
        <v>55</v>
      </c>
      <c r="G562" s="55" t="s">
        <v>748</v>
      </c>
      <c r="H562" s="55" t="s">
        <v>358</v>
      </c>
      <c r="I562" s="55" t="s">
        <v>103</v>
      </c>
      <c r="J562" s="55"/>
      <c r="K562" s="55"/>
      <c r="L562" s="227" t="s">
        <v>238</v>
      </c>
      <c r="M562" s="8"/>
      <c r="N562" s="58"/>
      <c r="O562" s="55"/>
      <c r="P562" s="55"/>
      <c r="Q562" s="227" t="s">
        <v>238</v>
      </c>
      <c r="R562" s="8"/>
      <c r="S562" s="58"/>
      <c r="T562" s="55"/>
      <c r="U562" s="55"/>
      <c r="V562" s="227" t="s">
        <v>238</v>
      </c>
      <c r="W562" s="8"/>
      <c r="X562" s="58"/>
      <c r="Y562" s="55"/>
      <c r="Z562" s="55"/>
      <c r="AA562" s="227" t="s">
        <v>238</v>
      </c>
      <c r="AB562" s="8"/>
      <c r="AC562" s="58"/>
      <c r="AD562" s="55"/>
      <c r="AE562" s="55"/>
      <c r="AF562" s="227" t="s">
        <v>238</v>
      </c>
      <c r="AG562" s="8"/>
      <c r="AH562" s="58"/>
      <c r="AI562" s="55"/>
      <c r="AJ562" s="55"/>
      <c r="AK562" s="55"/>
      <c r="AL562" s="8">
        <v>0</v>
      </c>
      <c r="AM562" s="58">
        <v>0</v>
      </c>
      <c r="AN562" s="55"/>
      <c r="AO562" s="228"/>
      <c r="AP562" s="55"/>
      <c r="AQ562" s="200">
        <v>0</v>
      </c>
      <c r="AR562" s="201">
        <v>0</v>
      </c>
      <c r="AS562" s="55"/>
      <c r="AT562" s="55"/>
      <c r="AU562" s="245">
        <v>0</v>
      </c>
      <c r="AV562" s="200">
        <v>0</v>
      </c>
      <c r="AW562" s="201">
        <v>0</v>
      </c>
      <c r="AX562" s="423"/>
      <c r="AY562" s="55"/>
      <c r="AZ562" s="423">
        <v>0</v>
      </c>
      <c r="BA562" s="200">
        <v>0</v>
      </c>
      <c r="BB562" s="201">
        <v>0</v>
      </c>
      <c r="BC562" s="425"/>
      <c r="BD562" s="136"/>
    </row>
    <row r="563" spans="1:56" ht="11.25" customHeight="1">
      <c r="A563" s="357">
        <v>129</v>
      </c>
      <c r="B563" s="263" t="s">
        <v>1254</v>
      </c>
      <c r="C563" s="344">
        <v>0</v>
      </c>
      <c r="D563" s="264"/>
      <c r="E563" s="421">
        <v>225</v>
      </c>
      <c r="F563" s="263" t="s">
        <v>902</v>
      </c>
      <c r="G563" s="263" t="s">
        <v>338</v>
      </c>
      <c r="H563" s="263" t="s">
        <v>1253</v>
      </c>
      <c r="I563" s="263" t="s">
        <v>849</v>
      </c>
      <c r="J563" s="263" t="s">
        <v>596</v>
      </c>
      <c r="K563" s="263" t="s">
        <v>688</v>
      </c>
      <c r="L563" s="267">
        <v>546.82299999999998</v>
      </c>
      <c r="M563" s="265">
        <v>229508.53010296274</v>
      </c>
      <c r="N563" s="268">
        <v>0.41971264943676978</v>
      </c>
      <c r="O563" s="263">
        <v>1</v>
      </c>
      <c r="P563" s="263"/>
      <c r="Q563" s="267">
        <v>401.81099999999998</v>
      </c>
      <c r="R563" s="265">
        <v>169274.16838454557</v>
      </c>
      <c r="S563" s="268">
        <v>0.4212780844340886</v>
      </c>
      <c r="T563" s="263">
        <v>1</v>
      </c>
      <c r="U563" s="263"/>
      <c r="V563" s="267">
        <v>607.46199999999999</v>
      </c>
      <c r="W563" s="265">
        <v>252490.91704014444</v>
      </c>
      <c r="X563" s="268">
        <v>0.41564890814593253</v>
      </c>
      <c r="Y563" s="263">
        <v>1</v>
      </c>
      <c r="Z563" s="263"/>
      <c r="AA563" s="267">
        <v>225.351</v>
      </c>
      <c r="AB563" s="265">
        <v>93288.000893529883</v>
      </c>
      <c r="AC563" s="268">
        <v>0.41396754792980678</v>
      </c>
      <c r="AD563" s="263">
        <v>1</v>
      </c>
      <c r="AE563" s="263"/>
      <c r="AF563" s="267">
        <v>353.66</v>
      </c>
      <c r="AG563" s="265">
        <v>150367.83678075476</v>
      </c>
      <c r="AH563" s="268">
        <v>0.42517626189208496</v>
      </c>
      <c r="AI563" s="263">
        <v>1</v>
      </c>
      <c r="AJ563" s="263"/>
      <c r="AK563" s="263">
        <v>0</v>
      </c>
      <c r="AL563" s="265">
        <v>0</v>
      </c>
      <c r="AM563" s="268">
        <v>0</v>
      </c>
      <c r="AN563" s="263"/>
      <c r="AO563" s="313"/>
      <c r="AP563" s="263">
        <v>247.86600000000001</v>
      </c>
      <c r="AQ563" s="265">
        <v>3887.6367074279715</v>
      </c>
      <c r="AR563" s="268">
        <v>1.5684429116651622E-2</v>
      </c>
      <c r="AS563" s="263"/>
      <c r="AT563" s="263"/>
      <c r="AU563" s="422">
        <v>273.69504999999998</v>
      </c>
      <c r="AV563" s="265">
        <v>112847.57891711649</v>
      </c>
      <c r="AW563" s="268">
        <v>0.41231136228849047</v>
      </c>
      <c r="AX563" s="422"/>
      <c r="AY563" s="263"/>
      <c r="AZ563" s="422">
        <v>152.214</v>
      </c>
      <c r="BA563" s="265">
        <v>68528.212002432003</v>
      </c>
      <c r="BB563" s="268">
        <v>0.45020965221616938</v>
      </c>
      <c r="BC563" s="422"/>
      <c r="BD563" s="263"/>
    </row>
    <row r="564" spans="1:56" s="4" customFormat="1" ht="11.25" customHeight="1">
      <c r="A564" s="123">
        <v>129</v>
      </c>
      <c r="B564" s="55" t="s">
        <v>1254</v>
      </c>
      <c r="C564" s="345">
        <v>1</v>
      </c>
      <c r="D564" s="57">
        <v>42485</v>
      </c>
      <c r="E564" s="94">
        <v>225</v>
      </c>
      <c r="F564" s="122" t="s">
        <v>902</v>
      </c>
      <c r="G564" s="122" t="s">
        <v>338</v>
      </c>
      <c r="H564" s="122" t="s">
        <v>1253</v>
      </c>
      <c r="I564" s="55" t="s">
        <v>849</v>
      </c>
      <c r="J564" s="55" t="s">
        <v>596</v>
      </c>
      <c r="K564" s="55" t="s">
        <v>688</v>
      </c>
      <c r="L564" s="197">
        <v>546.82299999999998</v>
      </c>
      <c r="M564" s="8">
        <v>229508.53010296274</v>
      </c>
      <c r="N564" s="58">
        <v>0.41971264943676978</v>
      </c>
      <c r="O564" s="55"/>
      <c r="P564" s="55">
        <v>1</v>
      </c>
      <c r="Q564" s="197">
        <v>401.81099999999998</v>
      </c>
      <c r="R564" s="8">
        <v>169274.16838454557</v>
      </c>
      <c r="S564" s="58">
        <v>0.4212780844340886</v>
      </c>
      <c r="T564" s="55"/>
      <c r="U564" s="55">
        <v>1</v>
      </c>
      <c r="V564" s="222">
        <v>607.46199999999999</v>
      </c>
      <c r="W564" s="8">
        <v>252490.91704014444</v>
      </c>
      <c r="X564" s="58">
        <v>0.41564890814593253</v>
      </c>
      <c r="Y564" s="55"/>
      <c r="Z564" s="55">
        <v>1</v>
      </c>
      <c r="AA564" s="222">
        <v>225.351</v>
      </c>
      <c r="AB564" s="8">
        <v>93288.000893529883</v>
      </c>
      <c r="AC564" s="58">
        <v>0.41396754792980678</v>
      </c>
      <c r="AD564" s="55"/>
      <c r="AE564" s="55">
        <v>1</v>
      </c>
      <c r="AF564" s="222">
        <v>353.66</v>
      </c>
      <c r="AG564" s="8">
        <v>150367.83678075476</v>
      </c>
      <c r="AH564" s="58">
        <v>0.42517626189208496</v>
      </c>
      <c r="AI564" s="55"/>
      <c r="AJ564" s="55">
        <v>1</v>
      </c>
      <c r="AK564" s="55">
        <v>0</v>
      </c>
      <c r="AL564" s="8">
        <v>0</v>
      </c>
      <c r="AM564" s="58">
        <v>0</v>
      </c>
      <c r="AN564" s="237">
        <v>1</v>
      </c>
      <c r="AO564" s="228">
        <v>1</v>
      </c>
      <c r="AP564" s="55">
        <v>247.86600000000001</v>
      </c>
      <c r="AQ564" s="200">
        <v>3887.6367074279715</v>
      </c>
      <c r="AR564" s="201">
        <v>1.5684429116651622E-2</v>
      </c>
      <c r="AS564" s="55">
        <v>1</v>
      </c>
      <c r="AT564" s="55"/>
      <c r="AU564" s="423">
        <v>273.69504999999998</v>
      </c>
      <c r="AV564" s="200">
        <v>112847.57891711649</v>
      </c>
      <c r="AW564" s="201">
        <v>0.41231136228849047</v>
      </c>
      <c r="AX564" s="423">
        <v>1</v>
      </c>
      <c r="AY564" s="55"/>
      <c r="AZ564" s="424">
        <v>152.214</v>
      </c>
      <c r="BA564" s="200">
        <v>68528.212002432003</v>
      </c>
      <c r="BB564" s="201">
        <v>0.45020965221616938</v>
      </c>
      <c r="BC564" s="425">
        <v>1</v>
      </c>
      <c r="BD564" s="136"/>
    </row>
    <row r="565" spans="1:56" ht="11.25" customHeight="1">
      <c r="A565" s="357">
        <v>130</v>
      </c>
      <c r="B565" s="263" t="s">
        <v>533</v>
      </c>
      <c r="C565" s="344">
        <v>0</v>
      </c>
      <c r="D565" s="264"/>
      <c r="E565" s="421">
        <v>657.3900000000001</v>
      </c>
      <c r="F565" s="263" t="s">
        <v>327</v>
      </c>
      <c r="G565" s="263" t="s">
        <v>589</v>
      </c>
      <c r="H565" s="263" t="s">
        <v>590</v>
      </c>
      <c r="I565" s="263" t="s">
        <v>849</v>
      </c>
      <c r="J565" s="263" t="s">
        <v>596</v>
      </c>
      <c r="K565" s="263" t="s">
        <v>688</v>
      </c>
      <c r="L565" s="267">
        <v>3031</v>
      </c>
      <c r="M565" s="265">
        <v>1341286.3001772</v>
      </c>
      <c r="N565" s="268">
        <v>0.44252269883774331</v>
      </c>
      <c r="O565" s="263">
        <v>1</v>
      </c>
      <c r="P565" s="263"/>
      <c r="Q565" s="267">
        <v>1527.258</v>
      </c>
      <c r="R565" s="265">
        <v>759752.11212569382</v>
      </c>
      <c r="S565" s="268">
        <v>0.49746153703283519</v>
      </c>
      <c r="T565" s="263">
        <v>1</v>
      </c>
      <c r="U565" s="263"/>
      <c r="V565" s="267">
        <v>417.52</v>
      </c>
      <c r="W565" s="265">
        <v>213829.75897924861</v>
      </c>
      <c r="X565" s="268">
        <v>0.51214255360042304</v>
      </c>
      <c r="Y565" s="263">
        <v>1</v>
      </c>
      <c r="Z565" s="263"/>
      <c r="AA565" s="267">
        <v>793.77</v>
      </c>
      <c r="AB565" s="265">
        <v>366644.10187812313</v>
      </c>
      <c r="AC565" s="268">
        <v>0.4619021906573984</v>
      </c>
      <c r="AD565" s="263">
        <v>1</v>
      </c>
      <c r="AE565" s="263"/>
      <c r="AF565" s="267">
        <v>377.89</v>
      </c>
      <c r="AG565" s="265">
        <v>188466.56367396488</v>
      </c>
      <c r="AH565" s="268">
        <v>0.49873392699982771</v>
      </c>
      <c r="AI565" s="263">
        <v>1</v>
      </c>
      <c r="AJ565" s="263"/>
      <c r="AK565" s="263">
        <v>254.6</v>
      </c>
      <c r="AL565" s="265">
        <v>161576.47536499708</v>
      </c>
      <c r="AM565" s="268">
        <v>0.63462873277689347</v>
      </c>
      <c r="AN565" s="263"/>
      <c r="AO565" s="313"/>
      <c r="AP565" s="263">
        <v>662.15</v>
      </c>
      <c r="AQ565" s="265">
        <v>355845.28932072798</v>
      </c>
      <c r="AR565" s="268">
        <v>0.53740887913724678</v>
      </c>
      <c r="AS565" s="263"/>
      <c r="AT565" s="263"/>
      <c r="AU565" s="422">
        <v>657.65112199999999</v>
      </c>
      <c r="AV565" s="265">
        <v>354812.11908836814</v>
      </c>
      <c r="AW565" s="268">
        <v>0.53951420018769181</v>
      </c>
      <c r="AX565" s="422"/>
      <c r="AY565" s="263"/>
      <c r="AZ565" s="422">
        <v>415.1299943747</v>
      </c>
      <c r="BA565" s="265">
        <v>245523.22175499122</v>
      </c>
      <c r="BB565" s="268">
        <v>0.59143695970419274</v>
      </c>
      <c r="BC565" s="422"/>
      <c r="BD565" s="263"/>
    </row>
    <row r="566" spans="1:56" s="4" customFormat="1" ht="11.25" customHeight="1">
      <c r="A566" s="123">
        <v>130</v>
      </c>
      <c r="B566" s="55" t="s">
        <v>533</v>
      </c>
      <c r="C566" s="345">
        <v>1</v>
      </c>
      <c r="D566" s="57">
        <v>34410</v>
      </c>
      <c r="E566" s="94">
        <v>144.30000000000001</v>
      </c>
      <c r="F566" s="55" t="s">
        <v>327</v>
      </c>
      <c r="G566" s="55" t="s">
        <v>589</v>
      </c>
      <c r="H566" s="55" t="s">
        <v>590</v>
      </c>
      <c r="I566" s="55" t="s">
        <v>849</v>
      </c>
      <c r="J566" s="55" t="s">
        <v>596</v>
      </c>
      <c r="K566" s="55" t="s">
        <v>688</v>
      </c>
      <c r="L566" s="55"/>
      <c r="M566" s="8"/>
      <c r="N566" s="58"/>
      <c r="O566" s="55"/>
      <c r="P566" s="55"/>
      <c r="Q566" s="55"/>
      <c r="R566" s="8"/>
      <c r="S566" s="58"/>
      <c r="T566" s="55"/>
      <c r="U566" s="55"/>
      <c r="V566" s="55"/>
      <c r="W566" s="8"/>
      <c r="X566" s="58"/>
      <c r="Y566" s="55"/>
      <c r="Z566" s="55"/>
      <c r="AA566" s="55"/>
      <c r="AB566" s="8"/>
      <c r="AC566" s="58"/>
      <c r="AD566" s="55"/>
      <c r="AE566" s="55"/>
      <c r="AF566" s="55"/>
      <c r="AG566" s="8"/>
      <c r="AH566" s="58"/>
      <c r="AI566" s="55"/>
      <c r="AJ566" s="55"/>
      <c r="AK566" s="55">
        <v>105.9176338701842</v>
      </c>
      <c r="AL566" s="8">
        <v>67218.373761761977</v>
      </c>
      <c r="AM566" s="58">
        <v>0.63462873277689358</v>
      </c>
      <c r="AN566" s="237">
        <v>1</v>
      </c>
      <c r="AO566" s="228"/>
      <c r="AP566" s="55">
        <v>172.11415069164292</v>
      </c>
      <c r="AQ566" s="200">
        <v>92493.64710914623</v>
      </c>
      <c r="AR566" s="201">
        <v>0.53739710963601384</v>
      </c>
      <c r="AS566" s="55">
        <v>1</v>
      </c>
      <c r="AT566" s="55"/>
      <c r="AU566" s="423">
        <v>182.81452999999999</v>
      </c>
      <c r="AV566" s="200">
        <v>96556.445648566456</v>
      </c>
      <c r="AW566" s="201">
        <v>0.52816614548398566</v>
      </c>
      <c r="AX566" s="423">
        <v>1</v>
      </c>
      <c r="AY566" s="55"/>
      <c r="AZ566" s="429">
        <v>122.77708248410001</v>
      </c>
      <c r="BA566" s="200">
        <v>72614.90438574701</v>
      </c>
      <c r="BB566" s="201">
        <v>0.59143695970419274</v>
      </c>
      <c r="BC566" s="425">
        <v>1</v>
      </c>
      <c r="BD566" s="136"/>
    </row>
    <row r="567" spans="1:56" ht="11.25" customHeight="1">
      <c r="A567" s="123">
        <v>130</v>
      </c>
      <c r="B567" s="55" t="s">
        <v>533</v>
      </c>
      <c r="C567" s="345">
        <v>2</v>
      </c>
      <c r="D567" s="57">
        <v>34424</v>
      </c>
      <c r="E567" s="94">
        <v>144.30000000000001</v>
      </c>
      <c r="F567" s="55" t="s">
        <v>327</v>
      </c>
      <c r="G567" s="55" t="s">
        <v>589</v>
      </c>
      <c r="H567" s="55" t="s">
        <v>590</v>
      </c>
      <c r="I567" s="55" t="s">
        <v>849</v>
      </c>
      <c r="J567" s="55" t="s">
        <v>596</v>
      </c>
      <c r="K567" s="55" t="s">
        <v>688</v>
      </c>
      <c r="L567" s="55"/>
      <c r="M567" s="8"/>
      <c r="N567" s="58"/>
      <c r="O567" s="55"/>
      <c r="P567" s="55"/>
      <c r="Q567" s="55"/>
      <c r="R567" s="8"/>
      <c r="S567" s="58"/>
      <c r="T567" s="55"/>
      <c r="U567" s="55"/>
      <c r="V567" s="55"/>
      <c r="W567" s="8"/>
      <c r="X567" s="58"/>
      <c r="Y567" s="55"/>
      <c r="Z567" s="55"/>
      <c r="AA567" s="55"/>
      <c r="AB567" s="8"/>
      <c r="AC567" s="58"/>
      <c r="AD567" s="55"/>
      <c r="AE567" s="55"/>
      <c r="AF567" s="55"/>
      <c r="AG567" s="8"/>
      <c r="AH567" s="58"/>
      <c r="AI567" s="55"/>
      <c r="AJ567" s="55"/>
      <c r="AK567" s="55">
        <v>32.974985987070731</v>
      </c>
      <c r="AL567" s="8">
        <v>20926.873570310523</v>
      </c>
      <c r="AM567" s="58">
        <v>0.63462873277689369</v>
      </c>
      <c r="AN567" s="237">
        <v>1</v>
      </c>
      <c r="AO567" s="228"/>
      <c r="AP567" s="55">
        <v>156.19808930668503</v>
      </c>
      <c r="AQ567" s="200">
        <v>83940.401724080482</v>
      </c>
      <c r="AR567" s="201">
        <v>0.53739710963601373</v>
      </c>
      <c r="AS567" s="55">
        <v>1</v>
      </c>
      <c r="AT567" s="55"/>
      <c r="AU567" s="423">
        <v>140.88321400000001</v>
      </c>
      <c r="AV567" s="200">
        <v>74354.724026722208</v>
      </c>
      <c r="AW567" s="201">
        <v>0.52777560871604057</v>
      </c>
      <c r="AX567" s="423">
        <v>1</v>
      </c>
      <c r="AY567" s="55"/>
      <c r="AZ567" s="429">
        <v>125.6820179945</v>
      </c>
      <c r="BA567" s="200">
        <v>74332.990612154725</v>
      </c>
      <c r="BB567" s="201">
        <v>0.59143695970419274</v>
      </c>
      <c r="BC567" s="425">
        <v>1</v>
      </c>
      <c r="BD567" s="136"/>
    </row>
    <row r="568" spans="1:56" ht="11.25" customHeight="1">
      <c r="A568" s="123">
        <v>130</v>
      </c>
      <c r="B568" s="55" t="s">
        <v>533</v>
      </c>
      <c r="C568" s="345">
        <v>3</v>
      </c>
      <c r="D568" s="57">
        <v>34474</v>
      </c>
      <c r="E568" s="94">
        <v>144.30000000000001</v>
      </c>
      <c r="F568" s="55" t="s">
        <v>327</v>
      </c>
      <c r="G568" s="55" t="s">
        <v>589</v>
      </c>
      <c r="H568" s="55" t="s">
        <v>590</v>
      </c>
      <c r="I568" s="55" t="s">
        <v>849</v>
      </c>
      <c r="J568" s="55" t="s">
        <v>596</v>
      </c>
      <c r="K568" s="55" t="s">
        <v>688</v>
      </c>
      <c r="L568" s="56"/>
      <c r="M568" s="200"/>
      <c r="N568" s="201"/>
      <c r="O568" s="56"/>
      <c r="P568" s="56"/>
      <c r="Q568" s="56"/>
      <c r="R568" s="200"/>
      <c r="S568" s="201"/>
      <c r="T568" s="56"/>
      <c r="U568" s="56"/>
      <c r="V568" s="56"/>
      <c r="W568" s="200"/>
      <c r="X568" s="201"/>
      <c r="Y568" s="56"/>
      <c r="Z568" s="56"/>
      <c r="AA568" s="56"/>
      <c r="AB568" s="200"/>
      <c r="AC568" s="201"/>
      <c r="AD568" s="56"/>
      <c r="AE568" s="56"/>
      <c r="AF568" s="56"/>
      <c r="AG568" s="200"/>
      <c r="AH568" s="201"/>
      <c r="AI568" s="56"/>
      <c r="AJ568" s="56"/>
      <c r="AK568" s="55">
        <v>87.061193527895071</v>
      </c>
      <c r="AL568" s="8">
        <v>55251.534922651932</v>
      </c>
      <c r="AM568" s="58">
        <v>0.63462873277689347</v>
      </c>
      <c r="AN568" s="237">
        <v>1</v>
      </c>
      <c r="AO568" s="228"/>
      <c r="AP568" s="56">
        <v>166.33054326159859</v>
      </c>
      <c r="AQ568" s="200">
        <v>89385.553192971056</v>
      </c>
      <c r="AR568" s="201">
        <v>0.53739710963601395</v>
      </c>
      <c r="AS568" s="56">
        <v>1</v>
      </c>
      <c r="AT568" s="56"/>
      <c r="AU568" s="423">
        <v>172.797089</v>
      </c>
      <c r="AV568" s="200">
        <v>91184.137977058359</v>
      </c>
      <c r="AW568" s="201">
        <v>0.5276948732455693</v>
      </c>
      <c r="AX568" s="423">
        <v>1</v>
      </c>
      <c r="AY568" s="56"/>
      <c r="AZ568" s="429">
        <v>89.943619277600007</v>
      </c>
      <c r="BA568" s="200">
        <v>53195.98073033517</v>
      </c>
      <c r="BB568" s="201">
        <v>0.59143695970419274</v>
      </c>
      <c r="BC568" s="425">
        <v>1</v>
      </c>
      <c r="BD568" s="139"/>
    </row>
    <row r="569" spans="1:56" ht="11.25" customHeight="1">
      <c r="A569" s="123">
        <v>130</v>
      </c>
      <c r="B569" s="55" t="s">
        <v>533</v>
      </c>
      <c r="C569" s="345">
        <v>4</v>
      </c>
      <c r="D569" s="57">
        <v>34788</v>
      </c>
      <c r="E569" s="94">
        <v>224.49</v>
      </c>
      <c r="F569" s="55" t="s">
        <v>327</v>
      </c>
      <c r="G569" s="55" t="s">
        <v>589</v>
      </c>
      <c r="H569" s="55" t="s">
        <v>590</v>
      </c>
      <c r="I569" s="55" t="s">
        <v>849</v>
      </c>
      <c r="J569" s="55" t="s">
        <v>596</v>
      </c>
      <c r="K569" s="55" t="s">
        <v>688</v>
      </c>
      <c r="L569" s="55"/>
      <c r="M569" s="8"/>
      <c r="N569" s="58"/>
      <c r="O569" s="55"/>
      <c r="P569" s="55"/>
      <c r="Q569" s="55"/>
      <c r="R569" s="8"/>
      <c r="S569" s="58"/>
      <c r="T569" s="55"/>
      <c r="U569" s="55"/>
      <c r="V569" s="55"/>
      <c r="W569" s="8"/>
      <c r="X569" s="58"/>
      <c r="Y569" s="55"/>
      <c r="Z569" s="55"/>
      <c r="AA569" s="55"/>
      <c r="AB569" s="8"/>
      <c r="AC569" s="58"/>
      <c r="AD569" s="55"/>
      <c r="AE569" s="55"/>
      <c r="AF569" s="55"/>
      <c r="AG569" s="8"/>
      <c r="AH569" s="58"/>
      <c r="AI569" s="55"/>
      <c r="AJ569" s="55"/>
      <c r="AK569" s="55">
        <v>28.636672770075855</v>
      </c>
      <c r="AL569" s="8">
        <v>18173.655351019814</v>
      </c>
      <c r="AM569" s="58">
        <v>0.63462873277689358</v>
      </c>
      <c r="AN569" s="237">
        <v>1</v>
      </c>
      <c r="AO569" s="228"/>
      <c r="AP569" s="55">
        <v>167.50760909535131</v>
      </c>
      <c r="AQ569" s="200">
        <v>90018.104969881111</v>
      </c>
      <c r="AR569" s="201">
        <v>0.53739710963601417</v>
      </c>
      <c r="AS569" s="55">
        <v>1</v>
      </c>
      <c r="AT569" s="55"/>
      <c r="AU569" s="423">
        <v>161.15628899999999</v>
      </c>
      <c r="AV569" s="200">
        <v>92716.811436021162</v>
      </c>
      <c r="AW569" s="201">
        <v>0.57532232847593789</v>
      </c>
      <c r="AX569" s="423">
        <v>1</v>
      </c>
      <c r="AY569" s="55"/>
      <c r="AZ569" s="429">
        <v>76.72727461849999</v>
      </c>
      <c r="BA569" s="200">
        <v>45379.34602675432</v>
      </c>
      <c r="BB569" s="201">
        <v>0.59143695970419286</v>
      </c>
      <c r="BC569" s="425">
        <v>1</v>
      </c>
      <c r="BD569" s="136"/>
    </row>
    <row r="570" spans="1:56" ht="11.25" customHeight="1">
      <c r="A570" s="357">
        <v>131</v>
      </c>
      <c r="B570" s="263" t="s">
        <v>375</v>
      </c>
      <c r="C570" s="344">
        <v>0</v>
      </c>
      <c r="D570" s="264"/>
      <c r="E570" s="421">
        <v>0</v>
      </c>
      <c r="F570" s="263" t="s">
        <v>518</v>
      </c>
      <c r="G570" s="263" t="s">
        <v>748</v>
      </c>
      <c r="H570" s="263" t="s">
        <v>1010</v>
      </c>
      <c r="I570" s="263" t="s">
        <v>103</v>
      </c>
      <c r="J570" s="263"/>
      <c r="K570" s="263"/>
      <c r="L570" s="277" t="s">
        <v>238</v>
      </c>
      <c r="M570" s="265">
        <v>0</v>
      </c>
      <c r="N570" s="268">
        <v>0</v>
      </c>
      <c r="O570" s="263"/>
      <c r="P570" s="263"/>
      <c r="Q570" s="277" t="s">
        <v>238</v>
      </c>
      <c r="R570" s="265">
        <v>0</v>
      </c>
      <c r="S570" s="268">
        <v>0</v>
      </c>
      <c r="T570" s="263"/>
      <c r="U570" s="263"/>
      <c r="V570" s="277" t="s">
        <v>238</v>
      </c>
      <c r="W570" s="265">
        <v>0</v>
      </c>
      <c r="X570" s="268">
        <v>0</v>
      </c>
      <c r="Y570" s="263"/>
      <c r="Z570" s="263"/>
      <c r="AA570" s="276" t="s">
        <v>238</v>
      </c>
      <c r="AB570" s="265">
        <v>0</v>
      </c>
      <c r="AC570" s="268">
        <v>0</v>
      </c>
      <c r="AD570" s="263"/>
      <c r="AE570" s="263"/>
      <c r="AF570" s="276" t="s">
        <v>238</v>
      </c>
      <c r="AG570" s="265">
        <v>0</v>
      </c>
      <c r="AH570" s="268">
        <v>0</v>
      </c>
      <c r="AI570" s="263"/>
      <c r="AJ570" s="263"/>
      <c r="AK570" s="263"/>
      <c r="AL570" s="265">
        <v>0</v>
      </c>
      <c r="AM570" s="268">
        <v>0</v>
      </c>
      <c r="AN570" s="263"/>
      <c r="AO570" s="313"/>
      <c r="AP570" s="263"/>
      <c r="AQ570" s="265">
        <v>0</v>
      </c>
      <c r="AR570" s="268">
        <v>0</v>
      </c>
      <c r="AS570" s="263"/>
      <c r="AT570" s="263"/>
      <c r="AU570" s="422">
        <v>0</v>
      </c>
      <c r="AV570" s="265">
        <v>0</v>
      </c>
      <c r="AW570" s="268">
        <v>0</v>
      </c>
      <c r="AX570" s="422"/>
      <c r="AY570" s="263"/>
      <c r="AZ570" s="422">
        <v>0</v>
      </c>
      <c r="BA570" s="265">
        <v>0</v>
      </c>
      <c r="BB570" s="268">
        <v>0</v>
      </c>
      <c r="BC570" s="422"/>
      <c r="BD570" s="263"/>
    </row>
    <row r="571" spans="1:56" s="4" customFormat="1" ht="11.25" customHeight="1">
      <c r="A571" s="123">
        <v>131</v>
      </c>
      <c r="B571" s="136" t="s">
        <v>375</v>
      </c>
      <c r="C571" s="346">
        <v>1</v>
      </c>
      <c r="D571" s="140">
        <v>20240</v>
      </c>
      <c r="E571" s="94">
        <v>0</v>
      </c>
      <c r="F571" s="136" t="s">
        <v>518</v>
      </c>
      <c r="G571" s="136" t="s">
        <v>748</v>
      </c>
      <c r="H571" s="136" t="s">
        <v>1010</v>
      </c>
      <c r="I571" s="55" t="s">
        <v>103</v>
      </c>
      <c r="J571" s="55"/>
      <c r="K571" s="55"/>
      <c r="L571" s="237" t="s">
        <v>238</v>
      </c>
      <c r="M571" s="126"/>
      <c r="N571" s="221"/>
      <c r="O571" s="136"/>
      <c r="P571" s="136"/>
      <c r="Q571" s="237" t="s">
        <v>238</v>
      </c>
      <c r="R571" s="126"/>
      <c r="S571" s="221"/>
      <c r="T571" s="136"/>
      <c r="U571" s="136"/>
      <c r="V571" s="237" t="s">
        <v>238</v>
      </c>
      <c r="W571" s="126"/>
      <c r="X571" s="221"/>
      <c r="Y571" s="136"/>
      <c r="Z571" s="136"/>
      <c r="AA571" s="237" t="s">
        <v>238</v>
      </c>
      <c r="AB571" s="126"/>
      <c r="AC571" s="221"/>
      <c r="AD571" s="136"/>
      <c r="AE571" s="136"/>
      <c r="AF571" s="237" t="s">
        <v>238</v>
      </c>
      <c r="AG571" s="126"/>
      <c r="AH571" s="221"/>
      <c r="AI571" s="136"/>
      <c r="AJ571" s="136"/>
      <c r="AK571" s="136"/>
      <c r="AL571" s="8">
        <v>0</v>
      </c>
      <c r="AM571" s="58">
        <v>0</v>
      </c>
      <c r="AN571" s="136"/>
      <c r="AO571" s="237"/>
      <c r="AP571" s="136"/>
      <c r="AQ571" s="200">
        <v>0</v>
      </c>
      <c r="AR571" s="201">
        <v>0</v>
      </c>
      <c r="AS571" s="136"/>
      <c r="AT571" s="136"/>
      <c r="AU571" s="245">
        <v>0</v>
      </c>
      <c r="AV571" s="200">
        <v>0</v>
      </c>
      <c r="AW571" s="201">
        <v>0</v>
      </c>
      <c r="AX571" s="423"/>
      <c r="AY571" s="136"/>
      <c r="AZ571" s="423">
        <v>0</v>
      </c>
      <c r="BA571" s="200">
        <v>0</v>
      </c>
      <c r="BB571" s="201">
        <v>0</v>
      </c>
      <c r="BC571" s="425"/>
      <c r="BD571" s="136"/>
    </row>
    <row r="572" spans="1:56" ht="11.25" customHeight="1">
      <c r="A572" s="123">
        <v>131</v>
      </c>
      <c r="B572" s="136" t="s">
        <v>375</v>
      </c>
      <c r="C572" s="346">
        <v>2</v>
      </c>
      <c r="D572" s="140">
        <v>20120</v>
      </c>
      <c r="E572" s="94">
        <v>0</v>
      </c>
      <c r="F572" s="136" t="s">
        <v>518</v>
      </c>
      <c r="G572" s="136" t="s">
        <v>748</v>
      </c>
      <c r="H572" s="136" t="s">
        <v>1010</v>
      </c>
      <c r="I572" s="136" t="s">
        <v>103</v>
      </c>
      <c r="J572" s="136"/>
      <c r="K572" s="136"/>
      <c r="L572" s="237" t="s">
        <v>238</v>
      </c>
      <c r="M572" s="126"/>
      <c r="N572" s="221"/>
      <c r="O572" s="136"/>
      <c r="P572" s="136"/>
      <c r="Q572" s="237" t="s">
        <v>238</v>
      </c>
      <c r="R572" s="126"/>
      <c r="S572" s="221"/>
      <c r="T572" s="136"/>
      <c r="U572" s="136"/>
      <c r="V572" s="237" t="s">
        <v>238</v>
      </c>
      <c r="W572" s="126"/>
      <c r="X572" s="221"/>
      <c r="Y572" s="136"/>
      <c r="Z572" s="136"/>
      <c r="AA572" s="237" t="s">
        <v>238</v>
      </c>
      <c r="AB572" s="126"/>
      <c r="AC572" s="221"/>
      <c r="AD572" s="136"/>
      <c r="AE572" s="136"/>
      <c r="AF572" s="237" t="s">
        <v>238</v>
      </c>
      <c r="AG572" s="126"/>
      <c r="AH572" s="221"/>
      <c r="AI572" s="136"/>
      <c r="AJ572" s="136"/>
      <c r="AK572" s="136"/>
      <c r="AL572" s="8">
        <v>0</v>
      </c>
      <c r="AM572" s="58">
        <v>0</v>
      </c>
      <c r="AN572" s="55"/>
      <c r="AO572" s="237"/>
      <c r="AP572" s="136"/>
      <c r="AQ572" s="200">
        <v>0</v>
      </c>
      <c r="AR572" s="201">
        <v>0</v>
      </c>
      <c r="AS572" s="136"/>
      <c r="AT572" s="136"/>
      <c r="AU572" s="245">
        <v>0</v>
      </c>
      <c r="AV572" s="200">
        <v>0</v>
      </c>
      <c r="AW572" s="201">
        <v>0</v>
      </c>
      <c r="AX572" s="423"/>
      <c r="AY572" s="136"/>
      <c r="AZ572" s="423">
        <v>0</v>
      </c>
      <c r="BA572" s="200">
        <v>0</v>
      </c>
      <c r="BB572" s="201">
        <v>0</v>
      </c>
      <c r="BC572" s="425"/>
      <c r="BD572" s="136"/>
    </row>
    <row r="573" spans="1:56" ht="11.25" customHeight="1">
      <c r="A573" s="123">
        <v>131</v>
      </c>
      <c r="B573" s="136" t="s">
        <v>375</v>
      </c>
      <c r="C573" s="346">
        <v>3</v>
      </c>
      <c r="D573" s="140">
        <v>23042</v>
      </c>
      <c r="E573" s="94">
        <v>0</v>
      </c>
      <c r="F573" s="136" t="s">
        <v>518</v>
      </c>
      <c r="G573" s="136" t="s">
        <v>748</v>
      </c>
      <c r="H573" s="136" t="s">
        <v>1010</v>
      </c>
      <c r="I573" s="136" t="s">
        <v>103</v>
      </c>
      <c r="J573" s="136"/>
      <c r="K573" s="136"/>
      <c r="L573" s="237" t="s">
        <v>238</v>
      </c>
      <c r="M573" s="126"/>
      <c r="N573" s="221"/>
      <c r="O573" s="136"/>
      <c r="P573" s="136"/>
      <c r="Q573" s="237" t="s">
        <v>238</v>
      </c>
      <c r="R573" s="126"/>
      <c r="S573" s="221"/>
      <c r="T573" s="136"/>
      <c r="U573" s="136"/>
      <c r="V573" s="237" t="s">
        <v>238</v>
      </c>
      <c r="W573" s="126"/>
      <c r="X573" s="221"/>
      <c r="Y573" s="136"/>
      <c r="Z573" s="136"/>
      <c r="AA573" s="237" t="s">
        <v>238</v>
      </c>
      <c r="AB573" s="126"/>
      <c r="AC573" s="221"/>
      <c r="AD573" s="136"/>
      <c r="AE573" s="136"/>
      <c r="AF573" s="237" t="s">
        <v>238</v>
      </c>
      <c r="AG573" s="126"/>
      <c r="AH573" s="221"/>
      <c r="AI573" s="136"/>
      <c r="AJ573" s="136"/>
      <c r="AK573" s="136"/>
      <c r="AL573" s="8">
        <v>0</v>
      </c>
      <c r="AM573" s="58">
        <v>0</v>
      </c>
      <c r="AN573" s="55"/>
      <c r="AO573" s="237"/>
      <c r="AP573" s="136"/>
      <c r="AQ573" s="200">
        <v>0</v>
      </c>
      <c r="AR573" s="201">
        <v>0</v>
      </c>
      <c r="AS573" s="136"/>
      <c r="AT573" s="136"/>
      <c r="AU573" s="245">
        <v>0</v>
      </c>
      <c r="AV573" s="200">
        <v>0</v>
      </c>
      <c r="AW573" s="201">
        <v>0</v>
      </c>
      <c r="AX573" s="423"/>
      <c r="AY573" s="136"/>
      <c r="AZ573" s="423">
        <v>0</v>
      </c>
      <c r="BA573" s="200">
        <v>0</v>
      </c>
      <c r="BB573" s="201">
        <v>0</v>
      </c>
      <c r="BC573" s="425"/>
      <c r="BD573" s="136"/>
    </row>
    <row r="574" spans="1:56" s="4" customFormat="1" ht="12.75" customHeight="1">
      <c r="A574" s="123">
        <v>131</v>
      </c>
      <c r="B574" s="55" t="s">
        <v>375</v>
      </c>
      <c r="C574" s="345">
        <v>4</v>
      </c>
      <c r="D574" s="57">
        <v>23042</v>
      </c>
      <c r="E574" s="94">
        <v>0</v>
      </c>
      <c r="F574" s="55" t="s">
        <v>518</v>
      </c>
      <c r="G574" s="55" t="s">
        <v>748</v>
      </c>
      <c r="H574" s="55" t="s">
        <v>1010</v>
      </c>
      <c r="I574" s="55" t="s">
        <v>103</v>
      </c>
      <c r="J574" s="55"/>
      <c r="K574" s="55"/>
      <c r="L574" s="228" t="s">
        <v>238</v>
      </c>
      <c r="M574" s="8"/>
      <c r="N574" s="58"/>
      <c r="O574" s="55"/>
      <c r="P574" s="55"/>
      <c r="Q574" s="228" t="s">
        <v>238</v>
      </c>
      <c r="R574" s="8"/>
      <c r="S574" s="58"/>
      <c r="T574" s="55"/>
      <c r="U574" s="55"/>
      <c r="V574" s="228" t="s">
        <v>238</v>
      </c>
      <c r="W574" s="8"/>
      <c r="X574" s="58"/>
      <c r="Y574" s="55"/>
      <c r="Z574" s="55"/>
      <c r="AA574" s="228" t="s">
        <v>238</v>
      </c>
      <c r="AB574" s="8"/>
      <c r="AC574" s="58"/>
      <c r="AD574" s="55"/>
      <c r="AE574" s="55"/>
      <c r="AF574" s="228" t="s">
        <v>238</v>
      </c>
      <c r="AG574" s="8"/>
      <c r="AH574" s="58"/>
      <c r="AI574" s="55"/>
      <c r="AJ574" s="55"/>
      <c r="AK574" s="55"/>
      <c r="AL574" s="8">
        <v>0</v>
      </c>
      <c r="AM574" s="58">
        <v>0</v>
      </c>
      <c r="AN574" s="55"/>
      <c r="AO574" s="228"/>
      <c r="AP574" s="55"/>
      <c r="AQ574" s="200">
        <v>0</v>
      </c>
      <c r="AR574" s="201">
        <v>0</v>
      </c>
      <c r="AS574" s="55"/>
      <c r="AT574" s="55"/>
      <c r="AU574" s="245">
        <v>0</v>
      </c>
      <c r="AV574" s="200">
        <v>0</v>
      </c>
      <c r="AW574" s="201">
        <v>0</v>
      </c>
      <c r="AX574" s="423"/>
      <c r="AY574" s="55"/>
      <c r="AZ574" s="423">
        <v>0</v>
      </c>
      <c r="BA574" s="200">
        <v>0</v>
      </c>
      <c r="BB574" s="201">
        <v>0</v>
      </c>
      <c r="BC574" s="425"/>
      <c r="BD574" s="136"/>
    </row>
    <row r="575" spans="1:56" ht="11.25" customHeight="1">
      <c r="A575" s="357">
        <v>132</v>
      </c>
      <c r="B575" s="263" t="s">
        <v>328</v>
      </c>
      <c r="C575" s="344">
        <v>0</v>
      </c>
      <c r="D575" s="264"/>
      <c r="E575" s="421">
        <v>630</v>
      </c>
      <c r="F575" s="263" t="s">
        <v>327</v>
      </c>
      <c r="G575" s="263" t="s">
        <v>748</v>
      </c>
      <c r="H575" s="263" t="s">
        <v>330</v>
      </c>
      <c r="I575" s="263" t="s">
        <v>849</v>
      </c>
      <c r="J575" s="263" t="s">
        <v>591</v>
      </c>
      <c r="K575" s="263" t="s">
        <v>848</v>
      </c>
      <c r="L575" s="267">
        <v>3358.7330000000002</v>
      </c>
      <c r="M575" s="265">
        <v>3557460.1283383192</v>
      </c>
      <c r="N575" s="268">
        <v>1.0591672896709321</v>
      </c>
      <c r="O575" s="263">
        <v>1</v>
      </c>
      <c r="P575" s="263"/>
      <c r="Q575" s="267">
        <v>3326.3690000000001</v>
      </c>
      <c r="R575" s="265">
        <v>3511372.1004117825</v>
      </c>
      <c r="S575" s="268">
        <v>1.0556171309953231</v>
      </c>
      <c r="T575" s="263">
        <v>1</v>
      </c>
      <c r="U575" s="263"/>
      <c r="V575" s="267">
        <v>1510.9480000000001</v>
      </c>
      <c r="W575" s="265">
        <v>1653163.4577513628</v>
      </c>
      <c r="X575" s="268">
        <v>1.0941233303537665</v>
      </c>
      <c r="Y575" s="263">
        <v>1</v>
      </c>
      <c r="Z575" s="263"/>
      <c r="AA575" s="267">
        <v>1300.9749999999999</v>
      </c>
      <c r="AB575" s="265">
        <v>1400121.4466989187</v>
      </c>
      <c r="AC575" s="268">
        <v>1.0762093404553652</v>
      </c>
      <c r="AD575" s="263">
        <v>1</v>
      </c>
      <c r="AE575" s="263"/>
      <c r="AF575" s="267">
        <v>2970.4189999999999</v>
      </c>
      <c r="AG575" s="265">
        <v>3183339.5493731089</v>
      </c>
      <c r="AH575" s="268">
        <v>1.0716803081898914</v>
      </c>
      <c r="AI575" s="263">
        <v>1</v>
      </c>
      <c r="AJ575" s="263"/>
      <c r="AK575" s="263">
        <v>3283</v>
      </c>
      <c r="AL575" s="265">
        <v>3621635.306811336</v>
      </c>
      <c r="AM575" s="268">
        <v>1.1031481287881011</v>
      </c>
      <c r="AN575" s="263"/>
      <c r="AO575" s="313"/>
      <c r="AP575" s="263">
        <v>2622.25</v>
      </c>
      <c r="AQ575" s="265">
        <v>2971117.6150368792</v>
      </c>
      <c r="AR575" s="268">
        <v>1.1330413252118903</v>
      </c>
      <c r="AS575" s="263"/>
      <c r="AT575" s="263"/>
      <c r="AU575" s="422">
        <v>2099.5508879999998</v>
      </c>
      <c r="AV575" s="265">
        <v>2356228.161805938</v>
      </c>
      <c r="AW575" s="268">
        <v>1.1222534187063429</v>
      </c>
      <c r="AX575" s="422"/>
      <c r="AY575" s="263"/>
      <c r="AZ575" s="422">
        <v>957.47303629999999</v>
      </c>
      <c r="BA575" s="265">
        <v>1109986.8829823257</v>
      </c>
      <c r="BB575" s="268">
        <v>1.1592878764207197</v>
      </c>
      <c r="BC575" s="422"/>
      <c r="BD575" s="263"/>
    </row>
    <row r="576" spans="1:56" s="4" customFormat="1" ht="10.5" customHeight="1">
      <c r="A576" s="123">
        <v>132</v>
      </c>
      <c r="B576" s="55" t="s">
        <v>328</v>
      </c>
      <c r="C576" s="345">
        <v>1</v>
      </c>
      <c r="D576" s="57">
        <v>28197</v>
      </c>
      <c r="E576" s="94">
        <v>0</v>
      </c>
      <c r="F576" s="55" t="s">
        <v>327</v>
      </c>
      <c r="G576" s="55" t="s">
        <v>748</v>
      </c>
      <c r="H576" s="55" t="s">
        <v>330</v>
      </c>
      <c r="I576" s="55" t="s">
        <v>849</v>
      </c>
      <c r="J576" s="55" t="s">
        <v>591</v>
      </c>
      <c r="K576" s="55" t="s">
        <v>848</v>
      </c>
      <c r="L576" s="55"/>
      <c r="M576" s="8"/>
      <c r="N576" s="58"/>
      <c r="O576" s="55"/>
      <c r="P576" s="55"/>
      <c r="Q576" s="55"/>
      <c r="R576" s="8"/>
      <c r="S576" s="58"/>
      <c r="T576" s="55"/>
      <c r="U576" s="55"/>
      <c r="V576" s="55"/>
      <c r="W576" s="8"/>
      <c r="X576" s="58"/>
      <c r="Y576" s="55"/>
      <c r="Z576" s="55"/>
      <c r="AA576" s="55"/>
      <c r="AB576" s="8"/>
      <c r="AC576" s="58"/>
      <c r="AD576" s="55"/>
      <c r="AE576" s="55"/>
      <c r="AF576" s="55"/>
      <c r="AG576" s="8"/>
      <c r="AH576" s="58"/>
      <c r="AI576" s="55"/>
      <c r="AJ576" s="55"/>
      <c r="AK576" s="55"/>
      <c r="AL576" s="8">
        <v>0</v>
      </c>
      <c r="AM576" s="58">
        <v>0</v>
      </c>
      <c r="AN576" s="237">
        <v>1</v>
      </c>
      <c r="AO576" s="228"/>
      <c r="AP576" s="55"/>
      <c r="AQ576" s="200">
        <v>0</v>
      </c>
      <c r="AR576" s="201">
        <v>0</v>
      </c>
      <c r="AS576" s="55">
        <v>1</v>
      </c>
      <c r="AT576" s="55"/>
      <c r="AU576" s="245">
        <v>0</v>
      </c>
      <c r="AV576" s="200">
        <v>0</v>
      </c>
      <c r="AW576" s="201">
        <v>0</v>
      </c>
      <c r="AX576" s="423">
        <v>1</v>
      </c>
      <c r="AY576" s="55"/>
      <c r="AZ576" s="245">
        <v>0</v>
      </c>
      <c r="BA576" s="200">
        <v>0</v>
      </c>
      <c r="BB576" s="201">
        <v>0</v>
      </c>
      <c r="BC576" s="425">
        <v>1</v>
      </c>
      <c r="BD576" s="136"/>
    </row>
    <row r="577" spans="1:56" ht="11.25" customHeight="1">
      <c r="A577" s="123">
        <v>132</v>
      </c>
      <c r="B577" s="55" t="s">
        <v>328</v>
      </c>
      <c r="C577" s="345">
        <v>2</v>
      </c>
      <c r="D577" s="57">
        <v>28207</v>
      </c>
      <c r="E577" s="94">
        <v>0</v>
      </c>
      <c r="F577" s="55" t="s">
        <v>327</v>
      </c>
      <c r="G577" s="55" t="s">
        <v>748</v>
      </c>
      <c r="H577" s="55" t="s">
        <v>330</v>
      </c>
      <c r="I577" s="55" t="s">
        <v>849</v>
      </c>
      <c r="J577" s="55" t="s">
        <v>591</v>
      </c>
      <c r="K577" s="55" t="s">
        <v>848</v>
      </c>
      <c r="L577" s="56"/>
      <c r="M577" s="200"/>
      <c r="N577" s="201"/>
      <c r="O577" s="56"/>
      <c r="P577" s="56"/>
      <c r="Q577" s="56"/>
      <c r="R577" s="200"/>
      <c r="S577" s="201"/>
      <c r="T577" s="56"/>
      <c r="U577" s="56"/>
      <c r="V577" s="56"/>
      <c r="W577" s="200"/>
      <c r="X577" s="201"/>
      <c r="Y577" s="56"/>
      <c r="Z577" s="56"/>
      <c r="AA577" s="56"/>
      <c r="AB577" s="200"/>
      <c r="AC577" s="201"/>
      <c r="AD577" s="56"/>
      <c r="AE577" s="56"/>
      <c r="AF577" s="56"/>
      <c r="AG577" s="200"/>
      <c r="AH577" s="201"/>
      <c r="AI577" s="56"/>
      <c r="AJ577" s="56"/>
      <c r="AK577" s="55"/>
      <c r="AL577" s="8">
        <v>0</v>
      </c>
      <c r="AM577" s="58">
        <v>0</v>
      </c>
      <c r="AN577" s="237">
        <v>1</v>
      </c>
      <c r="AO577" s="228"/>
      <c r="AP577" s="56"/>
      <c r="AQ577" s="200">
        <v>0</v>
      </c>
      <c r="AR577" s="201">
        <v>0</v>
      </c>
      <c r="AS577" s="56">
        <v>1</v>
      </c>
      <c r="AT577" s="56"/>
      <c r="AU577" s="245">
        <v>0</v>
      </c>
      <c r="AV577" s="200">
        <v>0</v>
      </c>
      <c r="AW577" s="201">
        <v>0</v>
      </c>
      <c r="AX577" s="423">
        <v>1</v>
      </c>
      <c r="AY577" s="56"/>
      <c r="AZ577" s="245">
        <v>0</v>
      </c>
      <c r="BA577" s="200">
        <v>0</v>
      </c>
      <c r="BB577" s="201">
        <v>0</v>
      </c>
      <c r="BC577" s="425">
        <v>1</v>
      </c>
      <c r="BD577" s="139"/>
    </row>
    <row r="578" spans="1:56" s="4" customFormat="1" ht="11.25" customHeight="1">
      <c r="A578" s="123">
        <v>132</v>
      </c>
      <c r="B578" s="136" t="s">
        <v>328</v>
      </c>
      <c r="C578" s="346">
        <v>3</v>
      </c>
      <c r="D578" s="140">
        <v>32952</v>
      </c>
      <c r="E578" s="127">
        <v>210</v>
      </c>
      <c r="F578" s="136" t="s">
        <v>327</v>
      </c>
      <c r="G578" s="136" t="s">
        <v>748</v>
      </c>
      <c r="H578" s="136" t="s">
        <v>330</v>
      </c>
      <c r="I578" s="136" t="s">
        <v>849</v>
      </c>
      <c r="J578" s="136" t="s">
        <v>591</v>
      </c>
      <c r="K578" s="136" t="s">
        <v>848</v>
      </c>
      <c r="L578" s="136"/>
      <c r="M578" s="126"/>
      <c r="N578" s="221"/>
      <c r="O578" s="136"/>
      <c r="P578" s="136"/>
      <c r="Q578" s="136"/>
      <c r="R578" s="126"/>
      <c r="S578" s="221"/>
      <c r="T578" s="136"/>
      <c r="U578" s="136"/>
      <c r="V578" s="136"/>
      <c r="W578" s="126"/>
      <c r="X578" s="221"/>
      <c r="Y578" s="136"/>
      <c r="Z578" s="136"/>
      <c r="AA578" s="136"/>
      <c r="AB578" s="126"/>
      <c r="AC578" s="221"/>
      <c r="AD578" s="136"/>
      <c r="AE578" s="136"/>
      <c r="AF578" s="136"/>
      <c r="AG578" s="126"/>
      <c r="AH578" s="221"/>
      <c r="AI578" s="136"/>
      <c r="AJ578" s="136"/>
      <c r="AK578" s="136">
        <v>1220</v>
      </c>
      <c r="AL578" s="8">
        <v>1328203.846885493</v>
      </c>
      <c r="AM578" s="58">
        <v>1.0886916777749944</v>
      </c>
      <c r="AN578" s="237">
        <v>1</v>
      </c>
      <c r="AO578" s="237"/>
      <c r="AP578" s="136">
        <v>804.33299999999997</v>
      </c>
      <c r="AQ578" s="200">
        <v>918167.00263513962</v>
      </c>
      <c r="AR578" s="201">
        <v>1.1415259632952268</v>
      </c>
      <c r="AS578" s="136">
        <v>1</v>
      </c>
      <c r="AT578" s="136"/>
      <c r="AU578" s="423">
        <v>528.30009051569073</v>
      </c>
      <c r="AV578" s="200">
        <v>598684.95752169471</v>
      </c>
      <c r="AW578" s="201">
        <v>1.1332289512524956</v>
      </c>
      <c r="AX578" s="423">
        <v>1</v>
      </c>
      <c r="AY578" s="136"/>
      <c r="AZ578" s="423">
        <v>253.62264470803981</v>
      </c>
      <c r="BA578" s="200">
        <v>293211.9596871736</v>
      </c>
      <c r="BB578" s="201">
        <v>1.156095347971422</v>
      </c>
      <c r="BC578" s="425">
        <v>1</v>
      </c>
      <c r="BD578" s="136"/>
    </row>
    <row r="579" spans="1:56" ht="11.25" customHeight="1">
      <c r="A579" s="123">
        <v>132</v>
      </c>
      <c r="B579" s="136" t="s">
        <v>328</v>
      </c>
      <c r="C579" s="346">
        <v>4</v>
      </c>
      <c r="D579" s="140">
        <v>33439</v>
      </c>
      <c r="E579" s="127">
        <v>210</v>
      </c>
      <c r="F579" s="136" t="s">
        <v>327</v>
      </c>
      <c r="G579" s="136" t="s">
        <v>748</v>
      </c>
      <c r="H579" s="136" t="s">
        <v>330</v>
      </c>
      <c r="I579" s="136" t="s">
        <v>849</v>
      </c>
      <c r="J579" s="136" t="s">
        <v>591</v>
      </c>
      <c r="K579" s="136" t="s">
        <v>848</v>
      </c>
      <c r="L579" s="136"/>
      <c r="M579" s="126"/>
      <c r="N579" s="221"/>
      <c r="O579" s="136"/>
      <c r="P579" s="136"/>
      <c r="Q579" s="136"/>
      <c r="R579" s="126"/>
      <c r="S579" s="221"/>
      <c r="T579" s="136"/>
      <c r="U579" s="136"/>
      <c r="V579" s="136"/>
      <c r="W579" s="126"/>
      <c r="X579" s="221"/>
      <c r="Y579" s="136"/>
      <c r="Z579" s="136"/>
      <c r="AA579" s="136"/>
      <c r="AB579" s="126"/>
      <c r="AC579" s="221"/>
      <c r="AD579" s="136"/>
      <c r="AE579" s="136"/>
      <c r="AF579" s="136"/>
      <c r="AG579" s="126"/>
      <c r="AH579" s="221"/>
      <c r="AI579" s="136"/>
      <c r="AJ579" s="136"/>
      <c r="AK579" s="136">
        <v>949</v>
      </c>
      <c r="AL579" s="8">
        <v>1060627.2923235225</v>
      </c>
      <c r="AM579" s="58">
        <v>1.1176262300563988</v>
      </c>
      <c r="AN579" s="237">
        <v>1</v>
      </c>
      <c r="AO579" s="237"/>
      <c r="AP579" s="136">
        <v>732.923</v>
      </c>
      <c r="AQ579" s="200">
        <v>854306.59302372986</v>
      </c>
      <c r="AR579" s="201">
        <v>1.1656157509366329</v>
      </c>
      <c r="AS579" s="136">
        <v>1</v>
      </c>
      <c r="AT579" s="136"/>
      <c r="AU579" s="423">
        <v>564.66504925446316</v>
      </c>
      <c r="AV579" s="200">
        <v>639652.26073181303</v>
      </c>
      <c r="AW579" s="201">
        <v>1.1327994562021444</v>
      </c>
      <c r="AX579" s="423">
        <v>1</v>
      </c>
      <c r="AY579" s="136"/>
      <c r="AZ579" s="423">
        <v>190.7524625924508</v>
      </c>
      <c r="BA579" s="200">
        <v>225050.9860111427</v>
      </c>
      <c r="BB579" s="201">
        <v>1.1798064515265099</v>
      </c>
      <c r="BC579" s="425">
        <v>1</v>
      </c>
      <c r="BD579" s="136"/>
    </row>
    <row r="580" spans="1:56" s="4" customFormat="1" ht="11.25" customHeight="1">
      <c r="A580" s="123">
        <v>132</v>
      </c>
      <c r="B580" s="55" t="s">
        <v>328</v>
      </c>
      <c r="C580" s="345">
        <v>5</v>
      </c>
      <c r="D580" s="57">
        <v>35871</v>
      </c>
      <c r="E580" s="94">
        <v>210</v>
      </c>
      <c r="F580" s="55" t="s">
        <v>327</v>
      </c>
      <c r="G580" s="55" t="s">
        <v>748</v>
      </c>
      <c r="H580" s="55" t="s">
        <v>330</v>
      </c>
      <c r="I580" s="55" t="s">
        <v>849</v>
      </c>
      <c r="J580" s="55" t="s">
        <v>591</v>
      </c>
      <c r="K580" s="55" t="s">
        <v>848</v>
      </c>
      <c r="L580" s="55"/>
      <c r="M580" s="8"/>
      <c r="N580" s="58"/>
      <c r="O580" s="55"/>
      <c r="P580" s="55"/>
      <c r="Q580" s="55"/>
      <c r="R580" s="8"/>
      <c r="S580" s="58"/>
      <c r="T580" s="55"/>
      <c r="U580" s="55"/>
      <c r="V580" s="136"/>
      <c r="W580" s="8"/>
      <c r="X580" s="58"/>
      <c r="Y580" s="55"/>
      <c r="Z580" s="55"/>
      <c r="AA580" s="136"/>
      <c r="AB580" s="8"/>
      <c r="AC580" s="58"/>
      <c r="AD580" s="55"/>
      <c r="AE580" s="55"/>
      <c r="AF580" s="136"/>
      <c r="AG580" s="8"/>
      <c r="AH580" s="58"/>
      <c r="AI580" s="55"/>
      <c r="AJ580" s="55"/>
      <c r="AK580" s="55">
        <v>1114</v>
      </c>
      <c r="AL580" s="8">
        <v>1233675.3907768156</v>
      </c>
      <c r="AM580" s="58">
        <v>1.1074285375016297</v>
      </c>
      <c r="AN580" s="237">
        <v>1</v>
      </c>
      <c r="AO580" s="228"/>
      <c r="AP580" s="55">
        <v>1084.999</v>
      </c>
      <c r="AQ580" s="200">
        <v>1198642.5143665692</v>
      </c>
      <c r="AR580" s="201">
        <v>1.1047406627716423</v>
      </c>
      <c r="AS580" s="55">
        <v>1</v>
      </c>
      <c r="AT580" s="55"/>
      <c r="AU580" s="423">
        <v>1006.5857482298461</v>
      </c>
      <c r="AV580" s="200">
        <v>1117890.9435524298</v>
      </c>
      <c r="AW580" s="201">
        <v>1.110576963282385</v>
      </c>
      <c r="AX580" s="423">
        <v>1</v>
      </c>
      <c r="AY580" s="55"/>
      <c r="AZ580" s="423">
        <v>513.09792899950935</v>
      </c>
      <c r="BA580" s="200">
        <v>591723.93728400965</v>
      </c>
      <c r="BB580" s="201">
        <v>1.1532378203860876</v>
      </c>
      <c r="BC580" s="425">
        <v>1</v>
      </c>
      <c r="BD580" s="136"/>
    </row>
    <row r="581" spans="1:56" s="4" customFormat="1" ht="11.25" customHeight="1">
      <c r="A581" s="357">
        <v>133</v>
      </c>
      <c r="B581" s="263" t="s">
        <v>787</v>
      </c>
      <c r="C581" s="344">
        <v>0</v>
      </c>
      <c r="D581" s="264"/>
      <c r="E581" s="421">
        <v>115</v>
      </c>
      <c r="F581" s="263" t="s">
        <v>537</v>
      </c>
      <c r="G581" s="263" t="s">
        <v>748</v>
      </c>
      <c r="H581" s="263" t="s">
        <v>538</v>
      </c>
      <c r="I581" s="263" t="s">
        <v>103</v>
      </c>
      <c r="J581" s="263"/>
      <c r="K581" s="263"/>
      <c r="L581" s="267">
        <v>349.62309999999997</v>
      </c>
      <c r="M581" s="265">
        <v>0</v>
      </c>
      <c r="N581" s="268">
        <v>0</v>
      </c>
      <c r="O581" s="263"/>
      <c r="P581" s="263"/>
      <c r="Q581" s="267">
        <v>248.63060000000002</v>
      </c>
      <c r="R581" s="265">
        <v>0</v>
      </c>
      <c r="S581" s="268">
        <v>0</v>
      </c>
      <c r="T581" s="263"/>
      <c r="U581" s="263"/>
      <c r="V581" s="267">
        <v>33.640950000000004</v>
      </c>
      <c r="W581" s="265">
        <v>0</v>
      </c>
      <c r="X581" s="268">
        <v>0</v>
      </c>
      <c r="Y581" s="263"/>
      <c r="Z581" s="263"/>
      <c r="AA581" s="265">
        <v>147.68785</v>
      </c>
      <c r="AB581" s="265">
        <v>0</v>
      </c>
      <c r="AC581" s="268">
        <v>0</v>
      </c>
      <c r="AD581" s="263"/>
      <c r="AE581" s="263"/>
      <c r="AF581" s="271">
        <v>210.6216</v>
      </c>
      <c r="AG581" s="265">
        <v>0</v>
      </c>
      <c r="AH581" s="268">
        <v>0</v>
      </c>
      <c r="AI581" s="263"/>
      <c r="AJ581" s="263"/>
      <c r="AK581" s="263">
        <v>287.45550000000003</v>
      </c>
      <c r="AL581" s="265">
        <v>0</v>
      </c>
      <c r="AM581" s="268">
        <v>0</v>
      </c>
      <c r="AN581" s="263"/>
      <c r="AO581" s="313"/>
      <c r="AP581" s="263">
        <v>293.97275000000002</v>
      </c>
      <c r="AQ581" s="265">
        <v>0</v>
      </c>
      <c r="AR581" s="268">
        <v>0</v>
      </c>
      <c r="AS581" s="263"/>
      <c r="AT581" s="263"/>
      <c r="AU581" s="422">
        <v>274.33145000000002</v>
      </c>
      <c r="AV581" s="265">
        <v>0</v>
      </c>
      <c r="AW581" s="268">
        <v>0</v>
      </c>
      <c r="AX581" s="422"/>
      <c r="AY581" s="263"/>
      <c r="AZ581" s="422">
        <v>218.303</v>
      </c>
      <c r="BA581" s="265">
        <v>0</v>
      </c>
      <c r="BB581" s="268">
        <v>0</v>
      </c>
      <c r="BC581" s="422"/>
      <c r="BD581" s="263"/>
    </row>
    <row r="582" spans="1:56" ht="11.25" customHeight="1">
      <c r="A582" s="123">
        <v>133</v>
      </c>
      <c r="B582" s="55" t="s">
        <v>787</v>
      </c>
      <c r="C582" s="345">
        <v>1</v>
      </c>
      <c r="D582" s="57">
        <v>22239</v>
      </c>
      <c r="E582" s="8">
        <v>23</v>
      </c>
      <c r="F582" s="55" t="s">
        <v>537</v>
      </c>
      <c r="G582" s="55" t="s">
        <v>748</v>
      </c>
      <c r="H582" s="55" t="s">
        <v>538</v>
      </c>
      <c r="I582" s="55" t="s">
        <v>103</v>
      </c>
      <c r="J582" s="55"/>
      <c r="K582" s="55"/>
      <c r="L582" s="55"/>
      <c r="M582" s="8"/>
      <c r="N582" s="58"/>
      <c r="O582" s="55"/>
      <c r="P582" s="55"/>
      <c r="Q582" s="55"/>
      <c r="R582" s="8"/>
      <c r="S582" s="58"/>
      <c r="T582" s="55"/>
      <c r="U582" s="55"/>
      <c r="V582" s="55"/>
      <c r="W582" s="8"/>
      <c r="X582" s="58"/>
      <c r="Y582" s="55"/>
      <c r="Z582" s="55"/>
      <c r="AA582" s="55"/>
      <c r="AB582" s="8"/>
      <c r="AC582" s="58"/>
      <c r="AD582" s="55"/>
      <c r="AE582" s="55"/>
      <c r="AF582" s="55"/>
      <c r="AG582" s="8"/>
      <c r="AH582" s="58"/>
      <c r="AI582" s="55"/>
      <c r="AJ582" s="55"/>
      <c r="AK582" s="55">
        <v>161.3691</v>
      </c>
      <c r="AL582" s="8">
        <v>0</v>
      </c>
      <c r="AM582" s="58">
        <v>0</v>
      </c>
      <c r="AN582" s="55"/>
      <c r="AO582" s="228"/>
      <c r="AP582" s="55">
        <v>100.9</v>
      </c>
      <c r="AQ582" s="200">
        <v>0</v>
      </c>
      <c r="AR582" s="201">
        <v>0</v>
      </c>
      <c r="AS582" s="55"/>
      <c r="AT582" s="55"/>
      <c r="AU582" s="423">
        <v>152.10565</v>
      </c>
      <c r="AV582" s="200">
        <v>0</v>
      </c>
      <c r="AW582" s="201">
        <v>0</v>
      </c>
      <c r="AX582" s="423"/>
      <c r="AY582" s="55"/>
      <c r="AZ582" s="423">
        <v>111.1216</v>
      </c>
      <c r="BA582" s="200">
        <v>0</v>
      </c>
      <c r="BB582" s="201">
        <v>0</v>
      </c>
      <c r="BC582" s="425"/>
      <c r="BD582" s="136"/>
    </row>
    <row r="583" spans="1:56" s="4" customFormat="1" ht="11.25" customHeight="1">
      <c r="A583" s="123">
        <v>133</v>
      </c>
      <c r="B583" s="55" t="s">
        <v>787</v>
      </c>
      <c r="C583" s="345">
        <v>2</v>
      </c>
      <c r="D583" s="57">
        <v>22239</v>
      </c>
      <c r="E583" s="8">
        <v>23</v>
      </c>
      <c r="F583" s="55" t="s">
        <v>537</v>
      </c>
      <c r="G583" s="55" t="s">
        <v>748</v>
      </c>
      <c r="H583" s="55" t="s">
        <v>538</v>
      </c>
      <c r="I583" s="55" t="s">
        <v>103</v>
      </c>
      <c r="J583" s="55"/>
      <c r="K583" s="55"/>
      <c r="L583" s="55"/>
      <c r="M583" s="8"/>
      <c r="N583" s="58"/>
      <c r="O583" s="55"/>
      <c r="P583" s="55"/>
      <c r="Q583" s="55"/>
      <c r="R583" s="8"/>
      <c r="S583" s="58"/>
      <c r="T583" s="55"/>
      <c r="U583" s="55"/>
      <c r="V583" s="55"/>
      <c r="W583" s="8"/>
      <c r="X583" s="58"/>
      <c r="Y583" s="55"/>
      <c r="Z583" s="55"/>
      <c r="AA583" s="55"/>
      <c r="AB583" s="8"/>
      <c r="AC583" s="58"/>
      <c r="AD583" s="55"/>
      <c r="AE583" s="55"/>
      <c r="AF583" s="55"/>
      <c r="AG583" s="8"/>
      <c r="AH583" s="58"/>
      <c r="AI583" s="55"/>
      <c r="AJ583" s="55"/>
      <c r="AK583" s="55">
        <v>0</v>
      </c>
      <c r="AL583" s="8">
        <v>0</v>
      </c>
      <c r="AM583" s="58">
        <v>0</v>
      </c>
      <c r="AN583" s="55"/>
      <c r="AO583" s="228"/>
      <c r="AP583" s="55">
        <v>0</v>
      </c>
      <c r="AQ583" s="200">
        <v>0</v>
      </c>
      <c r="AR583" s="201">
        <v>0</v>
      </c>
      <c r="AS583" s="55"/>
      <c r="AT583" s="55"/>
      <c r="AU583" s="423">
        <v>23.800400000000003</v>
      </c>
      <c r="AV583" s="200">
        <v>0</v>
      </c>
      <c r="AW583" s="201">
        <v>0</v>
      </c>
      <c r="AX583" s="423"/>
      <c r="AY583" s="55"/>
      <c r="AZ583" s="423">
        <v>32.576299999999996</v>
      </c>
      <c r="BA583" s="200">
        <v>0</v>
      </c>
      <c r="BB583" s="201">
        <v>0</v>
      </c>
      <c r="BC583" s="425"/>
      <c r="BD583" s="136"/>
    </row>
    <row r="584" spans="1:56" ht="11.25" customHeight="1">
      <c r="A584" s="123">
        <v>133</v>
      </c>
      <c r="B584" s="55" t="s">
        <v>787</v>
      </c>
      <c r="C584" s="345">
        <v>3</v>
      </c>
      <c r="D584" s="57">
        <v>22239</v>
      </c>
      <c r="E584" s="8">
        <v>23</v>
      </c>
      <c r="F584" s="55" t="s">
        <v>537</v>
      </c>
      <c r="G584" s="55" t="s">
        <v>748</v>
      </c>
      <c r="H584" s="55" t="s">
        <v>538</v>
      </c>
      <c r="I584" s="55" t="s">
        <v>103</v>
      </c>
      <c r="J584" s="55"/>
      <c r="K584" s="55"/>
      <c r="L584" s="55"/>
      <c r="M584" s="8"/>
      <c r="N584" s="58"/>
      <c r="O584" s="55"/>
      <c r="P584" s="55"/>
      <c r="Q584" s="55"/>
      <c r="R584" s="8"/>
      <c r="S584" s="58"/>
      <c r="T584" s="55"/>
      <c r="U584" s="55"/>
      <c r="V584" s="55"/>
      <c r="W584" s="8"/>
      <c r="X584" s="58"/>
      <c r="Y584" s="55"/>
      <c r="Z584" s="55"/>
      <c r="AA584" s="55"/>
      <c r="AB584" s="8"/>
      <c r="AC584" s="58"/>
      <c r="AD584" s="55"/>
      <c r="AE584" s="55"/>
      <c r="AF584" s="55"/>
      <c r="AG584" s="8"/>
      <c r="AH584" s="58"/>
      <c r="AI584" s="55"/>
      <c r="AJ584" s="55"/>
      <c r="AK584" s="55">
        <v>0</v>
      </c>
      <c r="AL584" s="8">
        <v>0</v>
      </c>
      <c r="AM584" s="58">
        <v>0</v>
      </c>
      <c r="AN584" s="55"/>
      <c r="AO584" s="228"/>
      <c r="AP584" s="55">
        <v>0</v>
      </c>
      <c r="AQ584" s="200">
        <v>0</v>
      </c>
      <c r="AR584" s="201">
        <v>0</v>
      </c>
      <c r="AS584" s="55"/>
      <c r="AT584" s="55"/>
      <c r="AU584" s="423">
        <v>0</v>
      </c>
      <c r="AV584" s="200">
        <v>0</v>
      </c>
      <c r="AW584" s="201">
        <v>0</v>
      </c>
      <c r="AX584" s="423"/>
      <c r="AY584" s="55"/>
      <c r="AZ584" s="423">
        <v>0</v>
      </c>
      <c r="BA584" s="200">
        <v>0</v>
      </c>
      <c r="BB584" s="201">
        <v>0</v>
      </c>
      <c r="BC584" s="425"/>
      <c r="BD584" s="136"/>
    </row>
    <row r="585" spans="1:56" s="4" customFormat="1" ht="11.25" customHeight="1">
      <c r="A585" s="123">
        <v>133</v>
      </c>
      <c r="B585" s="55" t="s">
        <v>787</v>
      </c>
      <c r="C585" s="345">
        <v>4</v>
      </c>
      <c r="D585" s="57">
        <v>23238</v>
      </c>
      <c r="E585" s="8">
        <v>23</v>
      </c>
      <c r="F585" s="55" t="s">
        <v>537</v>
      </c>
      <c r="G585" s="55" t="s">
        <v>748</v>
      </c>
      <c r="H585" s="55" t="s">
        <v>538</v>
      </c>
      <c r="I585" s="55" t="s">
        <v>103</v>
      </c>
      <c r="J585" s="55"/>
      <c r="K585" s="55"/>
      <c r="L585" s="55"/>
      <c r="M585" s="8"/>
      <c r="N585" s="58"/>
      <c r="O585" s="55"/>
      <c r="P585" s="55"/>
      <c r="Q585" s="55"/>
      <c r="R585" s="8"/>
      <c r="S585" s="58"/>
      <c r="T585" s="55"/>
      <c r="U585" s="55"/>
      <c r="V585" s="55"/>
      <c r="W585" s="8"/>
      <c r="X585" s="58"/>
      <c r="Y585" s="55"/>
      <c r="Z585" s="55"/>
      <c r="AA585" s="55"/>
      <c r="AB585" s="8"/>
      <c r="AC585" s="58"/>
      <c r="AD585" s="55"/>
      <c r="AE585" s="55"/>
      <c r="AF585" s="55"/>
      <c r="AG585" s="8"/>
      <c r="AH585" s="58"/>
      <c r="AI585" s="55"/>
      <c r="AJ585" s="55"/>
      <c r="AK585" s="55">
        <v>46.008800000000001</v>
      </c>
      <c r="AL585" s="8">
        <v>0</v>
      </c>
      <c r="AM585" s="58">
        <v>0</v>
      </c>
      <c r="AN585" s="55"/>
      <c r="AO585" s="228"/>
      <c r="AP585" s="55">
        <v>84.4</v>
      </c>
      <c r="AQ585" s="200">
        <v>0</v>
      </c>
      <c r="AR585" s="201">
        <v>0</v>
      </c>
      <c r="AS585" s="55"/>
      <c r="AT585" s="55"/>
      <c r="AU585" s="423">
        <v>48.774899999999995</v>
      </c>
      <c r="AV585" s="200">
        <v>0</v>
      </c>
      <c r="AW585" s="201">
        <v>0</v>
      </c>
      <c r="AX585" s="423"/>
      <c r="AY585" s="55"/>
      <c r="AZ585" s="423">
        <v>29.780349999999999</v>
      </c>
      <c r="BA585" s="200">
        <v>0</v>
      </c>
      <c r="BB585" s="201">
        <v>0</v>
      </c>
      <c r="BC585" s="425"/>
      <c r="BD585" s="136"/>
    </row>
    <row r="586" spans="1:56" ht="11.25" customHeight="1">
      <c r="A586" s="123">
        <v>133</v>
      </c>
      <c r="B586" s="55" t="s">
        <v>787</v>
      </c>
      <c r="C586" s="345">
        <v>5</v>
      </c>
      <c r="D586" s="57">
        <v>24420</v>
      </c>
      <c r="E586" s="8">
        <v>23</v>
      </c>
      <c r="F586" s="55" t="s">
        <v>537</v>
      </c>
      <c r="G586" s="55" t="s">
        <v>748</v>
      </c>
      <c r="H586" s="55" t="s">
        <v>538</v>
      </c>
      <c r="I586" s="55" t="s">
        <v>103</v>
      </c>
      <c r="J586" s="55"/>
      <c r="K586" s="55"/>
      <c r="L586" s="55"/>
      <c r="M586" s="8"/>
      <c r="N586" s="58"/>
      <c r="O586" s="55"/>
      <c r="P586" s="55"/>
      <c r="Q586" s="55"/>
      <c r="R586" s="8"/>
      <c r="S586" s="58"/>
      <c r="T586" s="55"/>
      <c r="U586" s="55"/>
      <c r="V586" s="55"/>
      <c r="W586" s="8"/>
      <c r="X586" s="58"/>
      <c r="Y586" s="55"/>
      <c r="Z586" s="55"/>
      <c r="AA586" s="55"/>
      <c r="AB586" s="8"/>
      <c r="AC586" s="58"/>
      <c r="AD586" s="55"/>
      <c r="AE586" s="55"/>
      <c r="AF586" s="55"/>
      <c r="AG586" s="8"/>
      <c r="AH586" s="58"/>
      <c r="AI586" s="55"/>
      <c r="AJ586" s="55"/>
      <c r="AK586" s="55">
        <v>80.077600000000004</v>
      </c>
      <c r="AL586" s="8">
        <v>0</v>
      </c>
      <c r="AM586" s="58">
        <v>0</v>
      </c>
      <c r="AN586" s="55"/>
      <c r="AO586" s="228"/>
      <c r="AP586" s="55">
        <v>108.67</v>
      </c>
      <c r="AQ586" s="200">
        <v>0</v>
      </c>
      <c r="AR586" s="201">
        <v>0</v>
      </c>
      <c r="AS586" s="55"/>
      <c r="AT586" s="55"/>
      <c r="AU586" s="423">
        <v>49.650500000000008</v>
      </c>
      <c r="AV586" s="200">
        <v>0</v>
      </c>
      <c r="AW586" s="201">
        <v>0</v>
      </c>
      <c r="AX586" s="423"/>
      <c r="AY586" s="55"/>
      <c r="AZ586" s="423">
        <v>44.824750000000002</v>
      </c>
      <c r="BA586" s="200">
        <v>0</v>
      </c>
      <c r="BB586" s="201">
        <v>0</v>
      </c>
      <c r="BC586" s="425"/>
      <c r="BD586" s="136"/>
    </row>
    <row r="587" spans="1:56" ht="11.25" customHeight="1">
      <c r="A587" s="357">
        <v>134</v>
      </c>
      <c r="B587" s="263" t="s">
        <v>52</v>
      </c>
      <c r="C587" s="344">
        <v>0</v>
      </c>
      <c r="D587" s="264"/>
      <c r="E587" s="421">
        <v>77.650000000000006</v>
      </c>
      <c r="F587" s="263" t="s">
        <v>1012</v>
      </c>
      <c r="G587" s="263" t="s">
        <v>589</v>
      </c>
      <c r="H587" s="263" t="s">
        <v>49</v>
      </c>
      <c r="I587" s="263" t="s">
        <v>103</v>
      </c>
      <c r="J587" s="263"/>
      <c r="K587" s="263"/>
      <c r="L587" s="267">
        <v>491.61954999999995</v>
      </c>
      <c r="M587" s="265">
        <v>0</v>
      </c>
      <c r="N587" s="268">
        <v>0</v>
      </c>
      <c r="O587" s="263"/>
      <c r="P587" s="263"/>
      <c r="Q587" s="267">
        <v>596.37315000000001</v>
      </c>
      <c r="R587" s="265">
        <v>0</v>
      </c>
      <c r="S587" s="268">
        <v>0</v>
      </c>
      <c r="T587" s="263"/>
      <c r="U587" s="263"/>
      <c r="V587" s="267">
        <v>611.74590000000001</v>
      </c>
      <c r="W587" s="265">
        <v>0</v>
      </c>
      <c r="X587" s="268">
        <v>0</v>
      </c>
      <c r="Y587" s="263"/>
      <c r="Z587" s="263"/>
      <c r="AA587" s="265">
        <v>632.3424</v>
      </c>
      <c r="AB587" s="265">
        <v>0</v>
      </c>
      <c r="AC587" s="268">
        <v>0</v>
      </c>
      <c r="AD587" s="263"/>
      <c r="AE587" s="263"/>
      <c r="AF587" s="271">
        <v>606.8306</v>
      </c>
      <c r="AG587" s="265">
        <v>0</v>
      </c>
      <c r="AH587" s="268">
        <v>0</v>
      </c>
      <c r="AI587" s="263"/>
      <c r="AJ587" s="263"/>
      <c r="AK587" s="263">
        <v>596.0249</v>
      </c>
      <c r="AL587" s="265">
        <v>0</v>
      </c>
      <c r="AM587" s="268">
        <v>0</v>
      </c>
      <c r="AN587" s="263"/>
      <c r="AO587" s="313"/>
      <c r="AP587" s="263">
        <v>607.69624999999996</v>
      </c>
      <c r="AQ587" s="265">
        <v>0</v>
      </c>
      <c r="AR587" s="268">
        <v>0</v>
      </c>
      <c r="AS587" s="263"/>
      <c r="AT587" s="263"/>
      <c r="AU587" s="422">
        <v>588.05494999999996</v>
      </c>
      <c r="AV587" s="265">
        <v>0</v>
      </c>
      <c r="AW587" s="268">
        <v>0</v>
      </c>
      <c r="AX587" s="422"/>
      <c r="AY587" s="263"/>
      <c r="AZ587" s="422">
        <v>540.81234999999992</v>
      </c>
      <c r="BA587" s="265">
        <v>0</v>
      </c>
      <c r="BB587" s="268">
        <v>0</v>
      </c>
      <c r="BC587" s="422"/>
      <c r="BD587" s="263"/>
    </row>
    <row r="588" spans="1:56" ht="11.25" customHeight="1">
      <c r="A588" s="123">
        <v>134</v>
      </c>
      <c r="B588" s="55" t="s">
        <v>52</v>
      </c>
      <c r="C588" s="345">
        <v>1</v>
      </c>
      <c r="D588" s="57">
        <v>22669</v>
      </c>
      <c r="E588" s="8">
        <v>29.25</v>
      </c>
      <c r="F588" s="55" t="s">
        <v>1012</v>
      </c>
      <c r="G588" s="55" t="s">
        <v>589</v>
      </c>
      <c r="H588" s="55" t="s">
        <v>49</v>
      </c>
      <c r="I588" s="55" t="s">
        <v>103</v>
      </c>
      <c r="J588" s="55"/>
      <c r="K588" s="55"/>
      <c r="L588" s="55"/>
      <c r="M588" s="8"/>
      <c r="N588" s="58"/>
      <c r="O588" s="55"/>
      <c r="P588" s="55"/>
      <c r="Q588" s="55"/>
      <c r="R588" s="8"/>
      <c r="S588" s="58"/>
      <c r="T588" s="55"/>
      <c r="U588" s="55"/>
      <c r="V588" s="55"/>
      <c r="W588" s="8"/>
      <c r="X588" s="58"/>
      <c r="Y588" s="55"/>
      <c r="Z588" s="55"/>
      <c r="AA588" s="55"/>
      <c r="AB588" s="8"/>
      <c r="AC588" s="58"/>
      <c r="AD588" s="55"/>
      <c r="AE588" s="55"/>
      <c r="AF588" s="55"/>
      <c r="AG588" s="8"/>
      <c r="AH588" s="58"/>
      <c r="AI588" s="55"/>
      <c r="AJ588" s="55"/>
      <c r="AK588" s="55">
        <v>219.91490000000002</v>
      </c>
      <c r="AL588" s="8">
        <v>0</v>
      </c>
      <c r="AM588" s="58">
        <v>0</v>
      </c>
      <c r="AN588" s="55"/>
      <c r="AO588" s="228"/>
      <c r="AP588" s="55">
        <v>222.83</v>
      </c>
      <c r="AQ588" s="200">
        <v>0</v>
      </c>
      <c r="AR588" s="201">
        <v>0</v>
      </c>
      <c r="AS588" s="55"/>
      <c r="AT588" s="55"/>
      <c r="AU588" s="423">
        <v>222.07405</v>
      </c>
      <c r="AV588" s="200">
        <v>0</v>
      </c>
      <c r="AW588" s="201">
        <v>0</v>
      </c>
      <c r="AX588" s="423"/>
      <c r="AY588" s="55"/>
      <c r="AZ588" s="423">
        <v>218.68109999999999</v>
      </c>
      <c r="BA588" s="200">
        <v>0</v>
      </c>
      <c r="BB588" s="201">
        <v>0</v>
      </c>
      <c r="BC588" s="425"/>
      <c r="BD588" s="136"/>
    </row>
    <row r="589" spans="1:56" ht="11.25" customHeight="1">
      <c r="A589" s="123">
        <v>134</v>
      </c>
      <c r="B589" s="55" t="s">
        <v>52</v>
      </c>
      <c r="C589" s="345">
        <v>2</v>
      </c>
      <c r="D589" s="57">
        <v>20091</v>
      </c>
      <c r="E589" s="8">
        <v>24.2</v>
      </c>
      <c r="F589" s="55" t="s">
        <v>1012</v>
      </c>
      <c r="G589" s="55" t="s">
        <v>589</v>
      </c>
      <c r="H589" s="55" t="s">
        <v>49</v>
      </c>
      <c r="I589" s="55" t="s">
        <v>103</v>
      </c>
      <c r="J589" s="55"/>
      <c r="K589" s="55"/>
      <c r="L589" s="55"/>
      <c r="M589" s="8"/>
      <c r="N589" s="58"/>
      <c r="O589" s="55"/>
      <c r="P589" s="55"/>
      <c r="Q589" s="55"/>
      <c r="R589" s="8"/>
      <c r="S589" s="58"/>
      <c r="T589" s="55"/>
      <c r="U589" s="55"/>
      <c r="V589" s="55"/>
      <c r="W589" s="8"/>
      <c r="X589" s="58"/>
      <c r="Y589" s="55"/>
      <c r="Z589" s="55"/>
      <c r="AA589" s="55"/>
      <c r="AB589" s="8"/>
      <c r="AC589" s="58"/>
      <c r="AD589" s="55"/>
      <c r="AE589" s="55"/>
      <c r="AF589" s="55"/>
      <c r="AG589" s="8"/>
      <c r="AH589" s="58"/>
      <c r="AI589" s="55"/>
      <c r="AJ589" s="55"/>
      <c r="AK589" s="55">
        <v>190.5624</v>
      </c>
      <c r="AL589" s="8">
        <v>0</v>
      </c>
      <c r="AM589" s="58">
        <v>0</v>
      </c>
      <c r="AN589" s="55"/>
      <c r="AO589" s="228"/>
      <c r="AP589" s="55">
        <v>191.59</v>
      </c>
      <c r="AQ589" s="200">
        <v>0</v>
      </c>
      <c r="AR589" s="201">
        <v>0</v>
      </c>
      <c r="AS589" s="55"/>
      <c r="AT589" s="55"/>
      <c r="AU589" s="423">
        <v>188.58234999999999</v>
      </c>
      <c r="AV589" s="200">
        <v>0</v>
      </c>
      <c r="AW589" s="201">
        <v>0</v>
      </c>
      <c r="AX589" s="423"/>
      <c r="AY589" s="55"/>
      <c r="AZ589" s="423">
        <v>162.56309999999996</v>
      </c>
      <c r="BA589" s="200">
        <v>0</v>
      </c>
      <c r="BB589" s="201">
        <v>0</v>
      </c>
      <c r="BC589" s="425"/>
      <c r="BD589" s="136"/>
    </row>
    <row r="590" spans="1:56" s="4" customFormat="1" ht="11.25" customHeight="1">
      <c r="A590" s="123">
        <v>134</v>
      </c>
      <c r="B590" s="55" t="s">
        <v>52</v>
      </c>
      <c r="C590" s="345">
        <v>3</v>
      </c>
      <c r="D590" s="57">
        <v>20091</v>
      </c>
      <c r="E590" s="8">
        <v>24.2</v>
      </c>
      <c r="F590" s="55" t="s">
        <v>1012</v>
      </c>
      <c r="G590" s="55" t="s">
        <v>589</v>
      </c>
      <c r="H590" s="55" t="s">
        <v>49</v>
      </c>
      <c r="I590" s="55" t="s">
        <v>103</v>
      </c>
      <c r="J590" s="55"/>
      <c r="K590" s="55"/>
      <c r="L590" s="55"/>
      <c r="M590" s="8"/>
      <c r="N590" s="58"/>
      <c r="O590" s="55"/>
      <c r="P590" s="55"/>
      <c r="Q590" s="55"/>
      <c r="R590" s="8"/>
      <c r="S590" s="58"/>
      <c r="T590" s="55"/>
      <c r="U590" s="55"/>
      <c r="V590" s="136"/>
      <c r="W590" s="8"/>
      <c r="X590" s="58"/>
      <c r="Y590" s="55"/>
      <c r="Z590" s="55"/>
      <c r="AA590" s="136"/>
      <c r="AB590" s="8"/>
      <c r="AC590" s="58"/>
      <c r="AD590" s="55"/>
      <c r="AE590" s="55"/>
      <c r="AF590" s="136"/>
      <c r="AG590" s="8"/>
      <c r="AH590" s="58"/>
      <c r="AI590" s="55"/>
      <c r="AJ590" s="55"/>
      <c r="AK590" s="55">
        <v>185.54759999999999</v>
      </c>
      <c r="AL590" s="8">
        <v>0</v>
      </c>
      <c r="AM590" s="58">
        <v>0</v>
      </c>
      <c r="AN590" s="55"/>
      <c r="AO590" s="228"/>
      <c r="AP590" s="55">
        <v>193.28</v>
      </c>
      <c r="AQ590" s="200">
        <v>0</v>
      </c>
      <c r="AR590" s="201">
        <v>0</v>
      </c>
      <c r="AS590" s="55"/>
      <c r="AT590" s="55"/>
      <c r="AU590" s="423">
        <v>177.39855</v>
      </c>
      <c r="AV590" s="200">
        <v>0</v>
      </c>
      <c r="AW590" s="201">
        <v>0</v>
      </c>
      <c r="AX590" s="423"/>
      <c r="AY590" s="55"/>
      <c r="AZ590" s="423">
        <v>159.56815</v>
      </c>
      <c r="BA590" s="200">
        <v>0</v>
      </c>
      <c r="BB590" s="201">
        <v>0</v>
      </c>
      <c r="BC590" s="425"/>
      <c r="BD590" s="136"/>
    </row>
    <row r="591" spans="1:56" ht="11.25" customHeight="1">
      <c r="A591" s="357">
        <v>135</v>
      </c>
      <c r="B591" s="263" t="s">
        <v>730</v>
      </c>
      <c r="C591" s="337">
        <v>0</v>
      </c>
      <c r="D591" s="263"/>
      <c r="E591" s="421">
        <v>0</v>
      </c>
      <c r="F591" s="263" t="s">
        <v>978</v>
      </c>
      <c r="G591" s="263" t="s">
        <v>338</v>
      </c>
      <c r="H591" s="263" t="s">
        <v>807</v>
      </c>
      <c r="I591" s="263" t="s">
        <v>849</v>
      </c>
      <c r="J591" s="263" t="s">
        <v>596</v>
      </c>
      <c r="K591" s="263" t="s">
        <v>688</v>
      </c>
      <c r="L591" s="263">
        <v>0</v>
      </c>
      <c r="M591" s="265">
        <v>0</v>
      </c>
      <c r="N591" s="268">
        <v>0</v>
      </c>
      <c r="O591" s="263">
        <v>1</v>
      </c>
      <c r="P591" s="263"/>
      <c r="Q591" s="263">
        <v>0</v>
      </c>
      <c r="R591" s="265">
        <v>0</v>
      </c>
      <c r="S591" s="268">
        <v>0</v>
      </c>
      <c r="T591" s="263">
        <v>1</v>
      </c>
      <c r="U591" s="263"/>
      <c r="V591" s="263">
        <v>0</v>
      </c>
      <c r="W591" s="265">
        <v>0</v>
      </c>
      <c r="X591" s="268">
        <v>0</v>
      </c>
      <c r="Y591" s="263">
        <v>1</v>
      </c>
      <c r="Z591" s="263"/>
      <c r="AA591" s="263">
        <v>0</v>
      </c>
      <c r="AB591" s="265">
        <v>0</v>
      </c>
      <c r="AC591" s="268">
        <v>0</v>
      </c>
      <c r="AD591" s="263">
        <v>1</v>
      </c>
      <c r="AE591" s="263"/>
      <c r="AF591" s="263">
        <v>0</v>
      </c>
      <c r="AG591" s="265">
        <v>0</v>
      </c>
      <c r="AH591" s="268">
        <v>0</v>
      </c>
      <c r="AI591" s="263">
        <v>1</v>
      </c>
      <c r="AJ591" s="263"/>
      <c r="AK591" s="263">
        <v>0</v>
      </c>
      <c r="AL591" s="265">
        <v>0</v>
      </c>
      <c r="AM591" s="268">
        <v>0</v>
      </c>
      <c r="AN591" s="263"/>
      <c r="AO591" s="313"/>
      <c r="AP591" s="263">
        <v>0</v>
      </c>
      <c r="AQ591" s="265">
        <v>0</v>
      </c>
      <c r="AR591" s="268">
        <v>0</v>
      </c>
      <c r="AS591" s="263"/>
      <c r="AT591" s="263"/>
      <c r="AU591" s="422">
        <v>0</v>
      </c>
      <c r="AV591" s="265">
        <v>0</v>
      </c>
      <c r="AW591" s="268">
        <v>0</v>
      </c>
      <c r="AX591" s="422"/>
      <c r="AY591" s="263"/>
      <c r="AZ591" s="422">
        <v>0</v>
      </c>
      <c r="BA591" s="265">
        <v>0</v>
      </c>
      <c r="BB591" s="268">
        <v>0</v>
      </c>
      <c r="BC591" s="422"/>
      <c r="BD591" s="263"/>
    </row>
    <row r="592" spans="1:56" s="4" customFormat="1" ht="11.25" customHeight="1">
      <c r="A592" s="123">
        <v>135</v>
      </c>
      <c r="B592" s="55" t="s">
        <v>730</v>
      </c>
      <c r="C592" s="331">
        <v>1</v>
      </c>
      <c r="D592" s="57">
        <v>39936</v>
      </c>
      <c r="E592" s="94">
        <v>0</v>
      </c>
      <c r="F592" s="55" t="s">
        <v>978</v>
      </c>
      <c r="G592" s="55" t="s">
        <v>338</v>
      </c>
      <c r="H592" s="55" t="s">
        <v>807</v>
      </c>
      <c r="I592" s="55" t="s">
        <v>849</v>
      </c>
      <c r="J592" s="55" t="s">
        <v>596</v>
      </c>
      <c r="K592" s="55" t="s">
        <v>688</v>
      </c>
      <c r="L592" s="56"/>
      <c r="M592" s="200"/>
      <c r="N592" s="201"/>
      <c r="O592" s="56"/>
      <c r="P592" s="5" t="s">
        <v>264</v>
      </c>
      <c r="Q592" s="56"/>
      <c r="R592" s="200"/>
      <c r="S592" s="201"/>
      <c r="T592" s="56"/>
      <c r="U592" s="5" t="s">
        <v>264</v>
      </c>
      <c r="V592" s="56"/>
      <c r="W592" s="200"/>
      <c r="X592" s="201"/>
      <c r="Y592" s="56"/>
      <c r="Z592" s="5" t="s">
        <v>264</v>
      </c>
      <c r="AA592" s="56"/>
      <c r="AB592" s="200"/>
      <c r="AC592" s="201"/>
      <c r="AD592" s="56"/>
      <c r="AE592" s="5" t="s">
        <v>264</v>
      </c>
      <c r="AF592" s="56"/>
      <c r="AG592" s="200"/>
      <c r="AH592" s="201"/>
      <c r="AI592" s="56"/>
      <c r="AJ592" s="5" t="s">
        <v>264</v>
      </c>
      <c r="AK592" s="55">
        <v>0</v>
      </c>
      <c r="AL592" s="8">
        <v>0</v>
      </c>
      <c r="AM592" s="58">
        <v>0</v>
      </c>
      <c r="AN592" s="237">
        <v>1</v>
      </c>
      <c r="AO592" s="228" t="s">
        <v>264</v>
      </c>
      <c r="AP592" s="56">
        <v>0</v>
      </c>
      <c r="AQ592" s="200">
        <v>0</v>
      </c>
      <c r="AR592" s="201">
        <v>0</v>
      </c>
      <c r="AS592" s="56">
        <v>1</v>
      </c>
      <c r="AT592" s="56" t="s">
        <v>264</v>
      </c>
      <c r="AU592" s="423">
        <v>0</v>
      </c>
      <c r="AV592" s="200">
        <v>0</v>
      </c>
      <c r="AW592" s="201">
        <v>0</v>
      </c>
      <c r="AX592" s="423">
        <v>1</v>
      </c>
      <c r="AY592" s="55" t="s">
        <v>264</v>
      </c>
      <c r="AZ592" s="423">
        <v>0</v>
      </c>
      <c r="BA592" s="200">
        <v>0</v>
      </c>
      <c r="BB592" s="201">
        <v>0</v>
      </c>
      <c r="BC592" s="425">
        <v>1</v>
      </c>
      <c r="BD592" s="136" t="s">
        <v>264</v>
      </c>
    </row>
    <row r="593" spans="1:56" s="4" customFormat="1" ht="11.25" customHeight="1">
      <c r="A593" s="123">
        <v>135</v>
      </c>
      <c r="B593" s="55" t="s">
        <v>730</v>
      </c>
      <c r="C593" s="331">
        <v>2</v>
      </c>
      <c r="D593" s="57">
        <v>39936</v>
      </c>
      <c r="E593" s="94">
        <v>0</v>
      </c>
      <c r="F593" s="55" t="s">
        <v>978</v>
      </c>
      <c r="G593" s="55" t="s">
        <v>338</v>
      </c>
      <c r="H593" s="55" t="s">
        <v>807</v>
      </c>
      <c r="I593" s="55" t="s">
        <v>849</v>
      </c>
      <c r="J593" s="55" t="s">
        <v>596</v>
      </c>
      <c r="K593" s="55" t="s">
        <v>688</v>
      </c>
      <c r="L593" s="55"/>
      <c r="M593" s="8"/>
      <c r="N593" s="58"/>
      <c r="O593" s="55"/>
      <c r="P593" s="5" t="s">
        <v>264</v>
      </c>
      <c r="Q593" s="55"/>
      <c r="R593" s="8"/>
      <c r="S593" s="58"/>
      <c r="T593" s="55"/>
      <c r="U593" s="5" t="s">
        <v>264</v>
      </c>
      <c r="V593" s="55"/>
      <c r="W593" s="8"/>
      <c r="X593" s="58"/>
      <c r="Y593" s="55"/>
      <c r="Z593" s="5" t="s">
        <v>264</v>
      </c>
      <c r="AA593" s="55"/>
      <c r="AB593" s="8"/>
      <c r="AC593" s="58"/>
      <c r="AD593" s="55"/>
      <c r="AE593" s="5" t="s">
        <v>264</v>
      </c>
      <c r="AF593" s="55"/>
      <c r="AG593" s="8"/>
      <c r="AH593" s="58"/>
      <c r="AI593" s="55"/>
      <c r="AJ593" s="5" t="s">
        <v>264</v>
      </c>
      <c r="AK593" s="55">
        <v>0</v>
      </c>
      <c r="AL593" s="8">
        <v>0</v>
      </c>
      <c r="AM593" s="58">
        <v>0</v>
      </c>
      <c r="AN593" s="237">
        <v>1</v>
      </c>
      <c r="AO593" s="228" t="s">
        <v>264</v>
      </c>
      <c r="AP593" s="55">
        <v>0</v>
      </c>
      <c r="AQ593" s="200">
        <v>0</v>
      </c>
      <c r="AR593" s="201">
        <v>0</v>
      </c>
      <c r="AS593" s="55">
        <v>1</v>
      </c>
      <c r="AT593" s="55" t="s">
        <v>264</v>
      </c>
      <c r="AU593" s="423">
        <v>0</v>
      </c>
      <c r="AV593" s="200">
        <v>0</v>
      </c>
      <c r="AW593" s="201">
        <v>0</v>
      </c>
      <c r="AX593" s="423">
        <v>1</v>
      </c>
      <c r="AY593" s="55" t="s">
        <v>264</v>
      </c>
      <c r="AZ593" s="423">
        <v>0</v>
      </c>
      <c r="BA593" s="200">
        <v>0</v>
      </c>
      <c r="BB593" s="201">
        <v>0</v>
      </c>
      <c r="BC593" s="425">
        <v>1</v>
      </c>
      <c r="BD593" s="136" t="s">
        <v>264</v>
      </c>
    </row>
    <row r="594" spans="1:56" ht="11.25" customHeight="1">
      <c r="A594" s="123">
        <v>135</v>
      </c>
      <c r="B594" s="55" t="s">
        <v>730</v>
      </c>
      <c r="C594" s="331">
        <v>3</v>
      </c>
      <c r="D594" s="57">
        <v>39936</v>
      </c>
      <c r="E594" s="94">
        <v>0</v>
      </c>
      <c r="F594" s="55" t="s">
        <v>978</v>
      </c>
      <c r="G594" s="55" t="s">
        <v>338</v>
      </c>
      <c r="H594" s="55" t="s">
        <v>807</v>
      </c>
      <c r="I594" s="55" t="s">
        <v>849</v>
      </c>
      <c r="J594" s="55" t="s">
        <v>596</v>
      </c>
      <c r="K594" s="55" t="s">
        <v>688</v>
      </c>
      <c r="L594" s="56"/>
      <c r="M594" s="200"/>
      <c r="N594" s="201"/>
      <c r="O594" s="56"/>
      <c r="P594" s="5" t="s">
        <v>264</v>
      </c>
      <c r="Q594" s="56"/>
      <c r="R594" s="200"/>
      <c r="S594" s="201"/>
      <c r="T594" s="56"/>
      <c r="U594" s="5" t="s">
        <v>264</v>
      </c>
      <c r="V594" s="56"/>
      <c r="W594" s="200"/>
      <c r="X594" s="201"/>
      <c r="Y594" s="56"/>
      <c r="Z594" s="5" t="s">
        <v>264</v>
      </c>
      <c r="AA594" s="56"/>
      <c r="AB594" s="200"/>
      <c r="AC594" s="201"/>
      <c r="AD594" s="56"/>
      <c r="AE594" s="5" t="s">
        <v>264</v>
      </c>
      <c r="AF594" s="56"/>
      <c r="AG594" s="200"/>
      <c r="AH594" s="201"/>
      <c r="AI594" s="56"/>
      <c r="AJ594" s="5" t="s">
        <v>264</v>
      </c>
      <c r="AK594" s="55">
        <v>0</v>
      </c>
      <c r="AL594" s="8">
        <v>0</v>
      </c>
      <c r="AM594" s="58">
        <v>0</v>
      </c>
      <c r="AN594" s="237">
        <v>1</v>
      </c>
      <c r="AO594" s="228" t="s">
        <v>264</v>
      </c>
      <c r="AP594" s="56">
        <v>0</v>
      </c>
      <c r="AQ594" s="200">
        <v>0</v>
      </c>
      <c r="AR594" s="201">
        <v>0</v>
      </c>
      <c r="AS594" s="56">
        <v>1</v>
      </c>
      <c r="AT594" s="56" t="s">
        <v>264</v>
      </c>
      <c r="AU594" s="423">
        <v>0</v>
      </c>
      <c r="AV594" s="200">
        <v>0</v>
      </c>
      <c r="AW594" s="201">
        <v>0</v>
      </c>
      <c r="AX594" s="423">
        <v>1</v>
      </c>
      <c r="AY594" s="55" t="s">
        <v>264</v>
      </c>
      <c r="AZ594" s="423">
        <v>0</v>
      </c>
      <c r="BA594" s="200">
        <v>0</v>
      </c>
      <c r="BB594" s="201">
        <v>0</v>
      </c>
      <c r="BC594" s="425">
        <v>1</v>
      </c>
      <c r="BD594" s="136" t="s">
        <v>264</v>
      </c>
    </row>
    <row r="595" spans="1:56" ht="11.25" customHeight="1">
      <c r="A595" s="357">
        <v>136</v>
      </c>
      <c r="B595" s="263" t="s">
        <v>772</v>
      </c>
      <c r="C595" s="344">
        <v>0</v>
      </c>
      <c r="D595" s="264"/>
      <c r="E595" s="421">
        <v>120</v>
      </c>
      <c r="F595" s="263" t="s">
        <v>551</v>
      </c>
      <c r="G595" s="263" t="s">
        <v>338</v>
      </c>
      <c r="H595" s="263" t="s">
        <v>262</v>
      </c>
      <c r="I595" s="263" t="s">
        <v>849</v>
      </c>
      <c r="J595" s="263" t="s">
        <v>591</v>
      </c>
      <c r="K595" s="263" t="s">
        <v>848</v>
      </c>
      <c r="L595" s="263">
        <v>0</v>
      </c>
      <c r="M595" s="265">
        <v>0</v>
      </c>
      <c r="N595" s="268">
        <v>0</v>
      </c>
      <c r="O595" s="263">
        <v>1</v>
      </c>
      <c r="P595" s="263"/>
      <c r="Q595" s="263">
        <v>0</v>
      </c>
      <c r="R595" s="265">
        <v>0</v>
      </c>
      <c r="S595" s="268">
        <v>0</v>
      </c>
      <c r="T595" s="263">
        <v>1</v>
      </c>
      <c r="U595" s="263"/>
      <c r="V595" s="263">
        <v>0</v>
      </c>
      <c r="W595" s="265">
        <v>0</v>
      </c>
      <c r="X595" s="268">
        <v>0</v>
      </c>
      <c r="Y595" s="263">
        <v>1</v>
      </c>
      <c r="Z595" s="263"/>
      <c r="AA595" s="263">
        <v>0</v>
      </c>
      <c r="AB595" s="265">
        <v>0</v>
      </c>
      <c r="AC595" s="268">
        <v>0</v>
      </c>
      <c r="AD595" s="263">
        <v>1</v>
      </c>
      <c r="AE595" s="263"/>
      <c r="AF595" s="263">
        <v>0</v>
      </c>
      <c r="AG595" s="265">
        <v>0</v>
      </c>
      <c r="AH595" s="268">
        <v>0</v>
      </c>
      <c r="AI595" s="263">
        <v>1</v>
      </c>
      <c r="AJ595" s="263"/>
      <c r="AK595" s="263">
        <v>0</v>
      </c>
      <c r="AL595" s="265">
        <v>0</v>
      </c>
      <c r="AM595" s="268">
        <v>0</v>
      </c>
      <c r="AN595" s="263"/>
      <c r="AO595" s="313"/>
      <c r="AP595" s="263">
        <v>0</v>
      </c>
      <c r="AQ595" s="265">
        <v>0</v>
      </c>
      <c r="AR595" s="268">
        <v>0</v>
      </c>
      <c r="AS595" s="263"/>
      <c r="AT595" s="263"/>
      <c r="AU595" s="422">
        <v>0</v>
      </c>
      <c r="AV595" s="265">
        <v>0</v>
      </c>
      <c r="AW595" s="268">
        <v>0</v>
      </c>
      <c r="AX595" s="422"/>
      <c r="AY595" s="263"/>
      <c r="AZ595" s="422">
        <v>0</v>
      </c>
      <c r="BA595" s="265">
        <v>0</v>
      </c>
      <c r="BB595" s="268">
        <v>0</v>
      </c>
      <c r="BC595" s="422"/>
      <c r="BD595" s="263"/>
    </row>
    <row r="596" spans="1:56" s="4" customFormat="1" ht="11.25" customHeight="1">
      <c r="A596" s="123">
        <v>136</v>
      </c>
      <c r="B596" s="55" t="s">
        <v>772</v>
      </c>
      <c r="C596" s="345">
        <v>1</v>
      </c>
      <c r="D596" s="57">
        <v>41160</v>
      </c>
      <c r="E596" s="94">
        <v>60</v>
      </c>
      <c r="F596" s="55" t="s">
        <v>551</v>
      </c>
      <c r="G596" s="55" t="s">
        <v>338</v>
      </c>
      <c r="H596" s="55" t="s">
        <v>262</v>
      </c>
      <c r="I596" s="55" t="s">
        <v>849</v>
      </c>
      <c r="J596" s="55" t="s">
        <v>591</v>
      </c>
      <c r="K596" s="55" t="s">
        <v>848</v>
      </c>
      <c r="L596" s="56"/>
      <c r="M596" s="200"/>
      <c r="N596" s="201"/>
      <c r="O596" s="56"/>
      <c r="P596" s="56"/>
      <c r="Q596" s="56"/>
      <c r="R596" s="200"/>
      <c r="S596" s="201"/>
      <c r="T596" s="56"/>
      <c r="U596" s="56"/>
      <c r="V596" s="56"/>
      <c r="W596" s="200"/>
      <c r="X596" s="201"/>
      <c r="Y596" s="56"/>
      <c r="Z596" s="56"/>
      <c r="AA596" s="56"/>
      <c r="AB596" s="200"/>
      <c r="AC596" s="201"/>
      <c r="AD596" s="56"/>
      <c r="AE596" s="56"/>
      <c r="AF596" s="56"/>
      <c r="AG596" s="200"/>
      <c r="AH596" s="201"/>
      <c r="AI596" s="56"/>
      <c r="AJ596" s="56"/>
      <c r="AK596" s="55">
        <v>0</v>
      </c>
      <c r="AL596" s="8">
        <v>0</v>
      </c>
      <c r="AM596" s="58">
        <v>0</v>
      </c>
      <c r="AN596" s="237">
        <v>1</v>
      </c>
      <c r="AO596" s="228"/>
      <c r="AP596" s="56">
        <v>0</v>
      </c>
      <c r="AQ596" s="200">
        <v>0</v>
      </c>
      <c r="AR596" s="201">
        <v>0</v>
      </c>
      <c r="AS596" s="56">
        <v>1</v>
      </c>
      <c r="AT596" s="56"/>
      <c r="AU596" s="423">
        <v>0</v>
      </c>
      <c r="AV596" s="200">
        <v>0</v>
      </c>
      <c r="AW596" s="201">
        <v>0</v>
      </c>
      <c r="AX596" s="423">
        <v>1</v>
      </c>
      <c r="AY596" s="56"/>
      <c r="AZ596" s="423">
        <v>0</v>
      </c>
      <c r="BA596" s="200">
        <v>0</v>
      </c>
      <c r="BB596" s="201">
        <v>0</v>
      </c>
      <c r="BC596" s="425">
        <v>1</v>
      </c>
      <c r="BD596" s="139"/>
    </row>
    <row r="597" spans="1:56" ht="11.25" customHeight="1">
      <c r="A597" s="123">
        <v>136</v>
      </c>
      <c r="B597" s="55" t="s">
        <v>772</v>
      </c>
      <c r="C597" s="345">
        <v>2</v>
      </c>
      <c r="D597" s="57">
        <v>41027</v>
      </c>
      <c r="E597" s="94">
        <v>60</v>
      </c>
      <c r="F597" s="55" t="s">
        <v>551</v>
      </c>
      <c r="G597" s="55" t="s">
        <v>338</v>
      </c>
      <c r="H597" s="55" t="s">
        <v>262</v>
      </c>
      <c r="I597" s="55" t="s">
        <v>849</v>
      </c>
      <c r="J597" s="55" t="s">
        <v>591</v>
      </c>
      <c r="K597" s="55" t="s">
        <v>848</v>
      </c>
      <c r="L597" s="56"/>
      <c r="M597" s="200"/>
      <c r="N597" s="201"/>
      <c r="O597" s="56"/>
      <c r="P597" s="56"/>
      <c r="Q597" s="56"/>
      <c r="R597" s="200"/>
      <c r="S597" s="201"/>
      <c r="T597" s="56"/>
      <c r="U597" s="56"/>
      <c r="V597" s="56"/>
      <c r="W597" s="200"/>
      <c r="X597" s="201"/>
      <c r="Y597" s="56"/>
      <c r="Z597" s="56"/>
      <c r="AA597" s="56"/>
      <c r="AB597" s="200"/>
      <c r="AC597" s="201"/>
      <c r="AD597" s="56"/>
      <c r="AE597" s="56"/>
      <c r="AF597" s="56"/>
      <c r="AG597" s="200"/>
      <c r="AH597" s="201"/>
      <c r="AI597" s="56"/>
      <c r="AJ597" s="56"/>
      <c r="AK597" s="55">
        <v>0</v>
      </c>
      <c r="AL597" s="8">
        <v>0</v>
      </c>
      <c r="AM597" s="58">
        <v>0</v>
      </c>
      <c r="AN597" s="237">
        <v>1</v>
      </c>
      <c r="AO597" s="228"/>
      <c r="AP597" s="56">
        <v>0</v>
      </c>
      <c r="AQ597" s="200">
        <v>0</v>
      </c>
      <c r="AR597" s="201">
        <v>0</v>
      </c>
      <c r="AS597" s="56">
        <v>1</v>
      </c>
      <c r="AT597" s="56"/>
      <c r="AU597" s="423">
        <v>0</v>
      </c>
      <c r="AV597" s="200">
        <v>0</v>
      </c>
      <c r="AW597" s="201">
        <v>0</v>
      </c>
      <c r="AX597" s="423">
        <v>1</v>
      </c>
      <c r="AY597" s="56"/>
      <c r="AZ597" s="423">
        <v>0</v>
      </c>
      <c r="BA597" s="200">
        <v>0</v>
      </c>
      <c r="BB597" s="201">
        <v>0</v>
      </c>
      <c r="BC597" s="425">
        <v>1</v>
      </c>
      <c r="BD597" s="139"/>
    </row>
    <row r="598" spans="1:56" ht="11.25" customHeight="1">
      <c r="A598" s="357">
        <v>137</v>
      </c>
      <c r="B598" s="263" t="s">
        <v>361</v>
      </c>
      <c r="C598" s="344">
        <v>0</v>
      </c>
      <c r="D598" s="264"/>
      <c r="E598" s="421">
        <v>0</v>
      </c>
      <c r="F598" s="263" t="s">
        <v>55</v>
      </c>
      <c r="G598" s="263" t="s">
        <v>748</v>
      </c>
      <c r="H598" s="263" t="s">
        <v>358</v>
      </c>
      <c r="I598" s="263" t="s">
        <v>103</v>
      </c>
      <c r="J598" s="263"/>
      <c r="K598" s="263"/>
      <c r="L598" s="277" t="s">
        <v>238</v>
      </c>
      <c r="M598" s="265">
        <v>0</v>
      </c>
      <c r="N598" s="268">
        <v>0</v>
      </c>
      <c r="O598" s="263"/>
      <c r="P598" s="263"/>
      <c r="Q598" s="277" t="s">
        <v>238</v>
      </c>
      <c r="R598" s="265">
        <v>0</v>
      </c>
      <c r="S598" s="268">
        <v>0</v>
      </c>
      <c r="T598" s="263"/>
      <c r="U598" s="263"/>
      <c r="V598" s="277" t="s">
        <v>238</v>
      </c>
      <c r="W598" s="265">
        <v>0</v>
      </c>
      <c r="X598" s="268">
        <v>0</v>
      </c>
      <c r="Y598" s="263"/>
      <c r="Z598" s="263"/>
      <c r="AA598" s="276" t="s">
        <v>238</v>
      </c>
      <c r="AB598" s="265">
        <v>0</v>
      </c>
      <c r="AC598" s="268">
        <v>0</v>
      </c>
      <c r="AD598" s="263"/>
      <c r="AE598" s="263"/>
      <c r="AF598" s="276" t="s">
        <v>238</v>
      </c>
      <c r="AG598" s="265">
        <v>0</v>
      </c>
      <c r="AH598" s="268">
        <v>0</v>
      </c>
      <c r="AI598" s="263"/>
      <c r="AJ598" s="263"/>
      <c r="AK598" s="263"/>
      <c r="AL598" s="265">
        <v>0</v>
      </c>
      <c r="AM598" s="268">
        <v>0</v>
      </c>
      <c r="AN598" s="263"/>
      <c r="AO598" s="313"/>
      <c r="AP598" s="263"/>
      <c r="AQ598" s="265">
        <v>0</v>
      </c>
      <c r="AR598" s="268">
        <v>0</v>
      </c>
      <c r="AS598" s="263"/>
      <c r="AT598" s="263"/>
      <c r="AU598" s="422">
        <v>0</v>
      </c>
      <c r="AV598" s="265">
        <v>0</v>
      </c>
      <c r="AW598" s="268">
        <v>0</v>
      </c>
      <c r="AX598" s="422"/>
      <c r="AY598" s="263"/>
      <c r="AZ598" s="422">
        <v>0</v>
      </c>
      <c r="BA598" s="265">
        <v>0</v>
      </c>
      <c r="BB598" s="268">
        <v>0</v>
      </c>
      <c r="BC598" s="422"/>
      <c r="BD598" s="263"/>
    </row>
    <row r="599" spans="1:56" ht="11.25" customHeight="1">
      <c r="A599" s="123">
        <v>137</v>
      </c>
      <c r="B599" s="55" t="s">
        <v>361</v>
      </c>
      <c r="C599" s="345">
        <v>1</v>
      </c>
      <c r="D599" s="57">
        <v>36867</v>
      </c>
      <c r="E599" s="94">
        <v>0</v>
      </c>
      <c r="F599" s="55" t="s">
        <v>55</v>
      </c>
      <c r="G599" s="55" t="s">
        <v>748</v>
      </c>
      <c r="H599" s="55" t="s">
        <v>358</v>
      </c>
      <c r="I599" s="55" t="s">
        <v>103</v>
      </c>
      <c r="J599" s="55"/>
      <c r="K599" s="55"/>
      <c r="L599" s="227" t="s">
        <v>238</v>
      </c>
      <c r="M599" s="200"/>
      <c r="N599" s="201"/>
      <c r="O599" s="56"/>
      <c r="P599" s="56"/>
      <c r="Q599" s="227" t="s">
        <v>238</v>
      </c>
      <c r="R599" s="200"/>
      <c r="S599" s="201"/>
      <c r="T599" s="56"/>
      <c r="U599" s="56"/>
      <c r="V599" s="227" t="s">
        <v>238</v>
      </c>
      <c r="W599" s="200"/>
      <c r="X599" s="201"/>
      <c r="Y599" s="56"/>
      <c r="Z599" s="56"/>
      <c r="AA599" s="227" t="s">
        <v>238</v>
      </c>
      <c r="AB599" s="200"/>
      <c r="AC599" s="201"/>
      <c r="AD599" s="56"/>
      <c r="AE599" s="56"/>
      <c r="AF599" s="227" t="s">
        <v>238</v>
      </c>
      <c r="AG599" s="200"/>
      <c r="AH599" s="201"/>
      <c r="AI599" s="56"/>
      <c r="AJ599" s="56"/>
      <c r="AK599" s="55"/>
      <c r="AL599" s="8">
        <v>0</v>
      </c>
      <c r="AM599" s="58">
        <v>0</v>
      </c>
      <c r="AN599" s="55"/>
      <c r="AO599" s="228"/>
      <c r="AP599" s="56"/>
      <c r="AQ599" s="200">
        <v>0</v>
      </c>
      <c r="AR599" s="201">
        <v>0</v>
      </c>
      <c r="AS599" s="56"/>
      <c r="AT599" s="56"/>
      <c r="AU599" s="245">
        <v>0</v>
      </c>
      <c r="AV599" s="200">
        <v>0</v>
      </c>
      <c r="AW599" s="201">
        <v>0</v>
      </c>
      <c r="AX599" s="423"/>
      <c r="AY599" s="56"/>
      <c r="AZ599" s="423">
        <v>0</v>
      </c>
      <c r="BA599" s="200">
        <v>0</v>
      </c>
      <c r="BB599" s="201">
        <v>0</v>
      </c>
      <c r="BC599" s="425"/>
      <c r="BD599" s="139"/>
    </row>
    <row r="600" spans="1:56" ht="11.25" customHeight="1">
      <c r="A600" s="123">
        <v>137</v>
      </c>
      <c r="B600" s="55" t="s">
        <v>361</v>
      </c>
      <c r="C600" s="345">
        <v>2</v>
      </c>
      <c r="D600" s="57">
        <v>36737</v>
      </c>
      <c r="E600" s="94">
        <v>0</v>
      </c>
      <c r="F600" s="55" t="s">
        <v>55</v>
      </c>
      <c r="G600" s="55" t="s">
        <v>748</v>
      </c>
      <c r="H600" s="55" t="s">
        <v>358</v>
      </c>
      <c r="I600" s="55" t="s">
        <v>103</v>
      </c>
      <c r="J600" s="55"/>
      <c r="K600" s="55"/>
      <c r="L600" s="228" t="s">
        <v>238</v>
      </c>
      <c r="M600" s="8"/>
      <c r="N600" s="58"/>
      <c r="O600" s="55"/>
      <c r="P600" s="55"/>
      <c r="Q600" s="228" t="s">
        <v>238</v>
      </c>
      <c r="R600" s="8"/>
      <c r="S600" s="58"/>
      <c r="T600" s="55"/>
      <c r="U600" s="55"/>
      <c r="V600" s="228" t="s">
        <v>238</v>
      </c>
      <c r="W600" s="8"/>
      <c r="X600" s="58"/>
      <c r="Y600" s="55"/>
      <c r="Z600" s="55"/>
      <c r="AA600" s="228" t="s">
        <v>238</v>
      </c>
      <c r="AB600" s="8"/>
      <c r="AC600" s="58"/>
      <c r="AD600" s="55"/>
      <c r="AE600" s="55"/>
      <c r="AF600" s="228" t="s">
        <v>238</v>
      </c>
      <c r="AG600" s="8"/>
      <c r="AH600" s="58"/>
      <c r="AI600" s="55"/>
      <c r="AJ600" s="55"/>
      <c r="AK600" s="55"/>
      <c r="AL600" s="8">
        <v>0</v>
      </c>
      <c r="AM600" s="58">
        <v>0</v>
      </c>
      <c r="AN600" s="55"/>
      <c r="AO600" s="228"/>
      <c r="AP600" s="55"/>
      <c r="AQ600" s="200">
        <v>0</v>
      </c>
      <c r="AR600" s="201">
        <v>0</v>
      </c>
      <c r="AS600" s="55"/>
      <c r="AT600" s="55"/>
      <c r="AU600" s="245">
        <v>0</v>
      </c>
      <c r="AV600" s="200">
        <v>0</v>
      </c>
      <c r="AW600" s="201">
        <v>0</v>
      </c>
      <c r="AX600" s="423"/>
      <c r="AY600" s="55"/>
      <c r="AZ600" s="423">
        <v>0</v>
      </c>
      <c r="BA600" s="200">
        <v>0</v>
      </c>
      <c r="BB600" s="201">
        <v>0</v>
      </c>
      <c r="BC600" s="425"/>
      <c r="BD600" s="136"/>
    </row>
    <row r="601" spans="1:56" ht="11.25" customHeight="1">
      <c r="A601" s="357">
        <v>138</v>
      </c>
      <c r="B601" s="263" t="s">
        <v>257</v>
      </c>
      <c r="C601" s="344">
        <v>0</v>
      </c>
      <c r="D601" s="264"/>
      <c r="E601" s="421">
        <v>32</v>
      </c>
      <c r="F601" s="263" t="s">
        <v>132</v>
      </c>
      <c r="G601" s="263" t="s">
        <v>748</v>
      </c>
      <c r="H601" s="263" t="s">
        <v>133</v>
      </c>
      <c r="I601" s="263" t="s">
        <v>103</v>
      </c>
      <c r="J601" s="263"/>
      <c r="K601" s="263"/>
      <c r="L601" s="267">
        <v>48.128149999999998</v>
      </c>
      <c r="M601" s="265">
        <v>0</v>
      </c>
      <c r="N601" s="268">
        <v>0</v>
      </c>
      <c r="O601" s="263"/>
      <c r="P601" s="263"/>
      <c r="Q601" s="267">
        <v>80.266649999999998</v>
      </c>
      <c r="R601" s="265">
        <v>0</v>
      </c>
      <c r="S601" s="268">
        <v>0</v>
      </c>
      <c r="T601" s="263"/>
      <c r="U601" s="263"/>
      <c r="V601" s="267">
        <v>50.386800000000001</v>
      </c>
      <c r="W601" s="265">
        <v>0</v>
      </c>
      <c r="X601" s="268">
        <v>0</v>
      </c>
      <c r="Y601" s="263"/>
      <c r="Z601" s="263"/>
      <c r="AA601" s="265">
        <v>109.48980000000002</v>
      </c>
      <c r="AB601" s="265">
        <v>0</v>
      </c>
      <c r="AC601" s="268">
        <v>0</v>
      </c>
      <c r="AD601" s="263"/>
      <c r="AE601" s="263"/>
      <c r="AF601" s="271">
        <v>94.495149999999995</v>
      </c>
      <c r="AG601" s="265">
        <v>0</v>
      </c>
      <c r="AH601" s="268">
        <v>0</v>
      </c>
      <c r="AI601" s="263"/>
      <c r="AJ601" s="263"/>
      <c r="AK601" s="263">
        <v>86.783900000000003</v>
      </c>
      <c r="AL601" s="265">
        <v>0</v>
      </c>
      <c r="AM601" s="268">
        <v>0</v>
      </c>
      <c r="AN601" s="263"/>
      <c r="AO601" s="313"/>
      <c r="AP601" s="263">
        <v>42.526299999999992</v>
      </c>
      <c r="AQ601" s="265">
        <v>0</v>
      </c>
      <c r="AR601" s="268">
        <v>0</v>
      </c>
      <c r="AS601" s="263"/>
      <c r="AT601" s="263"/>
      <c r="AU601" s="422">
        <v>97.370700000000014</v>
      </c>
      <c r="AV601" s="265">
        <v>0</v>
      </c>
      <c r="AW601" s="268">
        <v>0</v>
      </c>
      <c r="AX601" s="422"/>
      <c r="AY601" s="263"/>
      <c r="AZ601" s="422">
        <v>89.112200000000001</v>
      </c>
      <c r="BA601" s="265">
        <v>0</v>
      </c>
      <c r="BB601" s="268">
        <v>0</v>
      </c>
      <c r="BC601" s="422"/>
      <c r="BD601" s="263"/>
    </row>
    <row r="602" spans="1:56" s="4" customFormat="1" ht="11.25" customHeight="1">
      <c r="A602" s="123">
        <v>138</v>
      </c>
      <c r="B602" s="55" t="s">
        <v>257</v>
      </c>
      <c r="C602" s="345">
        <v>1</v>
      </c>
      <c r="D602" s="57">
        <v>33885</v>
      </c>
      <c r="E602" s="8">
        <v>16</v>
      </c>
      <c r="F602" s="55" t="s">
        <v>132</v>
      </c>
      <c r="G602" s="55" t="s">
        <v>748</v>
      </c>
      <c r="H602" s="55" t="s">
        <v>133</v>
      </c>
      <c r="I602" s="55" t="s">
        <v>103</v>
      </c>
      <c r="J602" s="55"/>
      <c r="K602" s="55"/>
      <c r="L602" s="56"/>
      <c r="M602" s="200"/>
      <c r="N602" s="201"/>
      <c r="O602" s="56"/>
      <c r="P602" s="56"/>
      <c r="Q602" s="56"/>
      <c r="R602" s="200"/>
      <c r="S602" s="201"/>
      <c r="T602" s="56"/>
      <c r="U602" s="56"/>
      <c r="V602" s="56"/>
      <c r="W602" s="200"/>
      <c r="X602" s="201"/>
      <c r="Y602" s="56"/>
      <c r="Z602" s="56"/>
      <c r="AA602" s="56"/>
      <c r="AB602" s="200"/>
      <c r="AC602" s="201"/>
      <c r="AD602" s="56"/>
      <c r="AE602" s="56"/>
      <c r="AF602" s="56"/>
      <c r="AG602" s="200"/>
      <c r="AH602" s="201"/>
      <c r="AI602" s="56"/>
      <c r="AJ602" s="56"/>
      <c r="AK602" s="55">
        <v>43.580999999999996</v>
      </c>
      <c r="AL602" s="8">
        <v>0</v>
      </c>
      <c r="AM602" s="58">
        <v>0</v>
      </c>
      <c r="AN602" s="55"/>
      <c r="AO602" s="228"/>
      <c r="AP602" s="56">
        <v>20.67</v>
      </c>
      <c r="AQ602" s="200">
        <v>0</v>
      </c>
      <c r="AR602" s="201">
        <v>0</v>
      </c>
      <c r="AS602" s="56"/>
      <c r="AT602" s="56"/>
      <c r="AU602" s="423">
        <v>47.411750000000005</v>
      </c>
      <c r="AV602" s="200">
        <v>0</v>
      </c>
      <c r="AW602" s="201">
        <v>0</v>
      </c>
      <c r="AX602" s="423"/>
      <c r="AY602" s="56"/>
      <c r="AZ602" s="423">
        <v>41.372100000000003</v>
      </c>
      <c r="BA602" s="200">
        <v>0</v>
      </c>
      <c r="BB602" s="201">
        <v>0</v>
      </c>
      <c r="BC602" s="425"/>
      <c r="BD602" s="139"/>
    </row>
    <row r="603" spans="1:56" ht="11.25" customHeight="1">
      <c r="A603" s="123">
        <v>138</v>
      </c>
      <c r="B603" s="55" t="s">
        <v>257</v>
      </c>
      <c r="C603" s="345">
        <v>2</v>
      </c>
      <c r="D603" s="57">
        <v>33954</v>
      </c>
      <c r="E603" s="8">
        <v>16</v>
      </c>
      <c r="F603" s="55" t="s">
        <v>132</v>
      </c>
      <c r="G603" s="55" t="s">
        <v>748</v>
      </c>
      <c r="H603" s="55" t="s">
        <v>133</v>
      </c>
      <c r="I603" s="55" t="s">
        <v>103</v>
      </c>
      <c r="J603" s="55"/>
      <c r="K603" s="55"/>
      <c r="L603" s="55"/>
      <c r="M603" s="8"/>
      <c r="N603" s="58"/>
      <c r="O603" s="55"/>
      <c r="P603" s="55"/>
      <c r="Q603" s="55"/>
      <c r="R603" s="8"/>
      <c r="S603" s="58"/>
      <c r="T603" s="55"/>
      <c r="U603" s="55"/>
      <c r="V603" s="55"/>
      <c r="W603" s="8"/>
      <c r="X603" s="58"/>
      <c r="Y603" s="55"/>
      <c r="Z603" s="55"/>
      <c r="AA603" s="55"/>
      <c r="AB603" s="8"/>
      <c r="AC603" s="58"/>
      <c r="AD603" s="55"/>
      <c r="AE603" s="55"/>
      <c r="AF603" s="55"/>
      <c r="AG603" s="8"/>
      <c r="AH603" s="58"/>
      <c r="AI603" s="55"/>
      <c r="AJ603" s="55"/>
      <c r="AK603" s="55">
        <v>43.2029</v>
      </c>
      <c r="AL603" s="8">
        <v>0</v>
      </c>
      <c r="AM603" s="58">
        <v>0</v>
      </c>
      <c r="AN603" s="55"/>
      <c r="AO603" s="228"/>
      <c r="AP603" s="55">
        <v>21.86</v>
      </c>
      <c r="AQ603" s="200">
        <v>0</v>
      </c>
      <c r="AR603" s="201">
        <v>0</v>
      </c>
      <c r="AS603" s="55"/>
      <c r="AT603" s="55"/>
      <c r="AU603" s="423">
        <v>49.958950000000009</v>
      </c>
      <c r="AV603" s="200">
        <v>0</v>
      </c>
      <c r="AW603" s="201">
        <v>0</v>
      </c>
      <c r="AX603" s="423"/>
      <c r="AY603" s="55"/>
      <c r="AZ603" s="423">
        <v>47.740100000000005</v>
      </c>
      <c r="BA603" s="200">
        <v>0</v>
      </c>
      <c r="BB603" s="201">
        <v>0</v>
      </c>
      <c r="BC603" s="425"/>
      <c r="BD603" s="136"/>
    </row>
    <row r="604" spans="1:56" ht="11.25" customHeight="1">
      <c r="A604" s="357">
        <v>139</v>
      </c>
      <c r="B604" s="263" t="s">
        <v>473</v>
      </c>
      <c r="C604" s="344">
        <v>0</v>
      </c>
      <c r="D604" s="264"/>
      <c r="E604" s="421">
        <v>250</v>
      </c>
      <c r="F604" s="263" t="s">
        <v>551</v>
      </c>
      <c r="G604" s="263" t="s">
        <v>748</v>
      </c>
      <c r="H604" s="263" t="s">
        <v>83</v>
      </c>
      <c r="I604" s="263" t="s">
        <v>103</v>
      </c>
      <c r="J604" s="263"/>
      <c r="K604" s="263"/>
      <c r="L604" s="267">
        <v>152.06585000000001</v>
      </c>
      <c r="M604" s="265">
        <v>0</v>
      </c>
      <c r="N604" s="268">
        <v>0</v>
      </c>
      <c r="O604" s="263"/>
      <c r="P604" s="263"/>
      <c r="Q604" s="267">
        <v>192.01509999999999</v>
      </c>
      <c r="R604" s="265">
        <v>0</v>
      </c>
      <c r="S604" s="268">
        <v>0</v>
      </c>
      <c r="T604" s="263"/>
      <c r="U604" s="263"/>
      <c r="V604" s="267">
        <v>136.02645000000001</v>
      </c>
      <c r="W604" s="265">
        <v>0</v>
      </c>
      <c r="X604" s="268">
        <v>0</v>
      </c>
      <c r="Y604" s="263"/>
      <c r="Z604" s="263"/>
      <c r="AA604" s="265">
        <v>154.37425000000002</v>
      </c>
      <c r="AB604" s="265">
        <v>0</v>
      </c>
      <c r="AC604" s="268">
        <v>0</v>
      </c>
      <c r="AD604" s="263"/>
      <c r="AE604" s="263"/>
      <c r="AF604" s="271">
        <v>93.052399999999992</v>
      </c>
      <c r="AG604" s="265">
        <v>0</v>
      </c>
      <c r="AH604" s="268">
        <v>0</v>
      </c>
      <c r="AI604" s="263"/>
      <c r="AJ604" s="263"/>
      <c r="AK604" s="263">
        <v>89.788800000000009</v>
      </c>
      <c r="AL604" s="265">
        <v>0</v>
      </c>
      <c r="AM604" s="268">
        <v>0</v>
      </c>
      <c r="AN604" s="263"/>
      <c r="AO604" s="313"/>
      <c r="AP604" s="263">
        <v>99.987549999999999</v>
      </c>
      <c r="AQ604" s="265">
        <v>0</v>
      </c>
      <c r="AR604" s="268">
        <v>0</v>
      </c>
      <c r="AS604" s="263"/>
      <c r="AT604" s="263"/>
      <c r="AU604" s="422">
        <v>118.76320000000001</v>
      </c>
      <c r="AV604" s="265">
        <v>0</v>
      </c>
      <c r="AW604" s="268">
        <v>0</v>
      </c>
      <c r="AX604" s="422"/>
      <c r="AY604" s="263"/>
      <c r="AZ604" s="422">
        <v>115.86775000000002</v>
      </c>
      <c r="BA604" s="265">
        <v>0</v>
      </c>
      <c r="BB604" s="268">
        <v>0</v>
      </c>
      <c r="BC604" s="422"/>
      <c r="BD604" s="263"/>
    </row>
    <row r="605" spans="1:56" ht="11.25" customHeight="1">
      <c r="A605" s="123">
        <v>139</v>
      </c>
      <c r="B605" s="55" t="s">
        <v>473</v>
      </c>
      <c r="C605" s="345">
        <v>1</v>
      </c>
      <c r="D605" s="57">
        <v>39581</v>
      </c>
      <c r="E605" s="8">
        <v>125</v>
      </c>
      <c r="F605" s="55" t="s">
        <v>551</v>
      </c>
      <c r="G605" s="55" t="s">
        <v>748</v>
      </c>
      <c r="H605" s="55" t="s">
        <v>83</v>
      </c>
      <c r="I605" s="55" t="s">
        <v>103</v>
      </c>
      <c r="J605" s="55"/>
      <c r="K605" s="55"/>
      <c r="L605" s="55"/>
      <c r="M605" s="8"/>
      <c r="N605" s="58"/>
      <c r="O605" s="55"/>
      <c r="P605" s="55"/>
      <c r="Q605" s="55"/>
      <c r="R605" s="8"/>
      <c r="S605" s="58"/>
      <c r="T605" s="55"/>
      <c r="U605" s="55"/>
      <c r="V605" s="55"/>
      <c r="W605" s="8"/>
      <c r="X605" s="58"/>
      <c r="Y605" s="55"/>
      <c r="Z605" s="55"/>
      <c r="AA605" s="55"/>
      <c r="AB605" s="8"/>
      <c r="AC605" s="58"/>
      <c r="AD605" s="55"/>
      <c r="AE605" s="55"/>
      <c r="AF605" s="55"/>
      <c r="AG605" s="8"/>
      <c r="AH605" s="58"/>
      <c r="AI605" s="55"/>
      <c r="AJ605" s="55"/>
      <c r="AK605" s="55">
        <v>43.093450000000004</v>
      </c>
      <c r="AL605" s="8">
        <v>0</v>
      </c>
      <c r="AM605" s="58">
        <v>0</v>
      </c>
      <c r="AN605" s="55"/>
      <c r="AO605" s="228"/>
      <c r="AP605" s="55">
        <v>33.770000000000003</v>
      </c>
      <c r="AQ605" s="200">
        <v>0</v>
      </c>
      <c r="AR605" s="201">
        <v>0</v>
      </c>
      <c r="AS605" s="55"/>
      <c r="AT605" s="55"/>
      <c r="AU605" s="423">
        <v>114.71355000000001</v>
      </c>
      <c r="AV605" s="200">
        <v>0</v>
      </c>
      <c r="AW605" s="201">
        <v>0</v>
      </c>
      <c r="AX605" s="423"/>
      <c r="AY605" s="55"/>
      <c r="AZ605" s="423">
        <v>93.808600000000013</v>
      </c>
      <c r="BA605" s="200">
        <v>0</v>
      </c>
      <c r="BB605" s="201">
        <v>0</v>
      </c>
      <c r="BC605" s="425"/>
      <c r="BD605" s="136"/>
    </row>
    <row r="606" spans="1:56" s="4" customFormat="1" ht="11.25" customHeight="1">
      <c r="A606" s="123">
        <v>139</v>
      </c>
      <c r="B606" s="55" t="s">
        <v>473</v>
      </c>
      <c r="C606" s="345">
        <v>2</v>
      </c>
      <c r="D606" s="57">
        <v>39630</v>
      </c>
      <c r="E606" s="8">
        <v>125</v>
      </c>
      <c r="F606" s="55" t="s">
        <v>551</v>
      </c>
      <c r="G606" s="55" t="s">
        <v>748</v>
      </c>
      <c r="H606" s="55" t="s">
        <v>83</v>
      </c>
      <c r="I606" s="55" t="s">
        <v>103</v>
      </c>
      <c r="J606" s="55"/>
      <c r="K606" s="55"/>
      <c r="L606" s="55"/>
      <c r="M606" s="8"/>
      <c r="N606" s="58"/>
      <c r="O606" s="55"/>
      <c r="P606" s="55"/>
      <c r="Q606" s="55"/>
      <c r="R606" s="8"/>
      <c r="S606" s="58"/>
      <c r="T606" s="55"/>
      <c r="U606" s="55"/>
      <c r="V606" s="136"/>
      <c r="W606" s="8"/>
      <c r="X606" s="58"/>
      <c r="Y606" s="55"/>
      <c r="Z606" s="55"/>
      <c r="AA606" s="136"/>
      <c r="AB606" s="8"/>
      <c r="AC606" s="58"/>
      <c r="AD606" s="55"/>
      <c r="AE606" s="55"/>
      <c r="AF606" s="136"/>
      <c r="AG606" s="8"/>
      <c r="AH606" s="58"/>
      <c r="AI606" s="55"/>
      <c r="AJ606" s="55"/>
      <c r="AK606" s="55">
        <v>46.695349999999998</v>
      </c>
      <c r="AL606" s="8">
        <v>0</v>
      </c>
      <c r="AM606" s="58">
        <v>0</v>
      </c>
      <c r="AN606" s="55"/>
      <c r="AO606" s="228"/>
      <c r="AP606" s="55">
        <v>66.22</v>
      </c>
      <c r="AQ606" s="200">
        <v>0</v>
      </c>
      <c r="AR606" s="201">
        <v>0</v>
      </c>
      <c r="AS606" s="55"/>
      <c r="AT606" s="55"/>
      <c r="AU606" s="423">
        <v>4.0496500000000006</v>
      </c>
      <c r="AV606" s="200">
        <v>0</v>
      </c>
      <c r="AW606" s="201">
        <v>0</v>
      </c>
      <c r="AX606" s="423"/>
      <c r="AY606" s="55"/>
      <c r="AZ606" s="423">
        <v>22.059150000000002</v>
      </c>
      <c r="BA606" s="200">
        <v>0</v>
      </c>
      <c r="BB606" s="201">
        <v>0</v>
      </c>
      <c r="BC606" s="425"/>
      <c r="BD606" s="136"/>
    </row>
    <row r="607" spans="1:56" s="4" customFormat="1" ht="11.25" customHeight="1">
      <c r="A607" s="357">
        <v>140</v>
      </c>
      <c r="B607" s="263" t="s">
        <v>1014</v>
      </c>
      <c r="C607" s="344">
        <v>0</v>
      </c>
      <c r="D607" s="264"/>
      <c r="E607" s="421">
        <v>920</v>
      </c>
      <c r="F607" s="263" t="s">
        <v>1012</v>
      </c>
      <c r="G607" s="263" t="s">
        <v>748</v>
      </c>
      <c r="H607" s="263" t="s">
        <v>1013</v>
      </c>
      <c r="I607" s="263" t="s">
        <v>849</v>
      </c>
      <c r="J607" s="263" t="s">
        <v>591</v>
      </c>
      <c r="K607" s="263" t="s">
        <v>848</v>
      </c>
      <c r="L607" s="267">
        <v>2685.88</v>
      </c>
      <c r="M607" s="265">
        <v>2953552.8481756183</v>
      </c>
      <c r="N607" s="268">
        <v>1.0996592730038639</v>
      </c>
      <c r="O607" s="263">
        <v>1</v>
      </c>
      <c r="P607" s="263"/>
      <c r="Q607" s="267">
        <v>2245.1</v>
      </c>
      <c r="R607" s="265">
        <v>2690898.898333475</v>
      </c>
      <c r="S607" s="268">
        <v>1.1985652747465481</v>
      </c>
      <c r="T607" s="263">
        <v>1</v>
      </c>
      <c r="U607" s="263"/>
      <c r="V607" s="267">
        <v>807.81</v>
      </c>
      <c r="W607" s="265">
        <v>1047354.0004856922</v>
      </c>
      <c r="X607" s="268">
        <v>1.2965350769186967</v>
      </c>
      <c r="Y607" s="263">
        <v>1</v>
      </c>
      <c r="Z607" s="263"/>
      <c r="AA607" s="267">
        <v>801.73</v>
      </c>
      <c r="AB607" s="265">
        <v>944983.2917423324</v>
      </c>
      <c r="AC607" s="268">
        <v>1.1786802187049659</v>
      </c>
      <c r="AD607" s="263">
        <v>1</v>
      </c>
      <c r="AE607" s="263"/>
      <c r="AF607" s="267">
        <v>1813.71</v>
      </c>
      <c r="AG607" s="265">
        <v>2152772.2664824189</v>
      </c>
      <c r="AH607" s="268">
        <v>1.1869440354204468</v>
      </c>
      <c r="AI607" s="263">
        <v>1</v>
      </c>
      <c r="AJ607" s="263"/>
      <c r="AK607" s="263">
        <v>3575</v>
      </c>
      <c r="AL607" s="265">
        <v>4172971.9378618803</v>
      </c>
      <c r="AM607" s="268">
        <v>1.167264877723603</v>
      </c>
      <c r="AN607" s="263"/>
      <c r="AO607" s="313"/>
      <c r="AP607" s="263">
        <v>4268.87</v>
      </c>
      <c r="AQ607" s="265">
        <v>5180833.1890326804</v>
      </c>
      <c r="AR607" s="268">
        <v>1.2136310520190778</v>
      </c>
      <c r="AS607" s="263"/>
      <c r="AT607" s="263"/>
      <c r="AU607" s="422">
        <v>4458.8455900000008</v>
      </c>
      <c r="AV607" s="265">
        <v>5141496.0794525519</v>
      </c>
      <c r="AW607" s="268">
        <v>1.1531002757717275</v>
      </c>
      <c r="AX607" s="422"/>
      <c r="AY607" s="263"/>
      <c r="AZ607" s="422">
        <v>5120.05</v>
      </c>
      <c r="BA607" s="265">
        <v>6047880.3307944611</v>
      </c>
      <c r="BB607" s="268">
        <v>1.1812150918046622</v>
      </c>
      <c r="BC607" s="422"/>
      <c r="BD607" s="263"/>
    </row>
    <row r="608" spans="1:56" s="4" customFormat="1" ht="11.25" customHeight="1">
      <c r="A608" s="123">
        <v>140</v>
      </c>
      <c r="B608" s="55" t="s">
        <v>1014</v>
      </c>
      <c r="C608" s="345">
        <v>1</v>
      </c>
      <c r="D608" s="57">
        <v>35793</v>
      </c>
      <c r="E608" s="94">
        <v>210</v>
      </c>
      <c r="F608" s="55" t="s">
        <v>1012</v>
      </c>
      <c r="G608" s="55" t="s">
        <v>748</v>
      </c>
      <c r="H608" s="55" t="s">
        <v>1013</v>
      </c>
      <c r="I608" s="55" t="s">
        <v>849</v>
      </c>
      <c r="J608" s="55" t="s">
        <v>591</v>
      </c>
      <c r="K608" s="55" t="s">
        <v>848</v>
      </c>
      <c r="L608" s="55"/>
      <c r="M608" s="8"/>
      <c r="N608" s="58"/>
      <c r="O608" s="55"/>
      <c r="P608" s="55"/>
      <c r="Q608" s="55"/>
      <c r="R608" s="8"/>
      <c r="S608" s="58"/>
      <c r="T608" s="55"/>
      <c r="U608" s="55"/>
      <c r="V608" s="55"/>
      <c r="W608" s="8"/>
      <c r="X608" s="58"/>
      <c r="Y608" s="55"/>
      <c r="Z608" s="55"/>
      <c r="AA608" s="55"/>
      <c r="AB608" s="8"/>
      <c r="AC608" s="58"/>
      <c r="AD608" s="55"/>
      <c r="AE608" s="55"/>
      <c r="AF608" s="55"/>
      <c r="AG608" s="8"/>
      <c r="AH608" s="58"/>
      <c r="AI608" s="55"/>
      <c r="AJ608" s="55"/>
      <c r="AK608" s="55">
        <v>986</v>
      </c>
      <c r="AL608" s="8">
        <v>1160880.6657977998</v>
      </c>
      <c r="AM608" s="58">
        <v>1.1773637584156185</v>
      </c>
      <c r="AN608" s="237">
        <v>1</v>
      </c>
      <c r="AO608" s="228"/>
      <c r="AP608" s="55">
        <v>1300.232</v>
      </c>
      <c r="AQ608" s="200">
        <v>1615325.2894560508</v>
      </c>
      <c r="AR608" s="201">
        <v>1.2423362057356311</v>
      </c>
      <c r="AS608" s="55">
        <v>1</v>
      </c>
      <c r="AT608" s="55"/>
      <c r="AU608" s="423">
        <v>1320.0421000000003</v>
      </c>
      <c r="AV608" s="200">
        <v>1562903.2558955273</v>
      </c>
      <c r="AW608" s="201">
        <v>1.1839798563208908</v>
      </c>
      <c r="AX608" s="423">
        <v>1</v>
      </c>
      <c r="AY608" s="55"/>
      <c r="AZ608" s="423">
        <v>1242.1300000000001</v>
      </c>
      <c r="BA608" s="200">
        <v>1490296.756551533</v>
      </c>
      <c r="BB608" s="201">
        <v>1.1997912912106887</v>
      </c>
      <c r="BC608" s="425">
        <v>1</v>
      </c>
      <c r="BD608" s="136"/>
    </row>
    <row r="609" spans="1:56" s="4" customFormat="1" ht="11.25" customHeight="1">
      <c r="A609" s="123">
        <v>140</v>
      </c>
      <c r="B609" s="55" t="s">
        <v>1014</v>
      </c>
      <c r="C609" s="345">
        <v>2</v>
      </c>
      <c r="D609" s="57">
        <v>36084</v>
      </c>
      <c r="E609" s="94">
        <v>210</v>
      </c>
      <c r="F609" s="55" t="s">
        <v>1012</v>
      </c>
      <c r="G609" s="55" t="s">
        <v>748</v>
      </c>
      <c r="H609" s="55" t="s">
        <v>1013</v>
      </c>
      <c r="I609" s="55" t="s">
        <v>849</v>
      </c>
      <c r="J609" s="55" t="s">
        <v>591</v>
      </c>
      <c r="K609" s="55" t="s">
        <v>848</v>
      </c>
      <c r="L609" s="55"/>
      <c r="M609" s="8"/>
      <c r="N609" s="58"/>
      <c r="O609" s="55"/>
      <c r="P609" s="55"/>
      <c r="Q609" s="55"/>
      <c r="R609" s="8"/>
      <c r="S609" s="58"/>
      <c r="T609" s="55"/>
      <c r="U609" s="55"/>
      <c r="V609" s="55"/>
      <c r="W609" s="8"/>
      <c r="X609" s="58"/>
      <c r="Y609" s="55"/>
      <c r="Z609" s="55"/>
      <c r="AA609" s="55"/>
      <c r="AB609" s="8"/>
      <c r="AC609" s="58"/>
      <c r="AD609" s="55"/>
      <c r="AE609" s="55"/>
      <c r="AF609" s="55"/>
      <c r="AG609" s="8"/>
      <c r="AH609" s="58"/>
      <c r="AI609" s="55"/>
      <c r="AJ609" s="55"/>
      <c r="AK609" s="55">
        <v>118</v>
      </c>
      <c r="AL609" s="8">
        <v>161479.46058353997</v>
      </c>
      <c r="AM609" s="58">
        <v>1.3684700049452541</v>
      </c>
      <c r="AN609" s="237">
        <v>1</v>
      </c>
      <c r="AO609" s="228"/>
      <c r="AP609" s="55">
        <v>0</v>
      </c>
      <c r="AQ609" s="200">
        <v>0</v>
      </c>
      <c r="AR609" s="201">
        <v>0</v>
      </c>
      <c r="AS609" s="55">
        <v>1</v>
      </c>
      <c r="AT609" s="55"/>
      <c r="AU609" s="423">
        <v>0</v>
      </c>
      <c r="AV609" s="200">
        <v>0</v>
      </c>
      <c r="AW609" s="201">
        <v>0</v>
      </c>
      <c r="AX609" s="423">
        <v>1</v>
      </c>
      <c r="AY609" s="55"/>
      <c r="AZ609" s="423">
        <v>1236.46</v>
      </c>
      <c r="BA609" s="200">
        <v>1493884.5538262606</v>
      </c>
      <c r="BB609" s="201">
        <v>1.2081948092346382</v>
      </c>
      <c r="BC609" s="425">
        <v>1</v>
      </c>
      <c r="BD609" s="136"/>
    </row>
    <row r="610" spans="1:56" s="4" customFormat="1" ht="11.25" customHeight="1">
      <c r="A610" s="123">
        <v>140</v>
      </c>
      <c r="B610" s="55" t="s">
        <v>1014</v>
      </c>
      <c r="C610" s="345">
        <v>3</v>
      </c>
      <c r="D610" s="57">
        <v>39450</v>
      </c>
      <c r="E610" s="94">
        <v>250</v>
      </c>
      <c r="F610" s="55" t="s">
        <v>1012</v>
      </c>
      <c r="G610" s="55" t="s">
        <v>748</v>
      </c>
      <c r="H610" s="55" t="s">
        <v>1013</v>
      </c>
      <c r="I610" s="55" t="s">
        <v>849</v>
      </c>
      <c r="J610" s="55" t="s">
        <v>591</v>
      </c>
      <c r="K610" s="55" t="s">
        <v>848</v>
      </c>
      <c r="L610" s="55"/>
      <c r="M610" s="8"/>
      <c r="N610" s="58"/>
      <c r="O610" s="55"/>
      <c r="P610" s="55"/>
      <c r="Q610" s="55"/>
      <c r="R610" s="8"/>
      <c r="S610" s="58"/>
      <c r="T610" s="55"/>
      <c r="U610" s="55"/>
      <c r="V610" s="136"/>
      <c r="W610" s="8"/>
      <c r="X610" s="58"/>
      <c r="Y610" s="55"/>
      <c r="Z610" s="55"/>
      <c r="AA610" s="136"/>
      <c r="AB610" s="8"/>
      <c r="AC610" s="58"/>
      <c r="AD610" s="55"/>
      <c r="AE610" s="55"/>
      <c r="AF610" s="136"/>
      <c r="AG610" s="8"/>
      <c r="AH610" s="58"/>
      <c r="AI610" s="55"/>
      <c r="AJ610" s="55"/>
      <c r="AK610" s="55">
        <v>1065</v>
      </c>
      <c r="AL610" s="8">
        <v>1263205.9832727599</v>
      </c>
      <c r="AM610" s="58">
        <v>1.1861089044814648</v>
      </c>
      <c r="AN610" s="237">
        <v>1</v>
      </c>
      <c r="AO610" s="228"/>
      <c r="AP610" s="55">
        <v>1498.0840000000001</v>
      </c>
      <c r="AQ610" s="200">
        <v>1815777.2680381625</v>
      </c>
      <c r="AR610" s="201">
        <v>1.2120663914961793</v>
      </c>
      <c r="AS610" s="55">
        <v>1</v>
      </c>
      <c r="AT610" s="55"/>
      <c r="AU610" s="423">
        <v>1508.7095949999998</v>
      </c>
      <c r="AV610" s="200">
        <v>1726553.5476841296</v>
      </c>
      <c r="AW610" s="201">
        <v>1.1443909108857557</v>
      </c>
      <c r="AX610" s="423">
        <v>1</v>
      </c>
      <c r="AY610" s="55"/>
      <c r="AZ610" s="423">
        <v>1347.67</v>
      </c>
      <c r="BA610" s="200">
        <v>1564328.2383675133</v>
      </c>
      <c r="BB610" s="201">
        <v>1.1607650525481112</v>
      </c>
      <c r="BC610" s="425">
        <v>1</v>
      </c>
      <c r="BD610" s="136"/>
    </row>
    <row r="611" spans="1:56" s="4" customFormat="1" ht="11.25" customHeight="1">
      <c r="A611" s="123">
        <v>140</v>
      </c>
      <c r="B611" s="55" t="s">
        <v>1014</v>
      </c>
      <c r="C611" s="345">
        <v>4</v>
      </c>
      <c r="D611" s="57">
        <v>39660</v>
      </c>
      <c r="E611" s="94">
        <v>250</v>
      </c>
      <c r="F611" s="55" t="s">
        <v>1012</v>
      </c>
      <c r="G611" s="55" t="s">
        <v>748</v>
      </c>
      <c r="H611" s="55" t="s">
        <v>1013</v>
      </c>
      <c r="I611" s="55" t="s">
        <v>849</v>
      </c>
      <c r="J611" s="55" t="s">
        <v>591</v>
      </c>
      <c r="K611" s="55" t="s">
        <v>848</v>
      </c>
      <c r="L611" s="55"/>
      <c r="M611" s="8"/>
      <c r="N611" s="58"/>
      <c r="O611" s="55"/>
      <c r="P611" s="55"/>
      <c r="Q611" s="55"/>
      <c r="R611" s="8"/>
      <c r="S611" s="58"/>
      <c r="T611" s="55"/>
      <c r="U611" s="55"/>
      <c r="V611" s="55"/>
      <c r="W611" s="8"/>
      <c r="X611" s="58"/>
      <c r="Y611" s="55"/>
      <c r="Z611" s="55"/>
      <c r="AA611" s="55"/>
      <c r="AB611" s="8"/>
      <c r="AC611" s="58"/>
      <c r="AD611" s="55"/>
      <c r="AE611" s="55"/>
      <c r="AF611" s="55"/>
      <c r="AG611" s="8"/>
      <c r="AH611" s="58"/>
      <c r="AI611" s="55"/>
      <c r="AJ611" s="55"/>
      <c r="AK611" s="55">
        <v>1406</v>
      </c>
      <c r="AL611" s="8">
        <v>1587405.8282077799</v>
      </c>
      <c r="AM611" s="58">
        <v>1.1290226374166286</v>
      </c>
      <c r="AN611" s="237">
        <v>1</v>
      </c>
      <c r="AO611" s="228"/>
      <c r="AP611" s="55">
        <v>1470.5630000000001</v>
      </c>
      <c r="AQ611" s="200">
        <v>1749742.9811925401</v>
      </c>
      <c r="AR611" s="201">
        <v>1.1898456449621946</v>
      </c>
      <c r="AS611" s="55">
        <v>1</v>
      </c>
      <c r="AT611" s="55"/>
      <c r="AU611" s="423">
        <v>1630.0938950000004</v>
      </c>
      <c r="AV611" s="200">
        <v>1852039.275872895</v>
      </c>
      <c r="AW611" s="201">
        <v>1.1361549672406412</v>
      </c>
      <c r="AX611" s="423">
        <v>1</v>
      </c>
      <c r="AY611" s="55"/>
      <c r="AZ611" s="423">
        <v>1293.79</v>
      </c>
      <c r="BA611" s="200">
        <v>1499370.7820491539</v>
      </c>
      <c r="BB611" s="201">
        <v>1.1588981071496565</v>
      </c>
      <c r="BC611" s="425">
        <v>1</v>
      </c>
      <c r="BD611" s="136"/>
    </row>
    <row r="612" spans="1:56" s="4" customFormat="1" ht="11.25" customHeight="1">
      <c r="A612" s="357">
        <v>141</v>
      </c>
      <c r="B612" s="263" t="s">
        <v>887</v>
      </c>
      <c r="C612" s="344">
        <v>0</v>
      </c>
      <c r="D612" s="264"/>
      <c r="E612" s="421">
        <v>250</v>
      </c>
      <c r="F612" s="263" t="s">
        <v>305</v>
      </c>
      <c r="G612" s="263" t="s">
        <v>748</v>
      </c>
      <c r="H612" s="263" t="s">
        <v>306</v>
      </c>
      <c r="I612" s="263" t="s">
        <v>849</v>
      </c>
      <c r="J612" s="263" t="s">
        <v>336</v>
      </c>
      <c r="K612" s="263" t="s">
        <v>848</v>
      </c>
      <c r="L612" s="263">
        <v>0</v>
      </c>
      <c r="M612" s="265">
        <v>0</v>
      </c>
      <c r="N612" s="268">
        <v>0</v>
      </c>
      <c r="O612" s="263">
        <v>1</v>
      </c>
      <c r="P612" s="263"/>
      <c r="Q612" s="263">
        <v>0</v>
      </c>
      <c r="R612" s="265">
        <v>0</v>
      </c>
      <c r="S612" s="268">
        <v>0</v>
      </c>
      <c r="T612" s="263">
        <v>1</v>
      </c>
      <c r="U612" s="263"/>
      <c r="V612" s="263">
        <v>0</v>
      </c>
      <c r="W612" s="265">
        <v>0</v>
      </c>
      <c r="X612" s="268">
        <v>0</v>
      </c>
      <c r="Y612" s="263">
        <v>1</v>
      </c>
      <c r="Z612" s="263"/>
      <c r="AA612" s="263">
        <v>0</v>
      </c>
      <c r="AB612" s="265">
        <v>0</v>
      </c>
      <c r="AC612" s="268">
        <v>0</v>
      </c>
      <c r="AD612" s="263">
        <v>1</v>
      </c>
      <c r="AE612" s="263"/>
      <c r="AF612" s="263">
        <v>0</v>
      </c>
      <c r="AG612" s="265">
        <v>0</v>
      </c>
      <c r="AH612" s="268">
        <v>0</v>
      </c>
      <c r="AI612" s="263">
        <v>1</v>
      </c>
      <c r="AJ612" s="263"/>
      <c r="AK612" s="263"/>
      <c r="AL612" s="265">
        <v>0</v>
      </c>
      <c r="AM612" s="268">
        <v>0</v>
      </c>
      <c r="AN612" s="263"/>
      <c r="AO612" s="313"/>
      <c r="AP612" s="263">
        <v>0</v>
      </c>
      <c r="AQ612" s="265">
        <v>0</v>
      </c>
      <c r="AR612" s="268">
        <v>0</v>
      </c>
      <c r="AS612" s="263"/>
      <c r="AT612" s="263"/>
      <c r="AU612" s="422">
        <v>0</v>
      </c>
      <c r="AV612" s="265">
        <v>0</v>
      </c>
      <c r="AW612" s="268">
        <v>0</v>
      </c>
      <c r="AX612" s="422"/>
      <c r="AY612" s="263"/>
      <c r="AZ612" s="422">
        <v>0</v>
      </c>
      <c r="BA612" s="265">
        <v>0</v>
      </c>
      <c r="BB612" s="268">
        <v>0</v>
      </c>
      <c r="BC612" s="422"/>
      <c r="BD612" s="263"/>
    </row>
    <row r="613" spans="1:56" s="4" customFormat="1" ht="11.25" customHeight="1">
      <c r="A613" s="123">
        <v>141</v>
      </c>
      <c r="B613" s="55" t="s">
        <v>887</v>
      </c>
      <c r="C613" s="345">
        <v>1</v>
      </c>
      <c r="D613" s="57">
        <v>39141</v>
      </c>
      <c r="E613" s="94">
        <v>125</v>
      </c>
      <c r="F613" s="55" t="s">
        <v>305</v>
      </c>
      <c r="G613" s="55" t="s">
        <v>748</v>
      </c>
      <c r="H613" s="55" t="s">
        <v>306</v>
      </c>
      <c r="I613" s="55" t="s">
        <v>849</v>
      </c>
      <c r="J613" s="55" t="s">
        <v>336</v>
      </c>
      <c r="K613" s="55" t="s">
        <v>848</v>
      </c>
      <c r="L613" s="55"/>
      <c r="M613" s="8"/>
      <c r="N613" s="58"/>
      <c r="O613" s="55"/>
      <c r="P613" s="55"/>
      <c r="Q613" s="55"/>
      <c r="R613" s="8"/>
      <c r="S613" s="58"/>
      <c r="T613" s="55"/>
      <c r="U613" s="55"/>
      <c r="V613" s="55"/>
      <c r="W613" s="8"/>
      <c r="X613" s="58"/>
      <c r="Y613" s="55"/>
      <c r="Z613" s="55"/>
      <c r="AA613" s="55"/>
      <c r="AB613" s="8"/>
      <c r="AC613" s="58"/>
      <c r="AD613" s="55"/>
      <c r="AE613" s="55"/>
      <c r="AF613" s="55"/>
      <c r="AG613" s="8"/>
      <c r="AH613" s="58"/>
      <c r="AI613" s="55"/>
      <c r="AJ613" s="55"/>
      <c r="AK613" s="55"/>
      <c r="AL613" s="8">
        <v>0</v>
      </c>
      <c r="AM613" s="58">
        <v>0</v>
      </c>
      <c r="AN613" s="237">
        <v>1</v>
      </c>
      <c r="AO613" s="228"/>
      <c r="AP613" s="55">
        <v>0</v>
      </c>
      <c r="AQ613" s="200">
        <v>0</v>
      </c>
      <c r="AR613" s="201">
        <v>0</v>
      </c>
      <c r="AS613" s="55">
        <v>1</v>
      </c>
      <c r="AT613" s="55"/>
      <c r="AU613" s="423">
        <v>0</v>
      </c>
      <c r="AV613" s="200">
        <v>0</v>
      </c>
      <c r="AW613" s="201">
        <v>0</v>
      </c>
      <c r="AX613" s="423">
        <v>1</v>
      </c>
      <c r="AY613" s="55"/>
      <c r="AZ613" s="423">
        <v>0</v>
      </c>
      <c r="BA613" s="200">
        <v>0</v>
      </c>
      <c r="BB613" s="201">
        <v>0</v>
      </c>
      <c r="BC613" s="425">
        <v>1</v>
      </c>
      <c r="BD613" s="136"/>
    </row>
    <row r="614" spans="1:56" s="4" customFormat="1" ht="11.25" customHeight="1">
      <c r="A614" s="123">
        <v>141</v>
      </c>
      <c r="B614" s="55" t="s">
        <v>887</v>
      </c>
      <c r="C614" s="345">
        <v>2</v>
      </c>
      <c r="D614" s="57">
        <v>39808</v>
      </c>
      <c r="E614" s="94">
        <v>125</v>
      </c>
      <c r="F614" s="55" t="s">
        <v>305</v>
      </c>
      <c r="G614" s="55" t="s">
        <v>748</v>
      </c>
      <c r="H614" s="55" t="s">
        <v>306</v>
      </c>
      <c r="I614" s="55" t="s">
        <v>849</v>
      </c>
      <c r="J614" s="55" t="s">
        <v>336</v>
      </c>
      <c r="K614" s="55" t="s">
        <v>848</v>
      </c>
      <c r="L614" s="55"/>
      <c r="M614" s="8"/>
      <c r="N614" s="58"/>
      <c r="O614" s="55"/>
      <c r="P614" s="55"/>
      <c r="Q614" s="55"/>
      <c r="R614" s="8"/>
      <c r="S614" s="58"/>
      <c r="T614" s="55"/>
      <c r="U614" s="55"/>
      <c r="V614" s="55"/>
      <c r="W614" s="8"/>
      <c r="X614" s="58"/>
      <c r="Y614" s="55"/>
      <c r="Z614" s="55"/>
      <c r="AA614" s="55"/>
      <c r="AB614" s="8"/>
      <c r="AC614" s="58"/>
      <c r="AD614" s="55"/>
      <c r="AE614" s="55"/>
      <c r="AF614" s="55"/>
      <c r="AG614" s="8"/>
      <c r="AH614" s="58"/>
      <c r="AI614" s="55"/>
      <c r="AJ614" s="55"/>
      <c r="AK614" s="55"/>
      <c r="AL614" s="8">
        <v>0</v>
      </c>
      <c r="AM614" s="58">
        <v>0</v>
      </c>
      <c r="AN614" s="237">
        <v>1</v>
      </c>
      <c r="AO614" s="228"/>
      <c r="AP614" s="55">
        <v>0</v>
      </c>
      <c r="AQ614" s="200">
        <v>0</v>
      </c>
      <c r="AR614" s="201">
        <v>0</v>
      </c>
      <c r="AS614" s="55">
        <v>1</v>
      </c>
      <c r="AT614" s="55"/>
      <c r="AU614" s="423">
        <v>0</v>
      </c>
      <c r="AV614" s="200">
        <v>0</v>
      </c>
      <c r="AW614" s="201">
        <v>0</v>
      </c>
      <c r="AX614" s="423">
        <v>1</v>
      </c>
      <c r="AY614" s="55"/>
      <c r="AZ614" s="423">
        <v>0</v>
      </c>
      <c r="BA614" s="200">
        <v>0</v>
      </c>
      <c r="BB614" s="201">
        <v>0</v>
      </c>
      <c r="BC614" s="425">
        <v>1</v>
      </c>
      <c r="BD614" s="136"/>
    </row>
    <row r="615" spans="1:56" ht="11.25" customHeight="1">
      <c r="A615" s="357">
        <v>142</v>
      </c>
      <c r="B615" s="263" t="s">
        <v>360</v>
      </c>
      <c r="C615" s="344">
        <v>0</v>
      </c>
      <c r="D615" s="264"/>
      <c r="E615" s="421">
        <v>60</v>
      </c>
      <c r="F615" s="263" t="s">
        <v>55</v>
      </c>
      <c r="G615" s="263" t="s">
        <v>748</v>
      </c>
      <c r="H615" s="263" t="s">
        <v>358</v>
      </c>
      <c r="I615" s="263" t="s">
        <v>103</v>
      </c>
      <c r="J615" s="263"/>
      <c r="K615" s="263"/>
      <c r="L615" s="267">
        <v>169.09029999999998</v>
      </c>
      <c r="M615" s="265">
        <v>0</v>
      </c>
      <c r="N615" s="268">
        <v>0</v>
      </c>
      <c r="O615" s="263"/>
      <c r="P615" s="263"/>
      <c r="Q615" s="267">
        <v>213.37774999999999</v>
      </c>
      <c r="R615" s="265">
        <v>0</v>
      </c>
      <c r="S615" s="268">
        <v>0</v>
      </c>
      <c r="T615" s="263"/>
      <c r="U615" s="263"/>
      <c r="V615" s="267">
        <v>223.875</v>
      </c>
      <c r="W615" s="265">
        <v>0</v>
      </c>
      <c r="X615" s="268">
        <v>0</v>
      </c>
      <c r="Y615" s="263"/>
      <c r="Z615" s="263"/>
      <c r="AA615" s="265">
        <v>163.92625000000001</v>
      </c>
      <c r="AB615" s="265">
        <v>0</v>
      </c>
      <c r="AC615" s="268">
        <v>0</v>
      </c>
      <c r="AD615" s="263"/>
      <c r="AE615" s="263"/>
      <c r="AF615" s="271">
        <v>226.49185</v>
      </c>
      <c r="AG615" s="265">
        <v>0</v>
      </c>
      <c r="AH615" s="268">
        <v>0</v>
      </c>
      <c r="AI615" s="263"/>
      <c r="AJ615" s="263"/>
      <c r="AK615" s="263">
        <v>230.60119999999998</v>
      </c>
      <c r="AL615" s="265">
        <v>0</v>
      </c>
      <c r="AM615" s="268">
        <v>0</v>
      </c>
      <c r="AN615" s="263"/>
      <c r="AO615" s="313"/>
      <c r="AP615" s="263">
        <v>231.6559</v>
      </c>
      <c r="AQ615" s="265">
        <v>0</v>
      </c>
      <c r="AR615" s="268">
        <v>0</v>
      </c>
      <c r="AS615" s="263"/>
      <c r="AT615" s="263"/>
      <c r="AU615" s="422">
        <v>153.19019999999998</v>
      </c>
      <c r="AV615" s="265">
        <v>0</v>
      </c>
      <c r="AW615" s="268">
        <v>0</v>
      </c>
      <c r="AX615" s="422"/>
      <c r="AY615" s="263"/>
      <c r="AZ615" s="422">
        <v>210.92009999999999</v>
      </c>
      <c r="BA615" s="265">
        <v>0</v>
      </c>
      <c r="BB615" s="268">
        <v>0</v>
      </c>
      <c r="BC615" s="422"/>
      <c r="BD615" s="263"/>
    </row>
    <row r="616" spans="1:56" s="4" customFormat="1" ht="11.25" customHeight="1">
      <c r="A616" s="123">
        <v>142</v>
      </c>
      <c r="B616" s="55" t="s">
        <v>360</v>
      </c>
      <c r="C616" s="345">
        <v>1</v>
      </c>
      <c r="D616" s="57">
        <v>28596</v>
      </c>
      <c r="E616" s="8">
        <v>30</v>
      </c>
      <c r="F616" s="55" t="s">
        <v>55</v>
      </c>
      <c r="G616" s="55" t="s">
        <v>748</v>
      </c>
      <c r="H616" s="55" t="s">
        <v>358</v>
      </c>
      <c r="I616" s="55" t="s">
        <v>103</v>
      </c>
      <c r="J616" s="55"/>
      <c r="K616" s="55"/>
      <c r="L616" s="55"/>
      <c r="M616" s="8"/>
      <c r="N616" s="58"/>
      <c r="O616" s="55"/>
      <c r="P616" s="55"/>
      <c r="Q616" s="55"/>
      <c r="R616" s="8"/>
      <c r="S616" s="58"/>
      <c r="T616" s="55"/>
      <c r="U616" s="55"/>
      <c r="V616" s="55"/>
      <c r="W616" s="8"/>
      <c r="X616" s="58"/>
      <c r="Y616" s="55"/>
      <c r="Z616" s="55"/>
      <c r="AA616" s="55"/>
      <c r="AB616" s="8"/>
      <c r="AC616" s="58"/>
      <c r="AD616" s="55"/>
      <c r="AE616" s="55"/>
      <c r="AF616" s="55"/>
      <c r="AG616" s="8"/>
      <c r="AH616" s="58"/>
      <c r="AI616" s="55"/>
      <c r="AJ616" s="55"/>
      <c r="AK616" s="55">
        <v>210.60169999999999</v>
      </c>
      <c r="AL616" s="8">
        <v>0</v>
      </c>
      <c r="AM616" s="58">
        <v>0</v>
      </c>
      <c r="AN616" s="55"/>
      <c r="AO616" s="228"/>
      <c r="AP616" s="55">
        <v>231.66</v>
      </c>
      <c r="AQ616" s="200">
        <v>0</v>
      </c>
      <c r="AR616" s="201">
        <v>0</v>
      </c>
      <c r="AS616" s="55"/>
      <c r="AT616" s="55"/>
      <c r="AU616" s="423">
        <v>153.19019999999998</v>
      </c>
      <c r="AV616" s="200">
        <v>0</v>
      </c>
      <c r="AW616" s="201">
        <v>0</v>
      </c>
      <c r="AX616" s="423"/>
      <c r="AY616" s="55"/>
      <c r="AZ616" s="423">
        <v>201.2089</v>
      </c>
      <c r="BA616" s="200">
        <v>0</v>
      </c>
      <c r="BB616" s="201">
        <v>0</v>
      </c>
      <c r="BC616" s="425"/>
      <c r="BD616" s="136"/>
    </row>
    <row r="617" spans="1:56" s="4" customFormat="1" ht="11.25" customHeight="1">
      <c r="A617" s="123">
        <v>142</v>
      </c>
      <c r="B617" s="55" t="s">
        <v>360</v>
      </c>
      <c r="C617" s="345">
        <v>2</v>
      </c>
      <c r="D617" s="57">
        <v>28671</v>
      </c>
      <c r="E617" s="8">
        <v>30</v>
      </c>
      <c r="F617" s="55" t="s">
        <v>55</v>
      </c>
      <c r="G617" s="55" t="s">
        <v>748</v>
      </c>
      <c r="H617" s="55" t="s">
        <v>358</v>
      </c>
      <c r="I617" s="55" t="s">
        <v>103</v>
      </c>
      <c r="J617" s="55"/>
      <c r="K617" s="55"/>
      <c r="L617" s="56"/>
      <c r="M617" s="200"/>
      <c r="N617" s="201"/>
      <c r="O617" s="56"/>
      <c r="P617" s="56"/>
      <c r="Q617" s="56"/>
      <c r="R617" s="200"/>
      <c r="S617" s="201"/>
      <c r="T617" s="56"/>
      <c r="U617" s="56"/>
      <c r="V617" s="56"/>
      <c r="W617" s="200"/>
      <c r="X617" s="201"/>
      <c r="Y617" s="56"/>
      <c r="Z617" s="56"/>
      <c r="AA617" s="56"/>
      <c r="AB617" s="200"/>
      <c r="AC617" s="201"/>
      <c r="AD617" s="56"/>
      <c r="AE617" s="56"/>
      <c r="AF617" s="56"/>
      <c r="AG617" s="200"/>
      <c r="AH617" s="201"/>
      <c r="AI617" s="56"/>
      <c r="AJ617" s="56"/>
      <c r="AK617" s="55">
        <v>19.999500000000001</v>
      </c>
      <c r="AL617" s="8">
        <v>0</v>
      </c>
      <c r="AM617" s="58">
        <v>0</v>
      </c>
      <c r="AN617" s="55"/>
      <c r="AO617" s="228"/>
      <c r="AP617" s="56">
        <v>0</v>
      </c>
      <c r="AQ617" s="200">
        <v>0</v>
      </c>
      <c r="AR617" s="201">
        <v>0</v>
      </c>
      <c r="AS617" s="56"/>
      <c r="AT617" s="56"/>
      <c r="AU617" s="423">
        <v>0</v>
      </c>
      <c r="AV617" s="200">
        <v>0</v>
      </c>
      <c r="AW617" s="201">
        <v>0</v>
      </c>
      <c r="AX617" s="423"/>
      <c r="AY617" s="56"/>
      <c r="AZ617" s="423">
        <v>9.7111999999999998</v>
      </c>
      <c r="BA617" s="200">
        <v>0</v>
      </c>
      <c r="BB617" s="201">
        <v>0</v>
      </c>
      <c r="BC617" s="425"/>
      <c r="BD617" s="139"/>
    </row>
    <row r="618" spans="1:56" ht="11.25" customHeight="1">
      <c r="A618" s="357">
        <v>143</v>
      </c>
      <c r="B618" s="263" t="s">
        <v>1011</v>
      </c>
      <c r="C618" s="344">
        <v>0</v>
      </c>
      <c r="D618" s="264"/>
      <c r="E618" s="421">
        <v>0</v>
      </c>
      <c r="F618" s="263" t="s">
        <v>1012</v>
      </c>
      <c r="G618" s="263" t="s">
        <v>748</v>
      </c>
      <c r="H618" s="263" t="s">
        <v>1013</v>
      </c>
      <c r="I618" s="263" t="s">
        <v>849</v>
      </c>
      <c r="J618" s="263" t="s">
        <v>591</v>
      </c>
      <c r="K618" s="263" t="s">
        <v>848</v>
      </c>
      <c r="L618" s="263">
        <v>263.84699999999998</v>
      </c>
      <c r="M618" s="265">
        <v>287522.52113641787</v>
      </c>
      <c r="N618" s="268">
        <v>1.0897320080820243</v>
      </c>
      <c r="O618" s="263">
        <v>1</v>
      </c>
      <c r="P618" s="263"/>
      <c r="Q618" s="263">
        <v>0</v>
      </c>
      <c r="R618" s="265">
        <v>0</v>
      </c>
      <c r="S618" s="268">
        <v>0</v>
      </c>
      <c r="T618" s="263">
        <v>1</v>
      </c>
      <c r="U618" s="263"/>
      <c r="V618" s="263">
        <v>0</v>
      </c>
      <c r="W618" s="265">
        <v>0</v>
      </c>
      <c r="X618" s="268">
        <v>0</v>
      </c>
      <c r="Y618" s="263">
        <v>1</v>
      </c>
      <c r="Z618" s="263"/>
      <c r="AA618" s="263"/>
      <c r="AB618" s="265">
        <v>0</v>
      </c>
      <c r="AC618" s="268">
        <v>0</v>
      </c>
      <c r="AD618" s="263">
        <v>1</v>
      </c>
      <c r="AE618" s="263"/>
      <c r="AF618" s="263">
        <v>0</v>
      </c>
      <c r="AG618" s="265">
        <v>0</v>
      </c>
      <c r="AH618" s="268">
        <v>0</v>
      </c>
      <c r="AI618" s="263">
        <v>1</v>
      </c>
      <c r="AJ618" s="263"/>
      <c r="AK618" s="263"/>
      <c r="AL618" s="265">
        <v>0</v>
      </c>
      <c r="AM618" s="268">
        <v>0</v>
      </c>
      <c r="AN618" s="263"/>
      <c r="AO618" s="313"/>
      <c r="AP618" s="263"/>
      <c r="AQ618" s="265">
        <v>0</v>
      </c>
      <c r="AR618" s="268">
        <v>0</v>
      </c>
      <c r="AS618" s="263"/>
      <c r="AT618" s="263"/>
      <c r="AU618" s="422">
        <v>0</v>
      </c>
      <c r="AV618" s="265">
        <v>0</v>
      </c>
      <c r="AW618" s="268">
        <v>0</v>
      </c>
      <c r="AX618" s="422"/>
      <c r="AY618" s="263"/>
      <c r="AZ618" s="422">
        <v>0</v>
      </c>
      <c r="BA618" s="265">
        <v>0</v>
      </c>
      <c r="BB618" s="268">
        <v>0</v>
      </c>
      <c r="BC618" s="422"/>
      <c r="BD618" s="263"/>
    </row>
    <row r="619" spans="1:56" s="4" customFormat="1" ht="11.25" customHeight="1">
      <c r="A619" s="123">
        <v>143</v>
      </c>
      <c r="B619" s="55" t="s">
        <v>1011</v>
      </c>
      <c r="C619" s="345">
        <v>1</v>
      </c>
      <c r="D619" s="57">
        <v>27294</v>
      </c>
      <c r="E619" s="94">
        <v>0</v>
      </c>
      <c r="F619" s="55" t="s">
        <v>1012</v>
      </c>
      <c r="G619" s="55" t="s">
        <v>748</v>
      </c>
      <c r="H619" s="55" t="s">
        <v>1013</v>
      </c>
      <c r="I619" s="55" t="s">
        <v>849</v>
      </c>
      <c r="J619" s="55" t="s">
        <v>591</v>
      </c>
      <c r="K619" s="55" t="s">
        <v>848</v>
      </c>
      <c r="L619" s="55"/>
      <c r="M619" s="8"/>
      <c r="N619" s="58"/>
      <c r="O619" s="55"/>
      <c r="P619" s="55"/>
      <c r="Q619" s="55"/>
      <c r="R619" s="8"/>
      <c r="S619" s="58"/>
      <c r="T619" s="55"/>
      <c r="U619" s="55"/>
      <c r="V619" s="55"/>
      <c r="W619" s="8"/>
      <c r="X619" s="58"/>
      <c r="Y619" s="55"/>
      <c r="Z619" s="55"/>
      <c r="AA619" s="55"/>
      <c r="AB619" s="8"/>
      <c r="AC619" s="58"/>
      <c r="AD619" s="55"/>
      <c r="AE619" s="55"/>
      <c r="AF619" s="55"/>
      <c r="AG619" s="8"/>
      <c r="AH619" s="58"/>
      <c r="AI619" s="55"/>
      <c r="AJ619" s="55"/>
      <c r="AK619" s="55"/>
      <c r="AL619" s="8">
        <v>0</v>
      </c>
      <c r="AM619" s="58">
        <v>0</v>
      </c>
      <c r="AN619" s="237">
        <v>1</v>
      </c>
      <c r="AO619" s="228"/>
      <c r="AP619" s="55"/>
      <c r="AQ619" s="200">
        <v>0</v>
      </c>
      <c r="AR619" s="201">
        <v>0</v>
      </c>
      <c r="AS619" s="55">
        <v>1</v>
      </c>
      <c r="AT619" s="55"/>
      <c r="AU619" s="245">
        <v>0</v>
      </c>
      <c r="AV619" s="200">
        <v>0</v>
      </c>
      <c r="AW619" s="201">
        <v>0</v>
      </c>
      <c r="AX619" s="423">
        <v>1</v>
      </c>
      <c r="AY619" s="55"/>
      <c r="AZ619" s="245">
        <v>0</v>
      </c>
      <c r="BA619" s="200">
        <v>0</v>
      </c>
      <c r="BB619" s="201">
        <v>0</v>
      </c>
      <c r="BC619" s="425">
        <v>1</v>
      </c>
      <c r="BD619" s="136"/>
    </row>
    <row r="620" spans="1:56" ht="11.25" customHeight="1">
      <c r="A620" s="123">
        <v>143</v>
      </c>
      <c r="B620" s="55" t="s">
        <v>1011</v>
      </c>
      <c r="C620" s="345">
        <v>2</v>
      </c>
      <c r="D620" s="57">
        <v>27656</v>
      </c>
      <c r="E620" s="94">
        <v>0</v>
      </c>
      <c r="F620" s="55" t="s">
        <v>1012</v>
      </c>
      <c r="G620" s="55" t="s">
        <v>748</v>
      </c>
      <c r="H620" s="55" t="s">
        <v>1013</v>
      </c>
      <c r="I620" s="55" t="s">
        <v>849</v>
      </c>
      <c r="J620" s="55" t="s">
        <v>591</v>
      </c>
      <c r="K620" s="55" t="s">
        <v>848</v>
      </c>
      <c r="L620" s="56"/>
      <c r="M620" s="200"/>
      <c r="N620" s="201"/>
      <c r="O620" s="56"/>
      <c r="P620" s="56"/>
      <c r="Q620" s="56"/>
      <c r="R620" s="200"/>
      <c r="S620" s="201"/>
      <c r="T620" s="56"/>
      <c r="U620" s="56"/>
      <c r="V620" s="56"/>
      <c r="W620" s="200"/>
      <c r="X620" s="201"/>
      <c r="Y620" s="56"/>
      <c r="Z620" s="56"/>
      <c r="AA620" s="56"/>
      <c r="AB620" s="200"/>
      <c r="AC620" s="201"/>
      <c r="AD620" s="56"/>
      <c r="AE620" s="56"/>
      <c r="AF620" s="56"/>
      <c r="AG620" s="200"/>
      <c r="AH620" s="201"/>
      <c r="AI620" s="56"/>
      <c r="AJ620" s="56"/>
      <c r="AK620" s="55"/>
      <c r="AL620" s="8">
        <v>0</v>
      </c>
      <c r="AM620" s="58">
        <v>0</v>
      </c>
      <c r="AN620" s="237">
        <v>1</v>
      </c>
      <c r="AO620" s="228"/>
      <c r="AP620" s="56"/>
      <c r="AQ620" s="200">
        <v>0</v>
      </c>
      <c r="AR620" s="201">
        <v>0</v>
      </c>
      <c r="AS620" s="56">
        <v>1</v>
      </c>
      <c r="AT620" s="56"/>
      <c r="AU620" s="245">
        <v>0</v>
      </c>
      <c r="AV620" s="200">
        <v>0</v>
      </c>
      <c r="AW620" s="201">
        <v>0</v>
      </c>
      <c r="AX620" s="423">
        <v>1</v>
      </c>
      <c r="AY620" s="56"/>
      <c r="AZ620" s="245">
        <v>0</v>
      </c>
      <c r="BA620" s="200">
        <v>0</v>
      </c>
      <c r="BB620" s="201">
        <v>0</v>
      </c>
      <c r="BC620" s="425">
        <v>1</v>
      </c>
      <c r="BD620" s="139"/>
    </row>
    <row r="621" spans="1:56" ht="11.25" customHeight="1">
      <c r="A621" s="123">
        <v>143</v>
      </c>
      <c r="B621" s="55" t="s">
        <v>1011</v>
      </c>
      <c r="C621" s="345">
        <v>3</v>
      </c>
      <c r="D621" s="57">
        <v>28578</v>
      </c>
      <c r="E621" s="94">
        <v>0</v>
      </c>
      <c r="F621" s="55" t="s">
        <v>1012</v>
      </c>
      <c r="G621" s="55" t="s">
        <v>748</v>
      </c>
      <c r="H621" s="55" t="s">
        <v>1013</v>
      </c>
      <c r="I621" s="55" t="s">
        <v>849</v>
      </c>
      <c r="J621" s="55" t="s">
        <v>591</v>
      </c>
      <c r="K621" s="55" t="s">
        <v>848</v>
      </c>
      <c r="L621" s="55"/>
      <c r="M621" s="8"/>
      <c r="N621" s="58"/>
      <c r="O621" s="55"/>
      <c r="P621" s="55"/>
      <c r="Q621" s="55"/>
      <c r="R621" s="8"/>
      <c r="S621" s="58"/>
      <c r="T621" s="55"/>
      <c r="U621" s="55"/>
      <c r="V621" s="55"/>
      <c r="W621" s="8"/>
      <c r="X621" s="58"/>
      <c r="Y621" s="55"/>
      <c r="Z621" s="55"/>
      <c r="AA621" s="55"/>
      <c r="AB621" s="8"/>
      <c r="AC621" s="58"/>
      <c r="AD621" s="55"/>
      <c r="AE621" s="55"/>
      <c r="AF621" s="55"/>
      <c r="AG621" s="8"/>
      <c r="AH621" s="58"/>
      <c r="AI621" s="55"/>
      <c r="AJ621" s="55"/>
      <c r="AK621" s="55"/>
      <c r="AL621" s="8">
        <v>0</v>
      </c>
      <c r="AM621" s="58">
        <v>0</v>
      </c>
      <c r="AN621" s="237">
        <v>1</v>
      </c>
      <c r="AO621" s="228"/>
      <c r="AP621" s="55"/>
      <c r="AQ621" s="200">
        <v>0</v>
      </c>
      <c r="AR621" s="201">
        <v>0</v>
      </c>
      <c r="AS621" s="55">
        <v>1</v>
      </c>
      <c r="AT621" s="55"/>
      <c r="AU621" s="245">
        <v>0</v>
      </c>
      <c r="AV621" s="200">
        <v>0</v>
      </c>
      <c r="AW621" s="201">
        <v>0</v>
      </c>
      <c r="AX621" s="423">
        <v>1</v>
      </c>
      <c r="AY621" s="55"/>
      <c r="AZ621" s="245">
        <v>0</v>
      </c>
      <c r="BA621" s="200">
        <v>0</v>
      </c>
      <c r="BB621" s="201">
        <v>0</v>
      </c>
      <c r="BC621" s="425">
        <v>1</v>
      </c>
      <c r="BD621" s="136"/>
    </row>
    <row r="622" spans="1:56" s="4" customFormat="1" ht="11.25" customHeight="1">
      <c r="A622" s="123">
        <v>143</v>
      </c>
      <c r="B622" s="55" t="s">
        <v>1011</v>
      </c>
      <c r="C622" s="345">
        <v>4</v>
      </c>
      <c r="D622" s="57">
        <v>28886</v>
      </c>
      <c r="E622" s="94">
        <v>0</v>
      </c>
      <c r="F622" s="55" t="s">
        <v>1012</v>
      </c>
      <c r="G622" s="55" t="s">
        <v>748</v>
      </c>
      <c r="H622" s="55" t="s">
        <v>1013</v>
      </c>
      <c r="I622" s="55" t="s">
        <v>849</v>
      </c>
      <c r="J622" s="55" t="s">
        <v>591</v>
      </c>
      <c r="K622" s="55" t="s">
        <v>848</v>
      </c>
      <c r="L622" s="55"/>
      <c r="M622" s="8"/>
      <c r="N622" s="58"/>
      <c r="O622" s="55"/>
      <c r="P622" s="55"/>
      <c r="Q622" s="55"/>
      <c r="R622" s="8"/>
      <c r="S622" s="58"/>
      <c r="T622" s="55"/>
      <c r="U622" s="55"/>
      <c r="V622" s="55"/>
      <c r="W622" s="8"/>
      <c r="X622" s="58"/>
      <c r="Y622" s="55"/>
      <c r="Z622" s="55"/>
      <c r="AA622" s="55"/>
      <c r="AB622" s="8"/>
      <c r="AC622" s="58"/>
      <c r="AD622" s="55"/>
      <c r="AE622" s="55"/>
      <c r="AF622" s="55"/>
      <c r="AG622" s="8"/>
      <c r="AH622" s="58"/>
      <c r="AI622" s="55"/>
      <c r="AJ622" s="55"/>
      <c r="AK622" s="55"/>
      <c r="AL622" s="8">
        <v>0</v>
      </c>
      <c r="AM622" s="58">
        <v>0</v>
      </c>
      <c r="AN622" s="237">
        <v>1</v>
      </c>
      <c r="AO622" s="228"/>
      <c r="AP622" s="55"/>
      <c r="AQ622" s="200">
        <v>0</v>
      </c>
      <c r="AR622" s="201">
        <v>0</v>
      </c>
      <c r="AS622" s="55">
        <v>1</v>
      </c>
      <c r="AT622" s="55"/>
      <c r="AU622" s="245">
        <v>0</v>
      </c>
      <c r="AV622" s="200">
        <v>0</v>
      </c>
      <c r="AW622" s="201">
        <v>0</v>
      </c>
      <c r="AX622" s="423">
        <v>1</v>
      </c>
      <c r="AY622" s="55"/>
      <c r="AZ622" s="245">
        <v>0</v>
      </c>
      <c r="BA622" s="200">
        <v>0</v>
      </c>
      <c r="BB622" s="201">
        <v>0</v>
      </c>
      <c r="BC622" s="425">
        <v>1</v>
      </c>
      <c r="BD622" s="136"/>
    </row>
    <row r="623" spans="1:56" ht="11.25" customHeight="1">
      <c r="A623" s="357">
        <v>144</v>
      </c>
      <c r="B623" s="263" t="s">
        <v>124</v>
      </c>
      <c r="C623" s="344">
        <v>0</v>
      </c>
      <c r="D623" s="264"/>
      <c r="E623" s="421">
        <v>0</v>
      </c>
      <c r="F623" s="263" t="s">
        <v>978</v>
      </c>
      <c r="G623" s="263" t="s">
        <v>338</v>
      </c>
      <c r="H623" s="263" t="s">
        <v>125</v>
      </c>
      <c r="I623" s="263" t="s">
        <v>849</v>
      </c>
      <c r="J623" s="263" t="s">
        <v>596</v>
      </c>
      <c r="K623" s="263" t="s">
        <v>530</v>
      </c>
      <c r="L623" s="267">
        <v>553.61500000000001</v>
      </c>
      <c r="M623" s="265">
        <v>247867.23014913479</v>
      </c>
      <c r="N623" s="268">
        <v>0.44772491740493808</v>
      </c>
      <c r="O623" s="263">
        <v>1</v>
      </c>
      <c r="P623" s="263"/>
      <c r="Q623" s="267">
        <v>1110.42</v>
      </c>
      <c r="R623" s="265">
        <v>495920.70722966816</v>
      </c>
      <c r="S623" s="268">
        <v>0.44660642570348885</v>
      </c>
      <c r="T623" s="263">
        <v>1</v>
      </c>
      <c r="U623" s="263"/>
      <c r="V623" s="267">
        <v>549.3933499970326</v>
      </c>
      <c r="W623" s="265">
        <v>0</v>
      </c>
      <c r="X623" s="268">
        <v>0</v>
      </c>
      <c r="Y623" s="263">
        <v>1</v>
      </c>
      <c r="Z623" s="263"/>
      <c r="AA623" s="267">
        <v>406.33205818796233</v>
      </c>
      <c r="AB623" s="265">
        <v>0</v>
      </c>
      <c r="AC623" s="268">
        <v>0</v>
      </c>
      <c r="AD623" s="263">
        <v>1</v>
      </c>
      <c r="AE623" s="263"/>
      <c r="AF623" s="267">
        <v>490.6</v>
      </c>
      <c r="AG623" s="265">
        <v>241931.74464114301</v>
      </c>
      <c r="AH623" s="268">
        <v>0.49313441630889321</v>
      </c>
      <c r="AI623" s="263">
        <v>1</v>
      </c>
      <c r="AJ623" s="263"/>
      <c r="AK623" s="263">
        <v>0</v>
      </c>
      <c r="AL623" s="265">
        <v>0</v>
      </c>
      <c r="AM623" s="268">
        <v>0</v>
      </c>
      <c r="AN623" s="263"/>
      <c r="AO623" s="313"/>
      <c r="AP623" s="263">
        <v>0</v>
      </c>
      <c r="AQ623" s="265">
        <v>0</v>
      </c>
      <c r="AR623" s="268">
        <v>0</v>
      </c>
      <c r="AS623" s="263"/>
      <c r="AT623" s="263"/>
      <c r="AU623" s="422">
        <v>0</v>
      </c>
      <c r="AV623" s="265">
        <v>0</v>
      </c>
      <c r="AW623" s="268">
        <v>0</v>
      </c>
      <c r="AX623" s="422"/>
      <c r="AY623" s="263"/>
      <c r="AZ623" s="422">
        <v>0</v>
      </c>
      <c r="BA623" s="265">
        <v>0</v>
      </c>
      <c r="BB623" s="268">
        <v>0</v>
      </c>
      <c r="BC623" s="422"/>
      <c r="BD623" s="263"/>
    </row>
    <row r="624" spans="1:56" ht="11.25" customHeight="1">
      <c r="A624" s="123">
        <v>144</v>
      </c>
      <c r="B624" s="55" t="s">
        <v>124</v>
      </c>
      <c r="C624" s="345">
        <v>1</v>
      </c>
      <c r="D624" s="57">
        <v>35622</v>
      </c>
      <c r="E624" s="94">
        <v>0</v>
      </c>
      <c r="F624" s="55" t="s">
        <v>978</v>
      </c>
      <c r="G624" s="55" t="s">
        <v>338</v>
      </c>
      <c r="H624" s="55" t="s">
        <v>125</v>
      </c>
      <c r="I624" s="55" t="s">
        <v>849</v>
      </c>
      <c r="J624" s="55" t="s">
        <v>596</v>
      </c>
      <c r="K624" s="55" t="s">
        <v>530</v>
      </c>
      <c r="L624" s="55"/>
      <c r="M624" s="8"/>
      <c r="N624" s="58"/>
      <c r="O624" s="55"/>
      <c r="P624" s="55"/>
      <c r="Q624" s="55"/>
      <c r="R624" s="8"/>
      <c r="S624" s="58"/>
      <c r="T624" s="55"/>
      <c r="U624" s="55"/>
      <c r="V624" s="55"/>
      <c r="W624" s="8"/>
      <c r="X624" s="58"/>
      <c r="Y624" s="55"/>
      <c r="Z624" s="55"/>
      <c r="AA624" s="55"/>
      <c r="AB624" s="8"/>
      <c r="AC624" s="58"/>
      <c r="AD624" s="55"/>
      <c r="AE624" s="55"/>
      <c r="AF624" s="55"/>
      <c r="AG624" s="8"/>
      <c r="AH624" s="58"/>
      <c r="AI624" s="55"/>
      <c r="AJ624" s="55"/>
      <c r="AK624" s="55">
        <v>0</v>
      </c>
      <c r="AL624" s="8">
        <v>0</v>
      </c>
      <c r="AM624" s="58">
        <v>0</v>
      </c>
      <c r="AN624" s="237">
        <v>1</v>
      </c>
      <c r="AO624" s="228"/>
      <c r="AP624" s="55">
        <v>0</v>
      </c>
      <c r="AQ624" s="200">
        <v>0</v>
      </c>
      <c r="AR624" s="201">
        <v>0</v>
      </c>
      <c r="AS624" s="55">
        <v>1</v>
      </c>
      <c r="AT624" s="55"/>
      <c r="AU624" s="423">
        <v>0</v>
      </c>
      <c r="AV624" s="200">
        <v>0</v>
      </c>
      <c r="AW624" s="201">
        <v>0</v>
      </c>
      <c r="AX624" s="423">
        <v>1</v>
      </c>
      <c r="AY624" s="55"/>
      <c r="AZ624" s="423">
        <v>0</v>
      </c>
      <c r="BA624" s="200">
        <v>0</v>
      </c>
      <c r="BB624" s="201">
        <v>0</v>
      </c>
      <c r="BC624" s="425">
        <v>1</v>
      </c>
      <c r="BD624" s="136"/>
    </row>
    <row r="625" spans="1:56" s="4" customFormat="1" ht="11.25" customHeight="1">
      <c r="A625" s="123">
        <v>144</v>
      </c>
      <c r="B625" s="55" t="s">
        <v>124</v>
      </c>
      <c r="C625" s="345">
        <v>2</v>
      </c>
      <c r="D625" s="57">
        <v>35472</v>
      </c>
      <c r="E625" s="94">
        <v>0</v>
      </c>
      <c r="F625" s="55" t="s">
        <v>978</v>
      </c>
      <c r="G625" s="55" t="s">
        <v>338</v>
      </c>
      <c r="H625" s="55" t="s">
        <v>125</v>
      </c>
      <c r="I625" s="55" t="s">
        <v>849</v>
      </c>
      <c r="J625" s="55" t="s">
        <v>596</v>
      </c>
      <c r="K625" s="55" t="s">
        <v>530</v>
      </c>
      <c r="L625" s="55"/>
      <c r="M625" s="8"/>
      <c r="N625" s="58"/>
      <c r="O625" s="55"/>
      <c r="P625" s="55"/>
      <c r="Q625" s="55"/>
      <c r="R625" s="8"/>
      <c r="S625" s="58"/>
      <c r="T625" s="55"/>
      <c r="U625" s="55"/>
      <c r="V625" s="55"/>
      <c r="W625" s="8"/>
      <c r="X625" s="58"/>
      <c r="Y625" s="55"/>
      <c r="Z625" s="55"/>
      <c r="AA625" s="55"/>
      <c r="AB625" s="8"/>
      <c r="AC625" s="58"/>
      <c r="AD625" s="55"/>
      <c r="AE625" s="55"/>
      <c r="AF625" s="55"/>
      <c r="AG625" s="8"/>
      <c r="AH625" s="58"/>
      <c r="AI625" s="55"/>
      <c r="AJ625" s="55"/>
      <c r="AK625" s="55">
        <v>0</v>
      </c>
      <c r="AL625" s="8">
        <v>0</v>
      </c>
      <c r="AM625" s="58">
        <v>0</v>
      </c>
      <c r="AN625" s="237">
        <v>1</v>
      </c>
      <c r="AO625" s="228"/>
      <c r="AP625" s="55">
        <v>0</v>
      </c>
      <c r="AQ625" s="200">
        <v>0</v>
      </c>
      <c r="AR625" s="201">
        <v>0</v>
      </c>
      <c r="AS625" s="55">
        <v>1</v>
      </c>
      <c r="AT625" s="55"/>
      <c r="AU625" s="423">
        <v>0</v>
      </c>
      <c r="AV625" s="200">
        <v>0</v>
      </c>
      <c r="AW625" s="201">
        <v>0</v>
      </c>
      <c r="AX625" s="423">
        <v>1</v>
      </c>
      <c r="AY625" s="55"/>
      <c r="AZ625" s="423">
        <v>0</v>
      </c>
      <c r="BA625" s="200">
        <v>0</v>
      </c>
      <c r="BB625" s="201">
        <v>0</v>
      </c>
      <c r="BC625" s="425">
        <v>1</v>
      </c>
      <c r="BD625" s="136"/>
    </row>
    <row r="626" spans="1:56" ht="11.25" customHeight="1">
      <c r="A626" s="123">
        <v>144</v>
      </c>
      <c r="B626" s="55" t="s">
        <v>124</v>
      </c>
      <c r="C626" s="345">
        <v>3</v>
      </c>
      <c r="D626" s="57">
        <v>35498</v>
      </c>
      <c r="E626" s="94">
        <v>0</v>
      </c>
      <c r="F626" s="55" t="s">
        <v>978</v>
      </c>
      <c r="G626" s="55" t="s">
        <v>338</v>
      </c>
      <c r="H626" s="55" t="s">
        <v>125</v>
      </c>
      <c r="I626" s="55" t="s">
        <v>849</v>
      </c>
      <c r="J626" s="55" t="s">
        <v>596</v>
      </c>
      <c r="K626" s="55" t="s">
        <v>530</v>
      </c>
      <c r="L626" s="55"/>
      <c r="M626" s="8"/>
      <c r="N626" s="58"/>
      <c r="O626" s="55"/>
      <c r="P626" s="55"/>
      <c r="Q626" s="55"/>
      <c r="R626" s="8"/>
      <c r="S626" s="58"/>
      <c r="T626" s="55"/>
      <c r="U626" s="55"/>
      <c r="V626" s="55"/>
      <c r="W626" s="8"/>
      <c r="X626" s="58"/>
      <c r="Y626" s="55"/>
      <c r="Z626" s="55"/>
      <c r="AA626" s="55"/>
      <c r="AB626" s="8"/>
      <c r="AC626" s="58"/>
      <c r="AD626" s="55"/>
      <c r="AE626" s="55"/>
      <c r="AF626" s="55"/>
      <c r="AG626" s="8"/>
      <c r="AH626" s="58"/>
      <c r="AI626" s="55"/>
      <c r="AJ626" s="55"/>
      <c r="AK626" s="55">
        <v>0</v>
      </c>
      <c r="AL626" s="8">
        <v>0</v>
      </c>
      <c r="AM626" s="58">
        <v>0</v>
      </c>
      <c r="AN626" s="237">
        <v>1</v>
      </c>
      <c r="AO626" s="228"/>
      <c r="AP626" s="55">
        <v>0</v>
      </c>
      <c r="AQ626" s="200">
        <v>0</v>
      </c>
      <c r="AR626" s="201">
        <v>0</v>
      </c>
      <c r="AS626" s="55">
        <v>1</v>
      </c>
      <c r="AT626" s="55"/>
      <c r="AU626" s="423">
        <v>0</v>
      </c>
      <c r="AV626" s="200">
        <v>0</v>
      </c>
      <c r="AW626" s="201">
        <v>0</v>
      </c>
      <c r="AX626" s="423">
        <v>1</v>
      </c>
      <c r="AY626" s="55"/>
      <c r="AZ626" s="423">
        <v>0</v>
      </c>
      <c r="BA626" s="200">
        <v>0</v>
      </c>
      <c r="BB626" s="201">
        <v>0</v>
      </c>
      <c r="BC626" s="425">
        <v>1</v>
      </c>
      <c r="BD626" s="136"/>
    </row>
    <row r="627" spans="1:56" s="4" customFormat="1" ht="11.25" customHeight="1">
      <c r="A627" s="123">
        <v>144</v>
      </c>
      <c r="B627" s="55" t="s">
        <v>124</v>
      </c>
      <c r="C627" s="345">
        <v>4</v>
      </c>
      <c r="D627" s="57">
        <v>35904</v>
      </c>
      <c r="E627" s="94">
        <v>0</v>
      </c>
      <c r="F627" s="55" t="s">
        <v>978</v>
      </c>
      <c r="G627" s="55" t="s">
        <v>338</v>
      </c>
      <c r="H627" s="55" t="s">
        <v>125</v>
      </c>
      <c r="I627" s="55" t="s">
        <v>849</v>
      </c>
      <c r="J627" s="55" t="s">
        <v>596</v>
      </c>
      <c r="K627" s="55" t="s">
        <v>530</v>
      </c>
      <c r="L627" s="56"/>
      <c r="M627" s="200"/>
      <c r="N627" s="201"/>
      <c r="O627" s="56"/>
      <c r="P627" s="56"/>
      <c r="Q627" s="56"/>
      <c r="R627" s="200"/>
      <c r="S627" s="201"/>
      <c r="T627" s="56"/>
      <c r="U627" s="56"/>
      <c r="V627" s="56"/>
      <c r="W627" s="200"/>
      <c r="X627" s="201"/>
      <c r="Y627" s="56"/>
      <c r="Z627" s="56"/>
      <c r="AA627" s="56"/>
      <c r="AB627" s="200"/>
      <c r="AC627" s="201"/>
      <c r="AD627" s="56"/>
      <c r="AE627" s="56"/>
      <c r="AF627" s="56"/>
      <c r="AG627" s="200"/>
      <c r="AH627" s="201"/>
      <c r="AI627" s="56"/>
      <c r="AJ627" s="56"/>
      <c r="AK627" s="55">
        <v>0</v>
      </c>
      <c r="AL627" s="8">
        <v>0</v>
      </c>
      <c r="AM627" s="58">
        <v>0</v>
      </c>
      <c r="AN627" s="237">
        <v>1</v>
      </c>
      <c r="AO627" s="228"/>
      <c r="AP627" s="56">
        <v>0</v>
      </c>
      <c r="AQ627" s="200">
        <v>0</v>
      </c>
      <c r="AR627" s="201">
        <v>0</v>
      </c>
      <c r="AS627" s="56">
        <v>1</v>
      </c>
      <c r="AT627" s="56"/>
      <c r="AU627" s="423">
        <v>0</v>
      </c>
      <c r="AV627" s="200">
        <v>0</v>
      </c>
      <c r="AW627" s="201">
        <v>0</v>
      </c>
      <c r="AX627" s="423">
        <v>1</v>
      </c>
      <c r="AY627" s="56"/>
      <c r="AZ627" s="423">
        <v>0</v>
      </c>
      <c r="BA627" s="200">
        <v>0</v>
      </c>
      <c r="BB627" s="201">
        <v>0</v>
      </c>
      <c r="BC627" s="425">
        <v>1</v>
      </c>
      <c r="BD627" s="139"/>
    </row>
    <row r="628" spans="1:56" ht="11.25" customHeight="1">
      <c r="A628" s="357">
        <v>145</v>
      </c>
      <c r="B628" s="263" t="s">
        <v>100</v>
      </c>
      <c r="C628" s="344">
        <v>0</v>
      </c>
      <c r="D628" s="264"/>
      <c r="E628" s="421">
        <v>0</v>
      </c>
      <c r="F628" s="263" t="s">
        <v>1138</v>
      </c>
      <c r="G628" s="263" t="s">
        <v>748</v>
      </c>
      <c r="H628" s="263" t="s">
        <v>45</v>
      </c>
      <c r="I628" s="263" t="s">
        <v>103</v>
      </c>
      <c r="J628" s="263"/>
      <c r="K628" s="263"/>
      <c r="L628" s="277" t="s">
        <v>238</v>
      </c>
      <c r="M628" s="265">
        <v>0</v>
      </c>
      <c r="N628" s="268">
        <v>0</v>
      </c>
      <c r="O628" s="263"/>
      <c r="P628" s="263"/>
      <c r="Q628" s="277" t="s">
        <v>238</v>
      </c>
      <c r="R628" s="265">
        <v>0</v>
      </c>
      <c r="S628" s="268">
        <v>0</v>
      </c>
      <c r="T628" s="263"/>
      <c r="U628" s="263"/>
      <c r="V628" s="277" t="s">
        <v>238</v>
      </c>
      <c r="W628" s="265">
        <v>0</v>
      </c>
      <c r="X628" s="268">
        <v>0</v>
      </c>
      <c r="Y628" s="263"/>
      <c r="Z628" s="263"/>
      <c r="AA628" s="276" t="s">
        <v>238</v>
      </c>
      <c r="AB628" s="265">
        <v>0</v>
      </c>
      <c r="AC628" s="268">
        <v>0</v>
      </c>
      <c r="AD628" s="263"/>
      <c r="AE628" s="263"/>
      <c r="AF628" s="276" t="s">
        <v>238</v>
      </c>
      <c r="AG628" s="265">
        <v>0</v>
      </c>
      <c r="AH628" s="268">
        <v>0</v>
      </c>
      <c r="AI628" s="263"/>
      <c r="AJ628" s="263"/>
      <c r="AK628" s="263"/>
      <c r="AL628" s="265">
        <v>0</v>
      </c>
      <c r="AM628" s="268">
        <v>0</v>
      </c>
      <c r="AN628" s="263"/>
      <c r="AO628" s="313"/>
      <c r="AP628" s="263"/>
      <c r="AQ628" s="265">
        <v>0</v>
      </c>
      <c r="AR628" s="268">
        <v>0</v>
      </c>
      <c r="AS628" s="263"/>
      <c r="AT628" s="263"/>
      <c r="AU628" s="422">
        <v>0</v>
      </c>
      <c r="AV628" s="265">
        <v>0</v>
      </c>
      <c r="AW628" s="268">
        <v>0</v>
      </c>
      <c r="AX628" s="422"/>
      <c r="AY628" s="263"/>
      <c r="AZ628" s="422">
        <v>0</v>
      </c>
      <c r="BA628" s="265">
        <v>0</v>
      </c>
      <c r="BB628" s="268">
        <v>0</v>
      </c>
      <c r="BC628" s="422"/>
      <c r="BD628" s="263"/>
    </row>
    <row r="629" spans="1:56" ht="11.25" customHeight="1">
      <c r="A629" s="123">
        <v>145</v>
      </c>
      <c r="B629" s="55" t="s">
        <v>100</v>
      </c>
      <c r="C629" s="345">
        <v>1</v>
      </c>
      <c r="D629" s="57">
        <v>27921</v>
      </c>
      <c r="E629" s="94">
        <v>0</v>
      </c>
      <c r="F629" s="55" t="s">
        <v>621</v>
      </c>
      <c r="G629" s="55" t="s">
        <v>748</v>
      </c>
      <c r="H629" s="55" t="s">
        <v>45</v>
      </c>
      <c r="I629" s="55" t="s">
        <v>103</v>
      </c>
      <c r="J629" s="55"/>
      <c r="K629" s="55"/>
      <c r="L629" s="228" t="s">
        <v>238</v>
      </c>
      <c r="M629" s="8"/>
      <c r="N629" s="58"/>
      <c r="O629" s="55"/>
      <c r="P629" s="55"/>
      <c r="Q629" s="228" t="s">
        <v>238</v>
      </c>
      <c r="R629" s="8"/>
      <c r="S629" s="58"/>
      <c r="T629" s="55"/>
      <c r="U629" s="55"/>
      <c r="V629" s="228" t="s">
        <v>238</v>
      </c>
      <c r="W629" s="8"/>
      <c r="X629" s="58"/>
      <c r="Y629" s="55"/>
      <c r="Z629" s="55"/>
      <c r="AA629" s="228" t="s">
        <v>238</v>
      </c>
      <c r="AB629" s="8"/>
      <c r="AC629" s="58"/>
      <c r="AD629" s="55"/>
      <c r="AE629" s="55"/>
      <c r="AF629" s="228" t="s">
        <v>238</v>
      </c>
      <c r="AG629" s="8"/>
      <c r="AH629" s="58"/>
      <c r="AI629" s="55"/>
      <c r="AJ629" s="55"/>
      <c r="AK629" s="55"/>
      <c r="AL629" s="8">
        <v>0</v>
      </c>
      <c r="AM629" s="58">
        <v>0</v>
      </c>
      <c r="AN629" s="55"/>
      <c r="AO629" s="228"/>
      <c r="AP629" s="55"/>
      <c r="AQ629" s="200">
        <v>0</v>
      </c>
      <c r="AR629" s="201">
        <v>0</v>
      </c>
      <c r="AS629" s="55"/>
      <c r="AT629" s="55"/>
      <c r="AU629" s="245">
        <v>0</v>
      </c>
      <c r="AV629" s="200">
        <v>0</v>
      </c>
      <c r="AW629" s="201">
        <v>0</v>
      </c>
      <c r="AX629" s="423"/>
      <c r="AY629" s="55"/>
      <c r="AZ629" s="423">
        <v>0</v>
      </c>
      <c r="BA629" s="200">
        <v>0</v>
      </c>
      <c r="BB629" s="201">
        <v>0</v>
      </c>
      <c r="BC629" s="425"/>
      <c r="BD629" s="136"/>
    </row>
    <row r="630" spans="1:56" s="4" customFormat="1" ht="11.25" customHeight="1">
      <c r="A630" s="123">
        <v>145</v>
      </c>
      <c r="B630" s="55" t="s">
        <v>100</v>
      </c>
      <c r="C630" s="345">
        <v>2</v>
      </c>
      <c r="D630" s="57">
        <v>28143</v>
      </c>
      <c r="E630" s="94">
        <v>0</v>
      </c>
      <c r="F630" s="55" t="s">
        <v>621</v>
      </c>
      <c r="G630" s="55" t="s">
        <v>748</v>
      </c>
      <c r="H630" s="55" t="s">
        <v>45</v>
      </c>
      <c r="I630" s="55" t="s">
        <v>103</v>
      </c>
      <c r="J630" s="55"/>
      <c r="K630" s="55"/>
      <c r="L630" s="228" t="s">
        <v>238</v>
      </c>
      <c r="M630" s="8"/>
      <c r="N630" s="58"/>
      <c r="O630" s="55"/>
      <c r="P630" s="55"/>
      <c r="Q630" s="228" t="s">
        <v>238</v>
      </c>
      <c r="R630" s="8"/>
      <c r="S630" s="58"/>
      <c r="T630" s="55"/>
      <c r="U630" s="55"/>
      <c r="V630" s="228" t="s">
        <v>238</v>
      </c>
      <c r="W630" s="8"/>
      <c r="X630" s="58"/>
      <c r="Y630" s="55"/>
      <c r="Z630" s="55"/>
      <c r="AA630" s="228" t="s">
        <v>238</v>
      </c>
      <c r="AB630" s="8"/>
      <c r="AC630" s="58"/>
      <c r="AD630" s="55"/>
      <c r="AE630" s="55"/>
      <c r="AF630" s="228" t="s">
        <v>238</v>
      </c>
      <c r="AG630" s="8"/>
      <c r="AH630" s="58"/>
      <c r="AI630" s="55"/>
      <c r="AJ630" s="55"/>
      <c r="AK630" s="55"/>
      <c r="AL630" s="8">
        <v>0</v>
      </c>
      <c r="AM630" s="58">
        <v>0</v>
      </c>
      <c r="AN630" s="55"/>
      <c r="AO630" s="228"/>
      <c r="AP630" s="55"/>
      <c r="AQ630" s="200">
        <v>0</v>
      </c>
      <c r="AR630" s="201">
        <v>0</v>
      </c>
      <c r="AS630" s="55"/>
      <c r="AT630" s="55"/>
      <c r="AU630" s="245">
        <v>0</v>
      </c>
      <c r="AV630" s="200">
        <v>0</v>
      </c>
      <c r="AW630" s="201">
        <v>0</v>
      </c>
      <c r="AX630" s="423"/>
      <c r="AY630" s="55"/>
      <c r="AZ630" s="423">
        <v>0</v>
      </c>
      <c r="BA630" s="200">
        <v>0</v>
      </c>
      <c r="BB630" s="201">
        <v>0</v>
      </c>
      <c r="BC630" s="425"/>
      <c r="BD630" s="136"/>
    </row>
    <row r="631" spans="1:56" ht="11.25" customHeight="1">
      <c r="A631" s="123">
        <v>145</v>
      </c>
      <c r="B631" s="55" t="s">
        <v>100</v>
      </c>
      <c r="C631" s="345">
        <v>3</v>
      </c>
      <c r="D631" s="57">
        <v>30687</v>
      </c>
      <c r="E631" s="94">
        <v>0</v>
      </c>
      <c r="F631" s="55" t="s">
        <v>621</v>
      </c>
      <c r="G631" s="55" t="s">
        <v>748</v>
      </c>
      <c r="H631" s="55" t="s">
        <v>45</v>
      </c>
      <c r="I631" s="55" t="s">
        <v>103</v>
      </c>
      <c r="J631" s="55"/>
      <c r="K631" s="55"/>
      <c r="L631" s="228" t="s">
        <v>238</v>
      </c>
      <c r="M631" s="8"/>
      <c r="N631" s="58"/>
      <c r="O631" s="55"/>
      <c r="P631" s="55"/>
      <c r="Q631" s="228" t="s">
        <v>238</v>
      </c>
      <c r="R631" s="8"/>
      <c r="S631" s="58"/>
      <c r="T631" s="55"/>
      <c r="U631" s="55"/>
      <c r="V631" s="228" t="s">
        <v>238</v>
      </c>
      <c r="W631" s="8"/>
      <c r="X631" s="58"/>
      <c r="Y631" s="55"/>
      <c r="Z631" s="55"/>
      <c r="AA631" s="228" t="s">
        <v>238</v>
      </c>
      <c r="AB631" s="8"/>
      <c r="AC631" s="58"/>
      <c r="AD631" s="55"/>
      <c r="AE631" s="55"/>
      <c r="AF631" s="228" t="s">
        <v>238</v>
      </c>
      <c r="AG631" s="8"/>
      <c r="AH631" s="58"/>
      <c r="AI631" s="55"/>
      <c r="AJ631" s="55"/>
      <c r="AK631" s="55"/>
      <c r="AL631" s="8">
        <v>0</v>
      </c>
      <c r="AM631" s="58">
        <v>0</v>
      </c>
      <c r="AN631" s="55"/>
      <c r="AO631" s="228"/>
      <c r="AP631" s="55"/>
      <c r="AQ631" s="200">
        <v>0</v>
      </c>
      <c r="AR631" s="201">
        <v>0</v>
      </c>
      <c r="AS631" s="55"/>
      <c r="AT631" s="55"/>
      <c r="AU631" s="245">
        <v>0</v>
      </c>
      <c r="AV631" s="200">
        <v>0</v>
      </c>
      <c r="AW631" s="201">
        <v>0</v>
      </c>
      <c r="AX631" s="423"/>
      <c r="AY631" s="55"/>
      <c r="AZ631" s="423">
        <v>0</v>
      </c>
      <c r="BA631" s="200">
        <v>0</v>
      </c>
      <c r="BB631" s="201">
        <v>0</v>
      </c>
      <c r="BC631" s="425"/>
      <c r="BD631" s="136"/>
    </row>
    <row r="632" spans="1:56" s="4" customFormat="1" ht="11.25" customHeight="1">
      <c r="A632" s="357">
        <v>146</v>
      </c>
      <c r="B632" s="263" t="s">
        <v>1371</v>
      </c>
      <c r="C632" s="344">
        <v>0</v>
      </c>
      <c r="D632" s="264"/>
      <c r="E632" s="421">
        <v>540</v>
      </c>
      <c r="F632" s="263" t="s">
        <v>1012</v>
      </c>
      <c r="G632" s="263" t="s">
        <v>338</v>
      </c>
      <c r="H632" s="263" t="s">
        <v>1174</v>
      </c>
      <c r="I632" s="263" t="s">
        <v>849</v>
      </c>
      <c r="J632" s="263" t="s">
        <v>591</v>
      </c>
      <c r="K632" s="263" t="s">
        <v>848</v>
      </c>
      <c r="L632" s="267">
        <v>1391.922</v>
      </c>
      <c r="M632" s="265">
        <v>1395250.1161466439</v>
      </c>
      <c r="N632" s="268">
        <v>1.0023910220160639</v>
      </c>
      <c r="O632" s="263">
        <v>1</v>
      </c>
      <c r="P632" s="263"/>
      <c r="Q632" s="267">
        <v>2211.67</v>
      </c>
      <c r="R632" s="265">
        <v>2196594.6533843051</v>
      </c>
      <c r="S632" s="268">
        <v>0.99318372695036106</v>
      </c>
      <c r="T632" s="263">
        <v>1</v>
      </c>
      <c r="U632" s="263"/>
      <c r="V632" s="267">
        <v>1191.3699999999999</v>
      </c>
      <c r="W632" s="265">
        <v>1306108.9173545167</v>
      </c>
      <c r="X632" s="268">
        <v>1.0963083822444051</v>
      </c>
      <c r="Y632" s="263">
        <v>1</v>
      </c>
      <c r="Z632" s="263"/>
      <c r="AA632" s="267">
        <v>1164.8800000000001</v>
      </c>
      <c r="AB632" s="265">
        <v>1268738.3961861304</v>
      </c>
      <c r="AC632" s="268">
        <v>1.0891580215868846</v>
      </c>
      <c r="AD632" s="263">
        <v>1</v>
      </c>
      <c r="AE632" s="263"/>
      <c r="AF632" s="267">
        <v>1705.9659999999999</v>
      </c>
      <c r="AG632" s="265">
        <v>1882400.0003227922</v>
      </c>
      <c r="AH632" s="268">
        <v>1.1034217565430919</v>
      </c>
      <c r="AI632" s="263">
        <v>1</v>
      </c>
      <c r="AJ632" s="263"/>
      <c r="AK632" s="263">
        <v>1933</v>
      </c>
      <c r="AL632" s="265">
        <v>2152973.9188946229</v>
      </c>
      <c r="AM632" s="268">
        <v>1.1137992337789049</v>
      </c>
      <c r="AN632" s="263"/>
      <c r="AO632" s="313"/>
      <c r="AP632" s="263">
        <v>2217.7800000000002</v>
      </c>
      <c r="AQ632" s="265">
        <v>2304262.3876308291</v>
      </c>
      <c r="AR632" s="268">
        <v>1.0389950254898273</v>
      </c>
      <c r="AS632" s="263"/>
      <c r="AT632" s="263"/>
      <c r="AU632" s="422">
        <v>2757.0108829999999</v>
      </c>
      <c r="AV632" s="265">
        <v>2901239.6409971546</v>
      </c>
      <c r="AW632" s="268">
        <v>1.0523134525461917</v>
      </c>
      <c r="AX632" s="422"/>
      <c r="AY632" s="263"/>
      <c r="AZ632" s="422">
        <v>2259.8647535999999</v>
      </c>
      <c r="BA632" s="265">
        <v>2291553.3119298792</v>
      </c>
      <c r="BB632" s="268">
        <v>1.0140223251322447</v>
      </c>
      <c r="BC632" s="422"/>
      <c r="BD632" s="263"/>
    </row>
    <row r="633" spans="1:56" s="4" customFormat="1" ht="11.25" customHeight="1">
      <c r="A633" s="123">
        <v>146</v>
      </c>
      <c r="B633" s="55" t="s">
        <v>1186</v>
      </c>
      <c r="C633" s="345">
        <v>1</v>
      </c>
      <c r="D633" s="57">
        <v>42414</v>
      </c>
      <c r="E633" s="94">
        <v>270</v>
      </c>
      <c r="F633" s="122" t="s">
        <v>1012</v>
      </c>
      <c r="G633" s="122" t="s">
        <v>338</v>
      </c>
      <c r="H633" s="122" t="s">
        <v>1174</v>
      </c>
      <c r="I633" s="55" t="s">
        <v>849</v>
      </c>
      <c r="J633" s="55" t="s">
        <v>591</v>
      </c>
      <c r="K633" s="55" t="s">
        <v>848</v>
      </c>
      <c r="L633" s="197">
        <v>1013.11</v>
      </c>
      <c r="M633" s="8">
        <v>1006824.1123342096</v>
      </c>
      <c r="N633" s="58">
        <v>0.99379545393314606</v>
      </c>
      <c r="O633" s="55"/>
      <c r="P633" s="55">
        <v>1</v>
      </c>
      <c r="Q633" s="216">
        <v>905.61</v>
      </c>
      <c r="R633" s="8">
        <v>898273.02690004557</v>
      </c>
      <c r="S633" s="58">
        <v>0.9918983082121946</v>
      </c>
      <c r="T633" s="55"/>
      <c r="U633" s="55">
        <v>1</v>
      </c>
      <c r="V633" s="216">
        <v>631.35</v>
      </c>
      <c r="W633" s="8">
        <v>683464.81428688043</v>
      </c>
      <c r="X633" s="58">
        <v>1.0825450451997789</v>
      </c>
      <c r="Y633" s="55"/>
      <c r="Z633" s="55">
        <v>1</v>
      </c>
      <c r="AA633" s="216">
        <v>648.9</v>
      </c>
      <c r="AB633" s="8">
        <v>701403.22286885686</v>
      </c>
      <c r="AC633" s="58">
        <v>1.0809111155322189</v>
      </c>
      <c r="AD633" s="55"/>
      <c r="AE633" s="55">
        <v>1</v>
      </c>
      <c r="AF633" s="216">
        <v>1104.883</v>
      </c>
      <c r="AG633" s="8">
        <v>1202746.9861007142</v>
      </c>
      <c r="AH633" s="58">
        <v>1.0885740717349386</v>
      </c>
      <c r="AI633" s="55"/>
      <c r="AJ633" s="55">
        <v>1</v>
      </c>
      <c r="AK633" s="55">
        <v>986.13300000000004</v>
      </c>
      <c r="AL633" s="8">
        <v>1077642.017422922</v>
      </c>
      <c r="AM633" s="58">
        <v>1.0927958170175036</v>
      </c>
      <c r="AN633" s="237">
        <v>1</v>
      </c>
      <c r="AO633" s="228">
        <v>1</v>
      </c>
      <c r="AP633" s="55">
        <v>1068.23</v>
      </c>
      <c r="AQ633" s="200">
        <v>1106739.348321608</v>
      </c>
      <c r="AR633" s="201">
        <v>1.0360496787411024</v>
      </c>
      <c r="AS633" s="55">
        <v>1</v>
      </c>
      <c r="AT633" s="55"/>
      <c r="AU633" s="423">
        <v>1256.3169255</v>
      </c>
      <c r="AV633" s="200">
        <v>1331011.3192992471</v>
      </c>
      <c r="AW633" s="201">
        <v>1.0594550565093435</v>
      </c>
      <c r="AX633" s="423">
        <v>1</v>
      </c>
      <c r="AY633" s="55"/>
      <c r="AZ633" s="427">
        <v>954.69432239999992</v>
      </c>
      <c r="BA633" s="200">
        <v>969243.64713462989</v>
      </c>
      <c r="BB633" s="201">
        <v>1.0152397729757674</v>
      </c>
      <c r="BC633" s="425">
        <v>1</v>
      </c>
      <c r="BD633" s="136"/>
    </row>
    <row r="634" spans="1:56" ht="11.25" customHeight="1">
      <c r="A634" s="123">
        <v>146</v>
      </c>
      <c r="B634" s="55" t="s">
        <v>1186</v>
      </c>
      <c r="C634" s="345">
        <v>2</v>
      </c>
      <c r="D634" s="57">
        <v>42444</v>
      </c>
      <c r="E634" s="94">
        <v>270</v>
      </c>
      <c r="F634" s="122" t="s">
        <v>1012</v>
      </c>
      <c r="G634" s="122" t="s">
        <v>338</v>
      </c>
      <c r="H634" s="122" t="s">
        <v>1174</v>
      </c>
      <c r="I634" s="55" t="s">
        <v>849</v>
      </c>
      <c r="J634" s="55" t="s">
        <v>591</v>
      </c>
      <c r="K634" s="55" t="s">
        <v>848</v>
      </c>
      <c r="L634" s="197">
        <v>378.81200000000001</v>
      </c>
      <c r="M634" s="8">
        <v>388426.00381243421</v>
      </c>
      <c r="N634" s="58">
        <v>1.0253793539075693</v>
      </c>
      <c r="O634" s="55"/>
      <c r="P634" s="55">
        <v>1</v>
      </c>
      <c r="Q634" s="216">
        <v>1306.06</v>
      </c>
      <c r="R634" s="8">
        <v>1298321.6264842593</v>
      </c>
      <c r="S634" s="58">
        <v>0.99407502448911944</v>
      </c>
      <c r="T634" s="55"/>
      <c r="U634" s="55">
        <v>1</v>
      </c>
      <c r="V634" s="216">
        <v>560.02</v>
      </c>
      <c r="W634" s="8">
        <v>622644.10306763591</v>
      </c>
      <c r="X634" s="58">
        <v>1.1118247617364307</v>
      </c>
      <c r="Y634" s="55"/>
      <c r="Z634" s="55">
        <v>1</v>
      </c>
      <c r="AA634" s="216">
        <v>515.99</v>
      </c>
      <c r="AB634" s="8">
        <v>567335.17331727338</v>
      </c>
      <c r="AC634" s="58">
        <v>1.0995080782908067</v>
      </c>
      <c r="AD634" s="55"/>
      <c r="AE634" s="55">
        <v>1</v>
      </c>
      <c r="AF634" s="216">
        <v>601.08299999999997</v>
      </c>
      <c r="AG634" s="8">
        <v>679653.01422207803</v>
      </c>
      <c r="AH634" s="58">
        <v>1.1307140847804349</v>
      </c>
      <c r="AI634" s="55"/>
      <c r="AJ634" s="55">
        <v>1</v>
      </c>
      <c r="AK634" s="55">
        <v>946.899</v>
      </c>
      <c r="AL634" s="8">
        <v>1075517.4969752196</v>
      </c>
      <c r="AM634" s="58">
        <v>1.1358312734253806</v>
      </c>
      <c r="AN634" s="237">
        <v>1</v>
      </c>
      <c r="AO634" s="228"/>
      <c r="AP634" s="55">
        <v>1149.55</v>
      </c>
      <c r="AQ634" s="200">
        <v>1197517.6528314203</v>
      </c>
      <c r="AR634" s="201">
        <v>1.0417273305479713</v>
      </c>
      <c r="AS634" s="55">
        <v>1</v>
      </c>
      <c r="AT634" s="55"/>
      <c r="AU634" s="423">
        <v>1500.6939574999999</v>
      </c>
      <c r="AV634" s="200">
        <v>1570228.3216979078</v>
      </c>
      <c r="AW634" s="201">
        <v>1.0463348065409319</v>
      </c>
      <c r="AX634" s="423">
        <v>1</v>
      </c>
      <c r="AY634" s="55"/>
      <c r="AZ634" s="427">
        <v>1305.1704311999999</v>
      </c>
      <c r="BA634" s="200">
        <v>1322309.6647952492</v>
      </c>
      <c r="BB634" s="201">
        <v>1.0131317973389047</v>
      </c>
      <c r="BC634" s="425">
        <v>1</v>
      </c>
      <c r="BD634" s="136"/>
    </row>
    <row r="635" spans="1:56" s="4" customFormat="1" ht="11.25" customHeight="1">
      <c r="A635" s="357">
        <v>147</v>
      </c>
      <c r="B635" s="263" t="s">
        <v>1198</v>
      </c>
      <c r="C635" s="344">
        <v>0</v>
      </c>
      <c r="D635" s="264"/>
      <c r="E635" s="421">
        <v>768</v>
      </c>
      <c r="F635" s="263" t="s">
        <v>978</v>
      </c>
      <c r="G635" s="263" t="s">
        <v>338</v>
      </c>
      <c r="H635" s="352" t="s">
        <v>1199</v>
      </c>
      <c r="I635" s="263" t="s">
        <v>849</v>
      </c>
      <c r="J635" s="263" t="s">
        <v>596</v>
      </c>
      <c r="K635" s="263" t="s">
        <v>688</v>
      </c>
      <c r="L635" s="263">
        <v>0</v>
      </c>
      <c r="M635" s="265">
        <v>0</v>
      </c>
      <c r="N635" s="268">
        <v>0</v>
      </c>
      <c r="O635" s="263">
        <v>1</v>
      </c>
      <c r="P635" s="263"/>
      <c r="Q635" s="263">
        <v>0</v>
      </c>
      <c r="R635" s="265">
        <v>0</v>
      </c>
      <c r="S635" s="268">
        <v>0</v>
      </c>
      <c r="T635" s="263">
        <v>1</v>
      </c>
      <c r="U635" s="263"/>
      <c r="V635" s="263">
        <v>0</v>
      </c>
      <c r="W635" s="265">
        <v>0</v>
      </c>
      <c r="X635" s="268">
        <v>0</v>
      </c>
      <c r="Y635" s="263">
        <v>1</v>
      </c>
      <c r="Z635" s="263"/>
      <c r="AA635" s="263">
        <v>0</v>
      </c>
      <c r="AB635" s="265">
        <v>0</v>
      </c>
      <c r="AC635" s="268">
        <v>0</v>
      </c>
      <c r="AD635" s="263">
        <v>1</v>
      </c>
      <c r="AE635" s="263"/>
      <c r="AF635" s="263">
        <v>0</v>
      </c>
      <c r="AG635" s="265">
        <v>0</v>
      </c>
      <c r="AH635" s="268">
        <v>0</v>
      </c>
      <c r="AI635" s="263">
        <v>1</v>
      </c>
      <c r="AJ635" s="263"/>
      <c r="AK635" s="263">
        <v>0</v>
      </c>
      <c r="AL635" s="265">
        <v>0</v>
      </c>
      <c r="AM635" s="268">
        <v>0</v>
      </c>
      <c r="AN635" s="263"/>
      <c r="AO635" s="313"/>
      <c r="AP635" s="263">
        <v>0</v>
      </c>
      <c r="AQ635" s="265">
        <v>0</v>
      </c>
      <c r="AR635" s="268">
        <v>0</v>
      </c>
      <c r="AS635" s="263"/>
      <c r="AT635" s="263"/>
      <c r="AU635" s="422">
        <v>0</v>
      </c>
      <c r="AV635" s="265">
        <v>0</v>
      </c>
      <c r="AW635" s="268">
        <v>0</v>
      </c>
      <c r="AX635" s="422"/>
      <c r="AY635" s="263"/>
      <c r="AZ635" s="422">
        <v>0</v>
      </c>
      <c r="BA635" s="265">
        <v>0</v>
      </c>
      <c r="BB635" s="268">
        <v>0</v>
      </c>
      <c r="BC635" s="422"/>
      <c r="BD635" s="263"/>
    </row>
    <row r="636" spans="1:56" s="4" customFormat="1" ht="11.25" customHeight="1">
      <c r="A636" s="123">
        <v>147</v>
      </c>
      <c r="B636" s="55" t="s">
        <v>1198</v>
      </c>
      <c r="C636" s="345">
        <v>1</v>
      </c>
      <c r="D636" s="57">
        <v>42259</v>
      </c>
      <c r="E636" s="94">
        <v>240</v>
      </c>
      <c r="F636" s="122" t="s">
        <v>978</v>
      </c>
      <c r="G636" s="122" t="s">
        <v>338</v>
      </c>
      <c r="H636" s="55" t="s">
        <v>1199</v>
      </c>
      <c r="I636" s="55" t="s">
        <v>849</v>
      </c>
      <c r="J636" s="122" t="s">
        <v>596</v>
      </c>
      <c r="K636" s="122" t="s">
        <v>688</v>
      </c>
      <c r="L636" s="55"/>
      <c r="M636" s="8">
        <v>0</v>
      </c>
      <c r="N636" s="58">
        <v>0</v>
      </c>
      <c r="O636" s="55"/>
      <c r="P636" s="5" t="s">
        <v>1272</v>
      </c>
      <c r="Q636" s="55">
        <v>0</v>
      </c>
      <c r="R636" s="8">
        <v>0</v>
      </c>
      <c r="S636" s="58">
        <v>0</v>
      </c>
      <c r="T636" s="55"/>
      <c r="U636" s="5" t="s">
        <v>1272</v>
      </c>
      <c r="V636" s="55">
        <v>0</v>
      </c>
      <c r="W636" s="8">
        <v>0</v>
      </c>
      <c r="X636" s="58">
        <v>0</v>
      </c>
      <c r="Y636" s="55"/>
      <c r="Z636" s="5" t="s">
        <v>1272</v>
      </c>
      <c r="AA636" s="55">
        <v>0</v>
      </c>
      <c r="AB636" s="8">
        <v>0</v>
      </c>
      <c r="AC636" s="58">
        <v>0</v>
      </c>
      <c r="AD636" s="55"/>
      <c r="AE636" s="5" t="s">
        <v>1272</v>
      </c>
      <c r="AF636" s="55">
        <v>0</v>
      </c>
      <c r="AG636" s="8">
        <v>0</v>
      </c>
      <c r="AH636" s="58">
        <v>0</v>
      </c>
      <c r="AI636" s="55"/>
      <c r="AJ636" s="5" t="s">
        <v>1272</v>
      </c>
      <c r="AK636" s="55">
        <v>0</v>
      </c>
      <c r="AL636" s="8">
        <v>0</v>
      </c>
      <c r="AM636" s="58">
        <v>0</v>
      </c>
      <c r="AN636" s="237">
        <v>1</v>
      </c>
      <c r="AO636" s="228" t="s">
        <v>1272</v>
      </c>
      <c r="AP636" s="55">
        <v>0</v>
      </c>
      <c r="AQ636" s="200">
        <v>0</v>
      </c>
      <c r="AR636" s="201">
        <v>0</v>
      </c>
      <c r="AS636" s="55">
        <v>1</v>
      </c>
      <c r="AT636" s="55" t="s">
        <v>1272</v>
      </c>
      <c r="AU636" s="423">
        <v>0</v>
      </c>
      <c r="AV636" s="200">
        <v>0</v>
      </c>
      <c r="AW636" s="201">
        <v>0</v>
      </c>
      <c r="AX636" s="423">
        <v>1</v>
      </c>
      <c r="AY636" s="55" t="s">
        <v>1272</v>
      </c>
      <c r="AZ636" s="423">
        <v>0</v>
      </c>
      <c r="BA636" s="200">
        <v>0</v>
      </c>
      <c r="BB636" s="201">
        <v>0</v>
      </c>
      <c r="BC636" s="425">
        <v>1</v>
      </c>
      <c r="BD636" s="136" t="s">
        <v>1272</v>
      </c>
    </row>
    <row r="637" spans="1:56" s="4" customFormat="1" ht="11.25" customHeight="1">
      <c r="A637" s="123">
        <v>147</v>
      </c>
      <c r="B637" s="55" t="s">
        <v>1198</v>
      </c>
      <c r="C637" s="345">
        <v>2</v>
      </c>
      <c r="D637" s="57">
        <v>42259</v>
      </c>
      <c r="E637" s="94">
        <v>144</v>
      </c>
      <c r="F637" s="122" t="s">
        <v>978</v>
      </c>
      <c r="G637" s="122" t="s">
        <v>338</v>
      </c>
      <c r="H637" s="55" t="s">
        <v>1199</v>
      </c>
      <c r="I637" s="55" t="s">
        <v>849</v>
      </c>
      <c r="J637" s="122" t="s">
        <v>596</v>
      </c>
      <c r="K637" s="122" t="s">
        <v>688</v>
      </c>
      <c r="L637" s="55"/>
      <c r="M637" s="8"/>
      <c r="N637" s="58"/>
      <c r="O637" s="55"/>
      <c r="P637" s="5"/>
      <c r="Q637" s="55"/>
      <c r="R637" s="8"/>
      <c r="S637" s="58"/>
      <c r="T637" s="55"/>
      <c r="U637" s="5"/>
      <c r="V637" s="55"/>
      <c r="W637" s="8"/>
      <c r="X637" s="58"/>
      <c r="Y637" s="55"/>
      <c r="Z637" s="5"/>
      <c r="AA637" s="55"/>
      <c r="AB637" s="8"/>
      <c r="AC637" s="58"/>
      <c r="AD637" s="55"/>
      <c r="AE637" s="5"/>
      <c r="AF637" s="55"/>
      <c r="AG637" s="8"/>
      <c r="AH637" s="58"/>
      <c r="AI637" s="55"/>
      <c r="AJ637" s="5"/>
      <c r="AK637" s="55"/>
      <c r="AL637" s="8"/>
      <c r="AM637" s="58"/>
      <c r="AN637" s="228"/>
      <c r="AO637" s="228"/>
      <c r="AP637" s="55"/>
      <c r="AQ637" s="200"/>
      <c r="AR637" s="201"/>
      <c r="AS637" s="55"/>
      <c r="AT637" s="55"/>
      <c r="AU637" s="423">
        <v>0</v>
      </c>
      <c r="AV637" s="200">
        <v>0</v>
      </c>
      <c r="AW637" s="201">
        <v>0</v>
      </c>
      <c r="AX637" s="423">
        <v>1</v>
      </c>
      <c r="AY637" s="55"/>
      <c r="AZ637" s="423">
        <v>0</v>
      </c>
      <c r="BA637" s="200">
        <v>0</v>
      </c>
      <c r="BB637" s="201">
        <v>0</v>
      </c>
      <c r="BC637" s="425">
        <v>1</v>
      </c>
      <c r="BD637" s="136"/>
    </row>
    <row r="638" spans="1:56" s="4" customFormat="1" ht="11.25" customHeight="1">
      <c r="A638" s="123">
        <v>147</v>
      </c>
      <c r="B638" s="55" t="s">
        <v>1198</v>
      </c>
      <c r="C638" s="345">
        <v>3</v>
      </c>
      <c r="D638" s="57">
        <v>42282</v>
      </c>
      <c r="E638" s="94">
        <v>240</v>
      </c>
      <c r="F638" s="122" t="s">
        <v>978</v>
      </c>
      <c r="G638" s="122" t="s">
        <v>338</v>
      </c>
      <c r="H638" s="55" t="s">
        <v>1199</v>
      </c>
      <c r="I638" s="55" t="s">
        <v>849</v>
      </c>
      <c r="J638" s="122" t="s">
        <v>596</v>
      </c>
      <c r="K638" s="122" t="s">
        <v>688</v>
      </c>
      <c r="L638" s="55"/>
      <c r="M638" s="8"/>
      <c r="N638" s="58"/>
      <c r="O638" s="55"/>
      <c r="P638" s="5"/>
      <c r="Q638" s="55"/>
      <c r="R638" s="8"/>
      <c r="S638" s="58"/>
      <c r="T638" s="55"/>
      <c r="U638" s="5"/>
      <c r="V638" s="55"/>
      <c r="W638" s="8"/>
      <c r="X638" s="58"/>
      <c r="Y638" s="55"/>
      <c r="Z638" s="5"/>
      <c r="AA638" s="55"/>
      <c r="AB638" s="8"/>
      <c r="AC638" s="58"/>
      <c r="AD638" s="55"/>
      <c r="AE638" s="5"/>
      <c r="AF638" s="55"/>
      <c r="AG638" s="8"/>
      <c r="AH638" s="58"/>
      <c r="AI638" s="55"/>
      <c r="AJ638" s="5"/>
      <c r="AK638" s="55"/>
      <c r="AL638" s="8"/>
      <c r="AM638" s="58"/>
      <c r="AN638" s="228"/>
      <c r="AO638" s="228"/>
      <c r="AP638" s="55"/>
      <c r="AQ638" s="200"/>
      <c r="AR638" s="201"/>
      <c r="AS638" s="55"/>
      <c r="AT638" s="55"/>
      <c r="AU638" s="423">
        <v>0</v>
      </c>
      <c r="AV638" s="200">
        <v>0</v>
      </c>
      <c r="AW638" s="201">
        <v>0</v>
      </c>
      <c r="AX638" s="423">
        <v>1</v>
      </c>
      <c r="AY638" s="55"/>
      <c r="AZ638" s="423">
        <v>0</v>
      </c>
      <c r="BA638" s="200">
        <v>0</v>
      </c>
      <c r="BB638" s="201">
        <v>0</v>
      </c>
      <c r="BC638" s="425">
        <v>1</v>
      </c>
      <c r="BD638" s="136"/>
    </row>
    <row r="639" spans="1:56" ht="11.25" customHeight="1">
      <c r="A639" s="123">
        <v>147</v>
      </c>
      <c r="B639" s="55" t="s">
        <v>1198</v>
      </c>
      <c r="C639" s="345">
        <v>4</v>
      </c>
      <c r="D639" s="57">
        <v>42282</v>
      </c>
      <c r="E639" s="94">
        <v>144</v>
      </c>
      <c r="F639" s="122" t="s">
        <v>978</v>
      </c>
      <c r="G639" s="122" t="s">
        <v>338</v>
      </c>
      <c r="H639" s="55" t="s">
        <v>1199</v>
      </c>
      <c r="I639" s="55" t="s">
        <v>849</v>
      </c>
      <c r="J639" s="122" t="s">
        <v>596</v>
      </c>
      <c r="K639" s="122" t="s">
        <v>688</v>
      </c>
      <c r="L639" s="55"/>
      <c r="M639" s="8">
        <v>0</v>
      </c>
      <c r="N639" s="58">
        <v>0</v>
      </c>
      <c r="O639" s="55"/>
      <c r="P639" s="5" t="s">
        <v>1272</v>
      </c>
      <c r="Q639" s="55">
        <v>0</v>
      </c>
      <c r="R639" s="8">
        <v>0</v>
      </c>
      <c r="S639" s="58">
        <v>0</v>
      </c>
      <c r="T639" s="55"/>
      <c r="U639" s="5" t="s">
        <v>1272</v>
      </c>
      <c r="V639" s="55">
        <v>0</v>
      </c>
      <c r="W639" s="8">
        <v>0</v>
      </c>
      <c r="X639" s="58">
        <v>0</v>
      </c>
      <c r="Y639" s="55"/>
      <c r="Z639" s="5" t="s">
        <v>1272</v>
      </c>
      <c r="AA639" s="55">
        <v>0</v>
      </c>
      <c r="AB639" s="8">
        <v>0</v>
      </c>
      <c r="AC639" s="58">
        <v>0</v>
      </c>
      <c r="AD639" s="55"/>
      <c r="AE639" s="5" t="s">
        <v>1272</v>
      </c>
      <c r="AF639" s="55">
        <v>0</v>
      </c>
      <c r="AG639" s="8">
        <v>0</v>
      </c>
      <c r="AH639" s="58">
        <v>0</v>
      </c>
      <c r="AI639" s="55"/>
      <c r="AJ639" s="5" t="s">
        <v>1272</v>
      </c>
      <c r="AK639" s="55">
        <v>0</v>
      </c>
      <c r="AL639" s="8">
        <v>0</v>
      </c>
      <c r="AM639" s="58">
        <v>0</v>
      </c>
      <c r="AN639" s="237">
        <v>1</v>
      </c>
      <c r="AO639" s="228" t="s">
        <v>1272</v>
      </c>
      <c r="AP639" s="55">
        <v>0</v>
      </c>
      <c r="AQ639" s="200">
        <v>0</v>
      </c>
      <c r="AR639" s="201">
        <v>0</v>
      </c>
      <c r="AS639" s="55">
        <v>1</v>
      </c>
      <c r="AT639" s="55" t="s">
        <v>1272</v>
      </c>
      <c r="AU639" s="423">
        <v>0</v>
      </c>
      <c r="AV639" s="200">
        <v>0</v>
      </c>
      <c r="AW639" s="201">
        <v>0</v>
      </c>
      <c r="AX639" s="423">
        <v>1</v>
      </c>
      <c r="AY639" s="55" t="s">
        <v>1272</v>
      </c>
      <c r="AZ639" s="423">
        <v>0</v>
      </c>
      <c r="BA639" s="200">
        <v>0</v>
      </c>
      <c r="BB639" s="201">
        <v>0</v>
      </c>
      <c r="BC639" s="425">
        <v>1</v>
      </c>
      <c r="BD639" s="136" t="s">
        <v>1272</v>
      </c>
    </row>
    <row r="640" spans="1:56" s="4" customFormat="1" ht="11.25" customHeight="1">
      <c r="A640" s="357">
        <v>148</v>
      </c>
      <c r="B640" s="270" t="s">
        <v>315</v>
      </c>
      <c r="C640" s="344">
        <v>0</v>
      </c>
      <c r="D640" s="264"/>
      <c r="E640" s="421">
        <v>605</v>
      </c>
      <c r="F640" s="263" t="s">
        <v>312</v>
      </c>
      <c r="G640" s="263" t="s">
        <v>748</v>
      </c>
      <c r="H640" s="263" t="s">
        <v>313</v>
      </c>
      <c r="I640" s="263" t="s">
        <v>849</v>
      </c>
      <c r="J640" s="263" t="s">
        <v>591</v>
      </c>
      <c r="K640" s="263" t="s">
        <v>848</v>
      </c>
      <c r="L640" s="267">
        <v>3523.22</v>
      </c>
      <c r="M640" s="265">
        <v>3624271.6186590842</v>
      </c>
      <c r="N640" s="268">
        <v>1.0286816090562281</v>
      </c>
      <c r="O640" s="263">
        <v>1</v>
      </c>
      <c r="P640" s="263"/>
      <c r="Q640" s="267">
        <v>2869.5194999999999</v>
      </c>
      <c r="R640" s="265">
        <v>2903509.5220319694</v>
      </c>
      <c r="S640" s="268">
        <v>1.0118451963933228</v>
      </c>
      <c r="T640" s="263">
        <v>1</v>
      </c>
      <c r="U640" s="263"/>
      <c r="V640" s="284">
        <v>2981.13</v>
      </c>
      <c r="W640" s="265">
        <v>3179030.1523194159</v>
      </c>
      <c r="X640" s="268">
        <v>1.0663842745265775</v>
      </c>
      <c r="Y640" s="263">
        <v>1</v>
      </c>
      <c r="Z640" s="263"/>
      <c r="AA640" s="284">
        <v>1939.5315000000001</v>
      </c>
      <c r="AB640" s="265">
        <v>2298897.5940102488</v>
      </c>
      <c r="AC640" s="268">
        <v>1.1852850000168849</v>
      </c>
      <c r="AD640" s="263">
        <v>1</v>
      </c>
      <c r="AE640" s="263"/>
      <c r="AF640" s="284">
        <v>1249.2459699999999</v>
      </c>
      <c r="AG640" s="265">
        <v>1406876.4862143588</v>
      </c>
      <c r="AH640" s="268">
        <v>1.1261805280943664</v>
      </c>
      <c r="AI640" s="263">
        <v>1</v>
      </c>
      <c r="AJ640" s="263"/>
      <c r="AK640" s="263">
        <v>2296.6621999999998</v>
      </c>
      <c r="AL640" s="265">
        <v>2401512.9856180605</v>
      </c>
      <c r="AM640" s="268">
        <v>1.045653551322463</v>
      </c>
      <c r="AN640" s="263"/>
      <c r="AO640" s="313"/>
      <c r="AP640" s="263">
        <v>2514.81</v>
      </c>
      <c r="AQ640" s="265">
        <v>2648929.8463720675</v>
      </c>
      <c r="AR640" s="268">
        <v>1.0533319997821178</v>
      </c>
      <c r="AS640" s="263"/>
      <c r="AT640" s="263"/>
      <c r="AU640" s="422">
        <v>2234.4699999999998</v>
      </c>
      <c r="AV640" s="265">
        <v>2405724.9039004049</v>
      </c>
      <c r="AW640" s="268">
        <v>1.076642292758643</v>
      </c>
      <c r="AX640" s="422"/>
      <c r="AY640" s="263"/>
      <c r="AZ640" s="422">
        <v>1234.4900000000002</v>
      </c>
      <c r="BA640" s="265">
        <v>1326396.9383045591</v>
      </c>
      <c r="BB640" s="268">
        <v>1.0744493177786445</v>
      </c>
      <c r="BC640" s="422"/>
      <c r="BD640" s="263"/>
    </row>
    <row r="641" spans="1:56" s="4" customFormat="1" ht="11.25" customHeight="1">
      <c r="A641" s="123">
        <v>148</v>
      </c>
      <c r="B641" s="6" t="s">
        <v>315</v>
      </c>
      <c r="C641" s="345">
        <v>1</v>
      </c>
      <c r="D641" s="57">
        <v>24897</v>
      </c>
      <c r="E641" s="94">
        <v>0</v>
      </c>
      <c r="F641" s="55" t="s">
        <v>312</v>
      </c>
      <c r="G641" s="55" t="s">
        <v>748</v>
      </c>
      <c r="H641" s="55" t="s">
        <v>313</v>
      </c>
      <c r="I641" s="55" t="s">
        <v>849</v>
      </c>
      <c r="J641" s="55" t="s">
        <v>591</v>
      </c>
      <c r="K641" s="55" t="s">
        <v>848</v>
      </c>
      <c r="L641" s="55"/>
      <c r="M641" s="8"/>
      <c r="N641" s="58"/>
      <c r="O641" s="55"/>
      <c r="P641" s="55"/>
      <c r="Q641" s="55"/>
      <c r="R641" s="8"/>
      <c r="S641" s="58"/>
      <c r="T641" s="55"/>
      <c r="U641" s="55"/>
      <c r="V641" s="55"/>
      <c r="W641" s="8"/>
      <c r="X641" s="58"/>
      <c r="Y641" s="55"/>
      <c r="Z641" s="55"/>
      <c r="AA641" s="55"/>
      <c r="AB641" s="8"/>
      <c r="AC641" s="58"/>
      <c r="AD641" s="55"/>
      <c r="AE641" s="55"/>
      <c r="AF641" s="55"/>
      <c r="AG641" s="8"/>
      <c r="AH641" s="58"/>
      <c r="AI641" s="55"/>
      <c r="AJ641" s="55"/>
      <c r="AK641" s="55"/>
      <c r="AL641" s="8">
        <v>0</v>
      </c>
      <c r="AM641" s="58">
        <v>0</v>
      </c>
      <c r="AN641" s="237">
        <v>1</v>
      </c>
      <c r="AO641" s="228"/>
      <c r="AP641" s="56"/>
      <c r="AQ641" s="200">
        <v>0</v>
      </c>
      <c r="AR641" s="201">
        <v>0</v>
      </c>
      <c r="AS641" s="56">
        <v>1</v>
      </c>
      <c r="AT641" s="56"/>
      <c r="AU641" s="245">
        <v>0</v>
      </c>
      <c r="AV641" s="200">
        <v>0</v>
      </c>
      <c r="AW641" s="201">
        <v>0</v>
      </c>
      <c r="AX641" s="423">
        <v>1</v>
      </c>
      <c r="AY641" s="56"/>
      <c r="AZ641" s="245">
        <v>0</v>
      </c>
      <c r="BA641" s="200">
        <v>0</v>
      </c>
      <c r="BB641" s="201">
        <v>0</v>
      </c>
      <c r="BC641" s="425">
        <v>1</v>
      </c>
      <c r="BD641" s="139"/>
    </row>
    <row r="642" spans="1:56" ht="11.25" customHeight="1">
      <c r="A642" s="123">
        <v>148</v>
      </c>
      <c r="B642" s="6" t="s">
        <v>315</v>
      </c>
      <c r="C642" s="345">
        <v>2</v>
      </c>
      <c r="D642" s="57">
        <v>33786</v>
      </c>
      <c r="E642" s="94">
        <v>0</v>
      </c>
      <c r="F642" s="55" t="s">
        <v>312</v>
      </c>
      <c r="G642" s="55" t="s">
        <v>748</v>
      </c>
      <c r="H642" s="55" t="s">
        <v>313</v>
      </c>
      <c r="I642" s="55" t="s">
        <v>849</v>
      </c>
      <c r="J642" s="55" t="s">
        <v>591</v>
      </c>
      <c r="K642" s="55" t="s">
        <v>848</v>
      </c>
      <c r="L642" s="55"/>
      <c r="M642" s="8"/>
      <c r="N642" s="58"/>
      <c r="O642" s="55"/>
      <c r="P642" s="55"/>
      <c r="Q642" s="55"/>
      <c r="R642" s="8"/>
      <c r="S642" s="58"/>
      <c r="T642" s="55"/>
      <c r="U642" s="55"/>
      <c r="V642" s="55"/>
      <c r="W642" s="8"/>
      <c r="X642" s="58"/>
      <c r="Y642" s="55"/>
      <c r="Z642" s="55"/>
      <c r="AA642" s="55"/>
      <c r="AB642" s="8"/>
      <c r="AC642" s="58"/>
      <c r="AD642" s="55"/>
      <c r="AE642" s="55"/>
      <c r="AF642" s="55"/>
      <c r="AG642" s="8"/>
      <c r="AH642" s="58"/>
      <c r="AI642" s="55"/>
      <c r="AJ642" s="55"/>
      <c r="AK642" s="55"/>
      <c r="AL642" s="8">
        <v>0</v>
      </c>
      <c r="AM642" s="58">
        <v>0</v>
      </c>
      <c r="AN642" s="237">
        <v>1</v>
      </c>
      <c r="AO642" s="228"/>
      <c r="AP642" s="55"/>
      <c r="AQ642" s="200">
        <v>0</v>
      </c>
      <c r="AR642" s="201">
        <v>0</v>
      </c>
      <c r="AS642" s="55">
        <v>1</v>
      </c>
      <c r="AT642" s="55"/>
      <c r="AU642" s="245">
        <v>0</v>
      </c>
      <c r="AV642" s="200">
        <v>0</v>
      </c>
      <c r="AW642" s="201">
        <v>0</v>
      </c>
      <c r="AX642" s="423">
        <v>1</v>
      </c>
      <c r="AY642" s="55"/>
      <c r="AZ642" s="245">
        <v>0</v>
      </c>
      <c r="BA642" s="200">
        <v>0</v>
      </c>
      <c r="BB642" s="201">
        <v>0</v>
      </c>
      <c r="BC642" s="425">
        <v>1</v>
      </c>
      <c r="BD642" s="136"/>
    </row>
    <row r="643" spans="1:56" ht="11.25" customHeight="1">
      <c r="A643" s="123">
        <v>148</v>
      </c>
      <c r="B643" s="6" t="s">
        <v>315</v>
      </c>
      <c r="C643" s="345">
        <v>3</v>
      </c>
      <c r="D643" s="57">
        <v>26320</v>
      </c>
      <c r="E643" s="94">
        <v>0</v>
      </c>
      <c r="F643" s="55" t="s">
        <v>312</v>
      </c>
      <c r="G643" s="55" t="s">
        <v>748</v>
      </c>
      <c r="H643" s="55" t="s">
        <v>313</v>
      </c>
      <c r="I643" s="55" t="s">
        <v>849</v>
      </c>
      <c r="J643" s="55" t="s">
        <v>591</v>
      </c>
      <c r="K643" s="55" t="s">
        <v>848</v>
      </c>
      <c r="L643" s="55"/>
      <c r="M643" s="8"/>
      <c r="N643" s="58"/>
      <c r="O643" s="55"/>
      <c r="P643" s="55"/>
      <c r="Q643" s="55"/>
      <c r="R643" s="8"/>
      <c r="S643" s="58"/>
      <c r="T643" s="55"/>
      <c r="U643" s="55"/>
      <c r="V643" s="55"/>
      <c r="W643" s="8"/>
      <c r="X643" s="58"/>
      <c r="Y643" s="55"/>
      <c r="Z643" s="55"/>
      <c r="AA643" s="55"/>
      <c r="AB643" s="8"/>
      <c r="AC643" s="58"/>
      <c r="AD643" s="55"/>
      <c r="AE643" s="55"/>
      <c r="AF643" s="55"/>
      <c r="AG643" s="8"/>
      <c r="AH643" s="58"/>
      <c r="AI643" s="55"/>
      <c r="AJ643" s="55"/>
      <c r="AK643" s="55"/>
      <c r="AL643" s="8">
        <v>0</v>
      </c>
      <c r="AM643" s="58">
        <v>0</v>
      </c>
      <c r="AN643" s="237">
        <v>1</v>
      </c>
      <c r="AO643" s="228"/>
      <c r="AP643" s="56"/>
      <c r="AQ643" s="200">
        <v>0</v>
      </c>
      <c r="AR643" s="201">
        <v>0</v>
      </c>
      <c r="AS643" s="56">
        <v>1</v>
      </c>
      <c r="AT643" s="56"/>
      <c r="AU643" s="245">
        <v>0</v>
      </c>
      <c r="AV643" s="200">
        <v>0</v>
      </c>
      <c r="AW643" s="201">
        <v>0</v>
      </c>
      <c r="AX643" s="423">
        <v>1</v>
      </c>
      <c r="AY643" s="56"/>
      <c r="AZ643" s="245">
        <v>0</v>
      </c>
      <c r="BA643" s="200">
        <v>0</v>
      </c>
      <c r="BB643" s="201">
        <v>0</v>
      </c>
      <c r="BC643" s="425">
        <v>1</v>
      </c>
      <c r="BD643" s="139"/>
    </row>
    <row r="644" spans="1:56" s="4" customFormat="1" ht="11.25" customHeight="1">
      <c r="A644" s="123">
        <v>148</v>
      </c>
      <c r="B644" s="6" t="s">
        <v>315</v>
      </c>
      <c r="C644" s="345">
        <v>4</v>
      </c>
      <c r="D644" s="57">
        <v>26560</v>
      </c>
      <c r="E644" s="94">
        <v>0</v>
      </c>
      <c r="F644" s="55" t="s">
        <v>312</v>
      </c>
      <c r="G644" s="55" t="s">
        <v>748</v>
      </c>
      <c r="H644" s="55" t="s">
        <v>313</v>
      </c>
      <c r="I644" s="55" t="s">
        <v>849</v>
      </c>
      <c r="J644" s="55" t="s">
        <v>591</v>
      </c>
      <c r="K644" s="55" t="s">
        <v>848</v>
      </c>
      <c r="L644" s="55"/>
      <c r="M644" s="8"/>
      <c r="N644" s="58"/>
      <c r="O644" s="55"/>
      <c r="P644" s="55"/>
      <c r="Q644" s="55"/>
      <c r="R644" s="8"/>
      <c r="S644" s="58"/>
      <c r="T644" s="55"/>
      <c r="U644" s="55"/>
      <c r="V644" s="55"/>
      <c r="W644" s="8"/>
      <c r="X644" s="58"/>
      <c r="Y644" s="55"/>
      <c r="Z644" s="55"/>
      <c r="AA644" s="55"/>
      <c r="AB644" s="8"/>
      <c r="AC644" s="58"/>
      <c r="AD644" s="55"/>
      <c r="AE644" s="55"/>
      <c r="AF644" s="55"/>
      <c r="AG644" s="8"/>
      <c r="AH644" s="58"/>
      <c r="AI644" s="55"/>
      <c r="AJ644" s="55"/>
      <c r="AK644" s="55"/>
      <c r="AL644" s="8">
        <v>0</v>
      </c>
      <c r="AM644" s="58">
        <v>0</v>
      </c>
      <c r="AN644" s="237">
        <v>1</v>
      </c>
      <c r="AO644" s="228"/>
      <c r="AP644" s="56"/>
      <c r="AQ644" s="200">
        <v>0</v>
      </c>
      <c r="AR644" s="201">
        <v>0</v>
      </c>
      <c r="AS644" s="56">
        <v>1</v>
      </c>
      <c r="AT644" s="56"/>
      <c r="AU644" s="245">
        <v>0</v>
      </c>
      <c r="AV644" s="200">
        <v>0</v>
      </c>
      <c r="AW644" s="201">
        <v>0</v>
      </c>
      <c r="AX644" s="423">
        <v>1</v>
      </c>
      <c r="AY644" s="56"/>
      <c r="AZ644" s="245">
        <v>0</v>
      </c>
      <c r="BA644" s="200">
        <v>0</v>
      </c>
      <c r="BB644" s="201">
        <v>0</v>
      </c>
      <c r="BC644" s="425">
        <v>1</v>
      </c>
      <c r="BD644" s="139"/>
    </row>
    <row r="645" spans="1:56" s="4" customFormat="1" ht="11.25" customHeight="1">
      <c r="A645" s="123">
        <v>148</v>
      </c>
      <c r="B645" s="6" t="s">
        <v>315</v>
      </c>
      <c r="C645" s="345">
        <v>5</v>
      </c>
      <c r="D645" s="57">
        <v>28205</v>
      </c>
      <c r="E645" s="94">
        <v>0</v>
      </c>
      <c r="F645" s="55" t="s">
        <v>312</v>
      </c>
      <c r="G645" s="55" t="s">
        <v>748</v>
      </c>
      <c r="H645" s="55" t="s">
        <v>313</v>
      </c>
      <c r="I645" s="55" t="s">
        <v>849</v>
      </c>
      <c r="J645" s="55" t="s">
        <v>591</v>
      </c>
      <c r="K645" s="55" t="s">
        <v>848</v>
      </c>
      <c r="L645" s="55"/>
      <c r="M645" s="8"/>
      <c r="N645" s="58"/>
      <c r="O645" s="55"/>
      <c r="P645" s="55"/>
      <c r="Q645" s="55"/>
      <c r="R645" s="8"/>
      <c r="S645" s="58"/>
      <c r="T645" s="55"/>
      <c r="U645" s="55"/>
      <c r="V645" s="55"/>
      <c r="W645" s="8"/>
      <c r="X645" s="58"/>
      <c r="Y645" s="55"/>
      <c r="Z645" s="55"/>
      <c r="AA645" s="55"/>
      <c r="AB645" s="8"/>
      <c r="AC645" s="58"/>
      <c r="AD645" s="55"/>
      <c r="AE645" s="55"/>
      <c r="AF645" s="55"/>
      <c r="AG645" s="8"/>
      <c r="AH645" s="58"/>
      <c r="AI645" s="55"/>
      <c r="AJ645" s="55"/>
      <c r="AK645" s="55"/>
      <c r="AL645" s="8">
        <v>0</v>
      </c>
      <c r="AM645" s="58">
        <v>0</v>
      </c>
      <c r="AN645" s="237">
        <v>1</v>
      </c>
      <c r="AO645" s="228"/>
      <c r="AP645" s="56"/>
      <c r="AQ645" s="200">
        <v>0</v>
      </c>
      <c r="AR645" s="201">
        <v>0</v>
      </c>
      <c r="AS645" s="56">
        <v>1</v>
      </c>
      <c r="AT645" s="56"/>
      <c r="AU645" s="245">
        <v>0</v>
      </c>
      <c r="AV645" s="200">
        <v>0</v>
      </c>
      <c r="AW645" s="201">
        <v>0</v>
      </c>
      <c r="AX645" s="423">
        <v>1</v>
      </c>
      <c r="AY645" s="56"/>
      <c r="AZ645" s="245">
        <v>0</v>
      </c>
      <c r="BA645" s="200">
        <v>0</v>
      </c>
      <c r="BB645" s="201">
        <v>0</v>
      </c>
      <c r="BC645" s="425">
        <v>1</v>
      </c>
      <c r="BD645" s="139"/>
    </row>
    <row r="646" spans="1:56" ht="11.25" customHeight="1">
      <c r="A646" s="123">
        <v>148</v>
      </c>
      <c r="B646" s="6" t="s">
        <v>315</v>
      </c>
      <c r="C646" s="345">
        <v>6</v>
      </c>
      <c r="D646" s="57">
        <v>29824</v>
      </c>
      <c r="E646" s="94">
        <v>0</v>
      </c>
      <c r="F646" s="55" t="s">
        <v>312</v>
      </c>
      <c r="G646" s="55" t="s">
        <v>748</v>
      </c>
      <c r="H646" s="55" t="s">
        <v>313</v>
      </c>
      <c r="I646" s="55" t="s">
        <v>849</v>
      </c>
      <c r="J646" s="55" t="s">
        <v>591</v>
      </c>
      <c r="K646" s="55" t="s">
        <v>848</v>
      </c>
      <c r="L646" s="55"/>
      <c r="M646" s="8"/>
      <c r="N646" s="58"/>
      <c r="O646" s="55"/>
      <c r="P646" s="55"/>
      <c r="Q646" s="55"/>
      <c r="R646" s="8"/>
      <c r="S646" s="58"/>
      <c r="T646" s="55"/>
      <c r="U646" s="55"/>
      <c r="V646" s="55"/>
      <c r="W646" s="8"/>
      <c r="X646" s="58"/>
      <c r="Y646" s="55"/>
      <c r="Z646" s="55"/>
      <c r="AA646" s="55"/>
      <c r="AB646" s="8"/>
      <c r="AC646" s="58"/>
      <c r="AD646" s="55"/>
      <c r="AE646" s="55"/>
      <c r="AF646" s="55"/>
      <c r="AG646" s="8"/>
      <c r="AH646" s="58"/>
      <c r="AI646" s="55"/>
      <c r="AJ646" s="55"/>
      <c r="AK646" s="55"/>
      <c r="AL646" s="8">
        <v>0</v>
      </c>
      <c r="AM646" s="58">
        <v>0</v>
      </c>
      <c r="AN646" s="237">
        <v>1</v>
      </c>
      <c r="AO646" s="228"/>
      <c r="AP646" s="56"/>
      <c r="AQ646" s="200">
        <v>0</v>
      </c>
      <c r="AR646" s="201">
        <v>0</v>
      </c>
      <c r="AS646" s="56">
        <v>1</v>
      </c>
      <c r="AT646" s="56"/>
      <c r="AU646" s="245">
        <v>0</v>
      </c>
      <c r="AV646" s="200">
        <v>0</v>
      </c>
      <c r="AW646" s="201">
        <v>0</v>
      </c>
      <c r="AX646" s="423">
        <v>1</v>
      </c>
      <c r="AY646" s="56"/>
      <c r="AZ646" s="245">
        <v>0</v>
      </c>
      <c r="BA646" s="200">
        <v>0</v>
      </c>
      <c r="BB646" s="201">
        <v>0</v>
      </c>
      <c r="BC646" s="425">
        <v>1</v>
      </c>
      <c r="BD646" s="139"/>
    </row>
    <row r="647" spans="1:56" ht="11.25" customHeight="1">
      <c r="A647" s="123">
        <v>148</v>
      </c>
      <c r="B647" s="6" t="s">
        <v>315</v>
      </c>
      <c r="C647" s="345">
        <v>7</v>
      </c>
      <c r="D647" s="57">
        <v>28580</v>
      </c>
      <c r="E647" s="94">
        <v>105</v>
      </c>
      <c r="F647" s="55" t="s">
        <v>312</v>
      </c>
      <c r="G647" s="55" t="s">
        <v>748</v>
      </c>
      <c r="H647" s="55" t="s">
        <v>313</v>
      </c>
      <c r="I647" s="55" t="s">
        <v>849</v>
      </c>
      <c r="J647" s="55" t="s">
        <v>591</v>
      </c>
      <c r="K647" s="55" t="s">
        <v>848</v>
      </c>
      <c r="L647" s="56"/>
      <c r="M647" s="200"/>
      <c r="N647" s="201"/>
      <c r="O647" s="56"/>
      <c r="P647" s="56"/>
      <c r="Q647" s="56"/>
      <c r="R647" s="200"/>
      <c r="S647" s="201"/>
      <c r="T647" s="56"/>
      <c r="U647" s="56"/>
      <c r="V647" s="56"/>
      <c r="W647" s="200"/>
      <c r="X647" s="201"/>
      <c r="Y647" s="56"/>
      <c r="Z647" s="56"/>
      <c r="AA647" s="56"/>
      <c r="AB647" s="200"/>
      <c r="AC647" s="201"/>
      <c r="AD647" s="56"/>
      <c r="AE647" s="56"/>
      <c r="AF647" s="56"/>
      <c r="AG647" s="200"/>
      <c r="AH647" s="201"/>
      <c r="AI647" s="56"/>
      <c r="AJ647" s="56"/>
      <c r="AK647" s="55">
        <v>249.66220000000001</v>
      </c>
      <c r="AL647" s="8">
        <v>286472.99483181362</v>
      </c>
      <c r="AM647" s="58">
        <v>1.1474424035028676</v>
      </c>
      <c r="AN647" s="237">
        <v>1</v>
      </c>
      <c r="AO647" s="228"/>
      <c r="AP647" s="56">
        <v>301.521792</v>
      </c>
      <c r="AQ647" s="200">
        <v>348340.66130901669</v>
      </c>
      <c r="AR647" s="201">
        <v>1.1552752422916639</v>
      </c>
      <c r="AS647" s="56">
        <v>1</v>
      </c>
      <c r="AT647" s="56"/>
      <c r="AU647" s="423">
        <v>355.93</v>
      </c>
      <c r="AV647" s="200">
        <v>420169.95101199078</v>
      </c>
      <c r="AW647" s="201">
        <v>1.1804847891776213</v>
      </c>
      <c r="AX647" s="423">
        <v>1</v>
      </c>
      <c r="AY647" s="56"/>
      <c r="AZ647" s="424">
        <v>88.906000000000006</v>
      </c>
      <c r="BA647" s="200">
        <v>112351.30474236517</v>
      </c>
      <c r="BB647" s="201">
        <v>1.2637089143855891</v>
      </c>
      <c r="BC647" s="425">
        <v>1</v>
      </c>
      <c r="BD647" s="139"/>
    </row>
    <row r="648" spans="1:56" ht="11.25" customHeight="1">
      <c r="A648" s="123">
        <v>148</v>
      </c>
      <c r="B648" s="6" t="s">
        <v>315</v>
      </c>
      <c r="C648" s="345">
        <v>8</v>
      </c>
      <c r="D648" s="57">
        <v>40813</v>
      </c>
      <c r="E648" s="94">
        <v>250</v>
      </c>
      <c r="F648" s="55" t="s">
        <v>312</v>
      </c>
      <c r="G648" s="55" t="s">
        <v>748</v>
      </c>
      <c r="H648" s="55" t="s">
        <v>313</v>
      </c>
      <c r="I648" s="55" t="s">
        <v>849</v>
      </c>
      <c r="J648" s="55" t="s">
        <v>591</v>
      </c>
      <c r="K648" s="55" t="s">
        <v>848</v>
      </c>
      <c r="L648" s="56"/>
      <c r="M648" s="200"/>
      <c r="N648" s="201"/>
      <c r="O648" s="56"/>
      <c r="P648" s="56"/>
      <c r="Q648" s="56"/>
      <c r="R648" s="200"/>
      <c r="S648" s="201"/>
      <c r="T648" s="56"/>
      <c r="U648" s="56"/>
      <c r="V648" s="56"/>
      <c r="W648" s="200"/>
      <c r="X648" s="201"/>
      <c r="Y648" s="56"/>
      <c r="Z648" s="56"/>
      <c r="AA648" s="56"/>
      <c r="AB648" s="200"/>
      <c r="AC648" s="201"/>
      <c r="AD648" s="56"/>
      <c r="AE648" s="56"/>
      <c r="AF648" s="56"/>
      <c r="AG648" s="200"/>
      <c r="AH648" s="201"/>
      <c r="AI648" s="56"/>
      <c r="AJ648" s="56"/>
      <c r="AK648" s="55">
        <v>1132</v>
      </c>
      <c r="AL648" s="8">
        <v>1182739.1412012621</v>
      </c>
      <c r="AM648" s="58">
        <v>1.0448225628986416</v>
      </c>
      <c r="AN648" s="237">
        <v>1</v>
      </c>
      <c r="AO648" s="228"/>
      <c r="AP648" s="55">
        <v>1128.7628000000002</v>
      </c>
      <c r="AQ648" s="200">
        <v>1176222.0150088007</v>
      </c>
      <c r="AR648" s="201">
        <v>1.042045339382907</v>
      </c>
      <c r="AS648" s="55">
        <v>1</v>
      </c>
      <c r="AT648" s="55"/>
      <c r="AU648" s="423">
        <v>974.79263816605282</v>
      </c>
      <c r="AV648" s="200">
        <v>1030323.7358532532</v>
      </c>
      <c r="AW648" s="201">
        <v>1.0569670876789499</v>
      </c>
      <c r="AX648" s="423">
        <v>1</v>
      </c>
      <c r="AY648" s="55"/>
      <c r="AZ648" s="424">
        <v>595.35309543671599</v>
      </c>
      <c r="BA648" s="200">
        <v>630932.19365688018</v>
      </c>
      <c r="BB648" s="201">
        <v>1.0597613390992207</v>
      </c>
      <c r="BC648" s="425">
        <v>1</v>
      </c>
      <c r="BD648" s="136"/>
    </row>
    <row r="649" spans="1:56" s="4" customFormat="1" ht="11.25" customHeight="1">
      <c r="A649" s="123">
        <v>148</v>
      </c>
      <c r="B649" s="207" t="s">
        <v>315</v>
      </c>
      <c r="C649" s="346">
        <v>9</v>
      </c>
      <c r="D649" s="140">
        <v>41054</v>
      </c>
      <c r="E649" s="127">
        <v>250</v>
      </c>
      <c r="F649" s="136" t="s">
        <v>312</v>
      </c>
      <c r="G649" s="136" t="s">
        <v>748</v>
      </c>
      <c r="H649" s="136" t="s">
        <v>313</v>
      </c>
      <c r="I649" s="136" t="s">
        <v>849</v>
      </c>
      <c r="J649" s="136" t="s">
        <v>591</v>
      </c>
      <c r="K649" s="136" t="s">
        <v>848</v>
      </c>
      <c r="L649" s="136"/>
      <c r="M649" s="126"/>
      <c r="N649" s="221"/>
      <c r="O649" s="136"/>
      <c r="P649" s="136"/>
      <c r="Q649" s="136"/>
      <c r="R649" s="126"/>
      <c r="S649" s="221"/>
      <c r="T649" s="136"/>
      <c r="U649" s="136"/>
      <c r="V649" s="136"/>
      <c r="W649" s="126"/>
      <c r="X649" s="221"/>
      <c r="Y649" s="136"/>
      <c r="Z649" s="136"/>
      <c r="AA649" s="136"/>
      <c r="AB649" s="126"/>
      <c r="AC649" s="221"/>
      <c r="AD649" s="136"/>
      <c r="AE649" s="136"/>
      <c r="AF649" s="136"/>
      <c r="AG649" s="126"/>
      <c r="AH649" s="221"/>
      <c r="AI649" s="136"/>
      <c r="AJ649" s="136"/>
      <c r="AK649" s="136">
        <v>915</v>
      </c>
      <c r="AL649" s="8">
        <v>963827.35874076816</v>
      </c>
      <c r="AM649" s="58">
        <v>1.053363233596468</v>
      </c>
      <c r="AN649" s="237">
        <v>1</v>
      </c>
      <c r="AO649" s="237"/>
      <c r="AP649" s="136">
        <v>1084.530465</v>
      </c>
      <c r="AQ649" s="200">
        <v>1124365.1715853342</v>
      </c>
      <c r="AR649" s="201">
        <v>1.0367299101969756</v>
      </c>
      <c r="AS649" s="136">
        <v>1</v>
      </c>
      <c r="AT649" s="136"/>
      <c r="AU649" s="423">
        <v>903.74736183394691</v>
      </c>
      <c r="AV649" s="200">
        <v>955231.21703516098</v>
      </c>
      <c r="AW649" s="201">
        <v>1.0569670876789499</v>
      </c>
      <c r="AX649" s="423">
        <v>1</v>
      </c>
      <c r="AY649" s="136"/>
      <c r="AZ649" s="424">
        <v>550.23090456328418</v>
      </c>
      <c r="BA649" s="200">
        <v>583113.43990531366</v>
      </c>
      <c r="BB649" s="201">
        <v>1.0597613385022933</v>
      </c>
      <c r="BC649" s="425">
        <v>1</v>
      </c>
      <c r="BD649" s="136"/>
    </row>
    <row r="650" spans="1:56" ht="11.25" customHeight="1">
      <c r="A650" s="357">
        <v>149</v>
      </c>
      <c r="B650" s="293" t="s">
        <v>1415</v>
      </c>
      <c r="C650" s="347">
        <v>0</v>
      </c>
      <c r="D650" s="280"/>
      <c r="E650" s="421">
        <v>660</v>
      </c>
      <c r="F650" s="279" t="s">
        <v>312</v>
      </c>
      <c r="G650" s="279" t="s">
        <v>748</v>
      </c>
      <c r="H650" s="279" t="s">
        <v>313</v>
      </c>
      <c r="I650" s="279" t="s">
        <v>849</v>
      </c>
      <c r="J650" s="279" t="s">
        <v>591</v>
      </c>
      <c r="K650" s="279" t="s">
        <v>848</v>
      </c>
      <c r="L650" s="279"/>
      <c r="M650" s="269"/>
      <c r="N650" s="282"/>
      <c r="O650" s="279"/>
      <c r="P650" s="279"/>
      <c r="Q650" s="279"/>
      <c r="R650" s="269"/>
      <c r="S650" s="282"/>
      <c r="T650" s="279"/>
      <c r="U650" s="279"/>
      <c r="V650" s="279"/>
      <c r="W650" s="269"/>
      <c r="X650" s="282"/>
      <c r="Y650" s="279"/>
      <c r="Z650" s="279"/>
      <c r="AA650" s="279"/>
      <c r="AB650" s="269"/>
      <c r="AC650" s="282"/>
      <c r="AD650" s="279"/>
      <c r="AE650" s="279"/>
      <c r="AF650" s="284">
        <v>122.4538</v>
      </c>
      <c r="AG650" s="269">
        <v>110095.09015998236</v>
      </c>
      <c r="AH650" s="282">
        <v>0.89907450940666889</v>
      </c>
      <c r="AI650" s="279">
        <v>1</v>
      </c>
      <c r="AJ650" s="279"/>
      <c r="AK650" s="279">
        <v>2894</v>
      </c>
      <c r="AL650" s="265">
        <v>2533346.3035056097</v>
      </c>
      <c r="AM650" s="268">
        <v>0.87537881945598117</v>
      </c>
      <c r="AN650" s="263"/>
      <c r="AO650" s="316"/>
      <c r="AP650" s="279">
        <v>3370.0174400000001</v>
      </c>
      <c r="AQ650" s="265">
        <v>2974240.9045871221</v>
      </c>
      <c r="AR650" s="268">
        <v>0.88255949933218214</v>
      </c>
      <c r="AS650" s="279"/>
      <c r="AT650" s="279"/>
      <c r="AU650" s="422">
        <v>2708.62</v>
      </c>
      <c r="AV650" s="265">
        <v>2417186.3502737354</v>
      </c>
      <c r="AW650" s="268">
        <v>0.89240511783629128</v>
      </c>
      <c r="AX650" s="422"/>
      <c r="AY650" s="279"/>
      <c r="AZ650" s="422">
        <v>2706.9549999999999</v>
      </c>
      <c r="BA650" s="265">
        <v>2315036.5887668766</v>
      </c>
      <c r="BB650" s="268">
        <v>0.85521798063391397</v>
      </c>
      <c r="BC650" s="422"/>
      <c r="BD650" s="279"/>
    </row>
    <row r="651" spans="1:56" ht="11.25" customHeight="1">
      <c r="A651" s="123">
        <v>149</v>
      </c>
      <c r="B651" s="207" t="s">
        <v>1415</v>
      </c>
      <c r="C651" s="346">
        <v>1</v>
      </c>
      <c r="D651" s="140">
        <v>44590</v>
      </c>
      <c r="E651" s="127">
        <v>660</v>
      </c>
      <c r="F651" s="136" t="s">
        <v>312</v>
      </c>
      <c r="G651" s="136" t="s">
        <v>748</v>
      </c>
      <c r="H651" s="136" t="s">
        <v>313</v>
      </c>
      <c r="I651" s="136" t="s">
        <v>849</v>
      </c>
      <c r="J651" s="136" t="s">
        <v>591</v>
      </c>
      <c r="K651" s="136" t="s">
        <v>848</v>
      </c>
      <c r="L651" s="136"/>
      <c r="M651" s="126"/>
      <c r="N651" s="221"/>
      <c r="O651" s="136"/>
      <c r="P651" s="136"/>
      <c r="Q651" s="136"/>
      <c r="R651" s="126"/>
      <c r="S651" s="221"/>
      <c r="T651" s="136"/>
      <c r="U651" s="136"/>
      <c r="V651" s="136"/>
      <c r="W651" s="126"/>
      <c r="X651" s="221"/>
      <c r="Y651" s="136"/>
      <c r="Z651" s="136"/>
      <c r="AA651" s="136"/>
      <c r="AB651" s="126"/>
      <c r="AC651" s="221"/>
      <c r="AD651" s="136"/>
      <c r="AE651" s="136"/>
      <c r="AF651" s="222">
        <v>122.4538</v>
      </c>
      <c r="AG651" s="126">
        <v>110095.09015998236</v>
      </c>
      <c r="AH651" s="221">
        <v>0.89907450940666889</v>
      </c>
      <c r="AI651" s="136"/>
      <c r="AJ651" s="136">
        <v>1</v>
      </c>
      <c r="AK651" s="136">
        <v>2894</v>
      </c>
      <c r="AL651" s="8">
        <v>2533346.3035056097</v>
      </c>
      <c r="AM651" s="58">
        <v>0.87537881945598117</v>
      </c>
      <c r="AN651" s="237">
        <v>1</v>
      </c>
      <c r="AO651" s="237">
        <v>1</v>
      </c>
      <c r="AP651" s="136">
        <v>3370.0174400000001</v>
      </c>
      <c r="AQ651" s="200">
        <v>2974240.9045871221</v>
      </c>
      <c r="AR651" s="201">
        <v>0.88255949933218214</v>
      </c>
      <c r="AS651" s="136">
        <v>1</v>
      </c>
      <c r="AT651" s="55">
        <v>1</v>
      </c>
      <c r="AU651" s="423">
        <v>2708.62</v>
      </c>
      <c r="AV651" s="200">
        <v>2417186.3502737354</v>
      </c>
      <c r="AW651" s="201">
        <v>0.89240511783629128</v>
      </c>
      <c r="AX651" s="423">
        <v>1</v>
      </c>
      <c r="AY651" s="55">
        <v>1</v>
      </c>
      <c r="AZ651" s="424">
        <v>2706.9549999999999</v>
      </c>
      <c r="BA651" s="200">
        <v>2315036.5887668766</v>
      </c>
      <c r="BB651" s="201">
        <v>0.85521798063391397</v>
      </c>
      <c r="BC651" s="425">
        <v>1</v>
      </c>
      <c r="BD651" s="136">
        <v>1</v>
      </c>
    </row>
    <row r="652" spans="1:56" s="4" customFormat="1" ht="11.25" customHeight="1">
      <c r="A652" s="357">
        <v>150</v>
      </c>
      <c r="B652" s="279" t="s">
        <v>1118</v>
      </c>
      <c r="C652" s="347">
        <v>0</v>
      </c>
      <c r="D652" s="280"/>
      <c r="E652" s="421">
        <v>600</v>
      </c>
      <c r="F652" s="279" t="s">
        <v>459</v>
      </c>
      <c r="G652" s="279" t="s">
        <v>338</v>
      </c>
      <c r="H652" s="279" t="s">
        <v>1119</v>
      </c>
      <c r="I652" s="279" t="s">
        <v>849</v>
      </c>
      <c r="J652" s="279" t="s">
        <v>591</v>
      </c>
      <c r="K652" s="279" t="s">
        <v>848</v>
      </c>
      <c r="L652" s="284">
        <v>4175.29</v>
      </c>
      <c r="M652" s="269">
        <v>4149498.3599381447</v>
      </c>
      <c r="N652" s="282">
        <v>0.99382279073744451</v>
      </c>
      <c r="O652" s="279">
        <v>1</v>
      </c>
      <c r="P652" s="279"/>
      <c r="Q652" s="284">
        <v>4265.28</v>
      </c>
      <c r="R652" s="269">
        <v>4189321.3441449204</v>
      </c>
      <c r="S652" s="282">
        <v>0.98219140223969359</v>
      </c>
      <c r="T652" s="279">
        <v>1</v>
      </c>
      <c r="U652" s="279"/>
      <c r="V652" s="284">
        <v>4095.7539999999999</v>
      </c>
      <c r="W652" s="269">
        <v>4024576.5270154192</v>
      </c>
      <c r="X652" s="282">
        <v>0.98262164353997317</v>
      </c>
      <c r="Y652" s="279">
        <v>1</v>
      </c>
      <c r="Z652" s="279"/>
      <c r="AA652" s="284">
        <v>3904.21</v>
      </c>
      <c r="AB652" s="269">
        <v>3761654.093727435</v>
      </c>
      <c r="AC652" s="282">
        <v>0.96348661924625856</v>
      </c>
      <c r="AD652" s="279">
        <v>1</v>
      </c>
      <c r="AE652" s="279"/>
      <c r="AF652" s="284">
        <v>3948</v>
      </c>
      <c r="AG652" s="269">
        <v>3738578.4406396379</v>
      </c>
      <c r="AH652" s="282">
        <v>0.94695502549129629</v>
      </c>
      <c r="AI652" s="279">
        <v>1</v>
      </c>
      <c r="AJ652" s="279"/>
      <c r="AK652" s="279">
        <v>3890</v>
      </c>
      <c r="AL652" s="265">
        <v>3670147.7027044971</v>
      </c>
      <c r="AM652" s="268">
        <v>0.94348269992403533</v>
      </c>
      <c r="AN652" s="279"/>
      <c r="AO652" s="316"/>
      <c r="AP652" s="279">
        <v>4225</v>
      </c>
      <c r="AQ652" s="265">
        <v>3930014.8907454242</v>
      </c>
      <c r="AR652" s="268">
        <v>0.9301810392296862</v>
      </c>
      <c r="AS652" s="279"/>
      <c r="AT652" s="279"/>
      <c r="AU652" s="422">
        <v>4444.5697</v>
      </c>
      <c r="AV652" s="265">
        <v>4085409.8197377343</v>
      </c>
      <c r="AW652" s="268">
        <v>0.91919130433205587</v>
      </c>
      <c r="AX652" s="422"/>
      <c r="AY652" s="279"/>
      <c r="AZ652" s="422">
        <v>4631.768</v>
      </c>
      <c r="BA652" s="265">
        <v>4218876.5611360455</v>
      </c>
      <c r="BB652" s="268">
        <v>0.91085662346128859</v>
      </c>
      <c r="BC652" s="422"/>
      <c r="BD652" s="279"/>
    </row>
    <row r="653" spans="1:56" ht="11.25" customHeight="1">
      <c r="A653" s="123">
        <v>150</v>
      </c>
      <c r="B653" s="136" t="s">
        <v>1118</v>
      </c>
      <c r="C653" s="346">
        <v>1</v>
      </c>
      <c r="D653" s="140">
        <v>42018</v>
      </c>
      <c r="E653" s="127">
        <v>300</v>
      </c>
      <c r="F653" s="137" t="s">
        <v>459</v>
      </c>
      <c r="G653" s="137" t="s">
        <v>338</v>
      </c>
      <c r="H653" s="137" t="s">
        <v>1119</v>
      </c>
      <c r="I653" s="136" t="s">
        <v>849</v>
      </c>
      <c r="J653" s="136" t="s">
        <v>591</v>
      </c>
      <c r="K653" s="136" t="s">
        <v>848</v>
      </c>
      <c r="L653" s="222">
        <v>2056.7770613800567</v>
      </c>
      <c r="M653" s="126">
        <v>2045886.100136528</v>
      </c>
      <c r="N653" s="221">
        <v>0.99470484115754332</v>
      </c>
      <c r="O653" s="136"/>
      <c r="P653" s="136">
        <v>1</v>
      </c>
      <c r="Q653" s="222">
        <v>2208.661791137924</v>
      </c>
      <c r="R653" s="126">
        <v>2160489.1637531077</v>
      </c>
      <c r="S653" s="221">
        <v>0.9781892240912099</v>
      </c>
      <c r="T653" s="136"/>
      <c r="U653" s="237">
        <v>1</v>
      </c>
      <c r="V653" s="222">
        <v>2001.8441461370189</v>
      </c>
      <c r="W653" s="126">
        <v>1968522.9035568598</v>
      </c>
      <c r="X653" s="221">
        <v>0.98335472686799341</v>
      </c>
      <c r="Y653" s="136"/>
      <c r="Z653" s="237"/>
      <c r="AA653" s="222"/>
      <c r="AB653" s="126"/>
      <c r="AC653" s="221"/>
      <c r="AD653" s="136"/>
      <c r="AE653" s="237"/>
      <c r="AF653" s="222"/>
      <c r="AG653" s="126"/>
      <c r="AH653" s="221"/>
      <c r="AI653" s="136"/>
      <c r="AJ653" s="237"/>
      <c r="AK653" s="136">
        <v>1945</v>
      </c>
      <c r="AL653" s="8">
        <v>1888156.7326071586</v>
      </c>
      <c r="AM653" s="58">
        <v>0.9707746697209042</v>
      </c>
      <c r="AN653" s="237">
        <v>1</v>
      </c>
      <c r="AO653" s="237"/>
      <c r="AP653" s="136">
        <v>2102</v>
      </c>
      <c r="AQ653" s="200">
        <v>1954966.8596791222</v>
      </c>
      <c r="AR653" s="201">
        <v>0.93005083714515813</v>
      </c>
      <c r="AS653" s="136">
        <v>1</v>
      </c>
      <c r="AT653" s="136"/>
      <c r="AU653" s="423">
        <v>2146.94</v>
      </c>
      <c r="AV653" s="200">
        <v>1960146.5150385301</v>
      </c>
      <c r="AW653" s="201">
        <v>0.91299547963079075</v>
      </c>
      <c r="AX653" s="423">
        <v>1</v>
      </c>
      <c r="AY653" s="136"/>
      <c r="AZ653" s="426">
        <v>2367.7860000000001</v>
      </c>
      <c r="BA653" s="200">
        <v>2147435.2964501898</v>
      </c>
      <c r="BB653" s="201">
        <v>0.90693808327703163</v>
      </c>
      <c r="BC653" s="425">
        <v>1</v>
      </c>
      <c r="BD653" s="136"/>
    </row>
    <row r="654" spans="1:56" ht="11.25" customHeight="1">
      <c r="A654" s="123">
        <v>150</v>
      </c>
      <c r="B654" s="136" t="s">
        <v>1118</v>
      </c>
      <c r="C654" s="346">
        <v>2</v>
      </c>
      <c r="D654" s="140">
        <v>42051</v>
      </c>
      <c r="E654" s="127">
        <v>300</v>
      </c>
      <c r="F654" s="137" t="s">
        <v>459</v>
      </c>
      <c r="G654" s="137" t="s">
        <v>338</v>
      </c>
      <c r="H654" s="137" t="s">
        <v>1119</v>
      </c>
      <c r="I654" s="136" t="s">
        <v>849</v>
      </c>
      <c r="J654" s="136" t="s">
        <v>591</v>
      </c>
      <c r="K654" s="136" t="s">
        <v>848</v>
      </c>
      <c r="L654" s="222">
        <v>2118.5129386199428</v>
      </c>
      <c r="M654" s="126">
        <v>2103612.2598016164</v>
      </c>
      <c r="N654" s="221">
        <v>0.9929664442700864</v>
      </c>
      <c r="O654" s="136"/>
      <c r="P654" s="136">
        <v>1</v>
      </c>
      <c r="Q654" s="222">
        <v>2056.6182088620762</v>
      </c>
      <c r="R654" s="126">
        <v>2028832.1803918122</v>
      </c>
      <c r="S654" s="221">
        <v>0.98648945713378755</v>
      </c>
      <c r="T654" s="136"/>
      <c r="U654" s="237">
        <v>1</v>
      </c>
      <c r="V654" s="222">
        <v>2093.9098538629814</v>
      </c>
      <c r="W654" s="126">
        <v>2056053.6230919149</v>
      </c>
      <c r="X654" s="221">
        <v>0.98192079248243336</v>
      </c>
      <c r="Y654" s="136"/>
      <c r="Z654" s="237">
        <v>1</v>
      </c>
      <c r="AA654" s="222"/>
      <c r="AB654" s="126"/>
      <c r="AC654" s="221"/>
      <c r="AD654" s="136"/>
      <c r="AE654" s="237"/>
      <c r="AF654" s="222"/>
      <c r="AG654" s="126"/>
      <c r="AH654" s="221"/>
      <c r="AI654" s="136"/>
      <c r="AJ654" s="237"/>
      <c r="AK654" s="136">
        <v>1945</v>
      </c>
      <c r="AL654" s="8">
        <v>1782265.1340889521</v>
      </c>
      <c r="AM654" s="58">
        <v>0.91633168847761037</v>
      </c>
      <c r="AN654" s="237">
        <v>1</v>
      </c>
      <c r="AO654" s="237"/>
      <c r="AP654" s="136">
        <v>2123</v>
      </c>
      <c r="AQ654" s="200">
        <v>1975051.0089090392</v>
      </c>
      <c r="AR654" s="201">
        <v>0.93031135605701332</v>
      </c>
      <c r="AS654" s="136">
        <v>1</v>
      </c>
      <c r="AT654" s="136"/>
      <c r="AU654" s="423">
        <v>2297.6297</v>
      </c>
      <c r="AV654" s="200">
        <v>2125263.3046992039</v>
      </c>
      <c r="AW654" s="201">
        <v>0.92498077679758584</v>
      </c>
      <c r="AX654" s="423">
        <v>1</v>
      </c>
      <c r="AY654" s="136"/>
      <c r="AZ654" s="426">
        <v>2263.982</v>
      </c>
      <c r="BA654" s="200">
        <v>2071441.2646858559</v>
      </c>
      <c r="BB654" s="201">
        <v>0.91495482944911044</v>
      </c>
      <c r="BC654" s="425">
        <v>1</v>
      </c>
      <c r="BD654" s="136"/>
    </row>
    <row r="655" spans="1:56" s="4" customFormat="1" ht="11.25" customHeight="1">
      <c r="A655" s="357">
        <v>151</v>
      </c>
      <c r="B655" s="270" t="s">
        <v>1104</v>
      </c>
      <c r="C655" s="344">
        <v>0</v>
      </c>
      <c r="D655" s="264"/>
      <c r="E655" s="421">
        <v>36</v>
      </c>
      <c r="F655" s="263" t="s">
        <v>132</v>
      </c>
      <c r="G655" s="263" t="s">
        <v>748</v>
      </c>
      <c r="H655" s="263" t="s">
        <v>133</v>
      </c>
      <c r="I655" s="263" t="s">
        <v>103</v>
      </c>
      <c r="J655" s="263"/>
      <c r="K655" s="263"/>
      <c r="L655" s="267">
        <v>36.078699999999998</v>
      </c>
      <c r="M655" s="265">
        <v>0</v>
      </c>
      <c r="N655" s="268">
        <v>0</v>
      </c>
      <c r="O655" s="263"/>
      <c r="P655" s="263"/>
      <c r="Q655" s="267">
        <v>19.113949999999999</v>
      </c>
      <c r="R655" s="265">
        <v>0</v>
      </c>
      <c r="S655" s="268">
        <v>0</v>
      </c>
      <c r="T655" s="263"/>
      <c r="U655" s="263"/>
      <c r="V655" s="284">
        <v>93.032499999999999</v>
      </c>
      <c r="W655" s="265">
        <v>0</v>
      </c>
      <c r="X655" s="268">
        <v>0</v>
      </c>
      <c r="Y655" s="263"/>
      <c r="Z655" s="263"/>
      <c r="AA655" s="269">
        <v>59.869149999999998</v>
      </c>
      <c r="AB655" s="265">
        <v>0</v>
      </c>
      <c r="AC655" s="268">
        <v>0</v>
      </c>
      <c r="AD655" s="263"/>
      <c r="AE655" s="263"/>
      <c r="AF655" s="286">
        <v>102.485</v>
      </c>
      <c r="AG655" s="265">
        <v>0</v>
      </c>
      <c r="AH655" s="268">
        <v>0</v>
      </c>
      <c r="AI655" s="263"/>
      <c r="AJ655" s="263"/>
      <c r="AK655" s="263">
        <v>104.23620000000001</v>
      </c>
      <c r="AL655" s="265">
        <v>0</v>
      </c>
      <c r="AM655" s="268">
        <v>0</v>
      </c>
      <c r="AN655" s="263"/>
      <c r="AO655" s="313"/>
      <c r="AP655" s="263">
        <v>64.953599999999994</v>
      </c>
      <c r="AQ655" s="265">
        <v>0</v>
      </c>
      <c r="AR655" s="268">
        <v>0</v>
      </c>
      <c r="AS655" s="263"/>
      <c r="AT655" s="263"/>
      <c r="AU655" s="422">
        <v>97.579650000000001</v>
      </c>
      <c r="AV655" s="265">
        <v>0</v>
      </c>
      <c r="AW655" s="268">
        <v>0</v>
      </c>
      <c r="AX655" s="422"/>
      <c r="AY655" s="263"/>
      <c r="AZ655" s="422">
        <v>85.599849999999989</v>
      </c>
      <c r="BA655" s="265">
        <v>0</v>
      </c>
      <c r="BB655" s="268">
        <v>0</v>
      </c>
      <c r="BC655" s="422"/>
      <c r="BD655" s="263"/>
    </row>
    <row r="656" spans="1:56" s="4" customFormat="1" ht="11.25" customHeight="1">
      <c r="A656" s="123">
        <v>151</v>
      </c>
      <c r="B656" s="6" t="s">
        <v>1104</v>
      </c>
      <c r="C656" s="345">
        <v>1</v>
      </c>
      <c r="D656" s="57">
        <v>21244</v>
      </c>
      <c r="E656" s="8">
        <v>9</v>
      </c>
      <c r="F656" s="122" t="s">
        <v>132</v>
      </c>
      <c r="G656" s="122" t="s">
        <v>748</v>
      </c>
      <c r="H656" s="122" t="s">
        <v>133</v>
      </c>
      <c r="I656" s="55" t="s">
        <v>103</v>
      </c>
      <c r="J656" s="55"/>
      <c r="K656" s="55"/>
      <c r="L656" s="55"/>
      <c r="M656" s="8"/>
      <c r="N656" s="58"/>
      <c r="O656" s="55"/>
      <c r="P656" s="55"/>
      <c r="Q656" s="55"/>
      <c r="R656" s="8"/>
      <c r="S656" s="58"/>
      <c r="T656" s="55"/>
      <c r="U656" s="55"/>
      <c r="V656" s="55"/>
      <c r="W656" s="8"/>
      <c r="X656" s="58"/>
      <c r="Y656" s="55"/>
      <c r="Z656" s="55"/>
      <c r="AA656" s="55"/>
      <c r="AB656" s="8"/>
      <c r="AC656" s="58"/>
      <c r="AD656" s="55"/>
      <c r="AE656" s="55"/>
      <c r="AF656" s="55"/>
      <c r="AG656" s="8"/>
      <c r="AH656" s="58"/>
      <c r="AI656" s="55"/>
      <c r="AJ656" s="55"/>
      <c r="AK656" s="55">
        <v>15.1439</v>
      </c>
      <c r="AL656" s="8">
        <v>0</v>
      </c>
      <c r="AM656" s="58">
        <v>0</v>
      </c>
      <c r="AN656" s="55"/>
      <c r="AO656" s="228"/>
      <c r="AP656" s="55">
        <v>5.4</v>
      </c>
      <c r="AQ656" s="200">
        <v>0</v>
      </c>
      <c r="AR656" s="201">
        <v>0</v>
      </c>
      <c r="AS656" s="55"/>
      <c r="AT656" s="55"/>
      <c r="AU656" s="423">
        <v>7.9798999999999998</v>
      </c>
      <c r="AV656" s="200">
        <v>0</v>
      </c>
      <c r="AW656" s="201">
        <v>0</v>
      </c>
      <c r="AX656" s="423"/>
      <c r="AY656" s="55"/>
      <c r="AZ656" s="423">
        <v>13.114100000000001</v>
      </c>
      <c r="BA656" s="200">
        <v>0</v>
      </c>
      <c r="BB656" s="201">
        <v>0</v>
      </c>
      <c r="BC656" s="425"/>
      <c r="BD656" s="136"/>
    </row>
    <row r="657" spans="1:56" s="4" customFormat="1" ht="11.25" customHeight="1">
      <c r="A657" s="123">
        <v>151</v>
      </c>
      <c r="B657" s="6" t="s">
        <v>1104</v>
      </c>
      <c r="C657" s="345">
        <v>2</v>
      </c>
      <c r="D657" s="57">
        <v>21274</v>
      </c>
      <c r="E657" s="8">
        <v>9</v>
      </c>
      <c r="F657" s="122" t="s">
        <v>132</v>
      </c>
      <c r="G657" s="122" t="s">
        <v>748</v>
      </c>
      <c r="H657" s="122" t="s">
        <v>133</v>
      </c>
      <c r="I657" s="55" t="s">
        <v>103</v>
      </c>
      <c r="J657" s="55"/>
      <c r="K657" s="55"/>
      <c r="L657" s="55"/>
      <c r="M657" s="8"/>
      <c r="N657" s="58"/>
      <c r="O657" s="55"/>
      <c r="P657" s="55"/>
      <c r="Q657" s="55"/>
      <c r="R657" s="8"/>
      <c r="S657" s="58"/>
      <c r="T657" s="55"/>
      <c r="U657" s="55"/>
      <c r="V657" s="55"/>
      <c r="W657" s="8"/>
      <c r="X657" s="58"/>
      <c r="Y657" s="55"/>
      <c r="Z657" s="55"/>
      <c r="AA657" s="55"/>
      <c r="AB657" s="8"/>
      <c r="AC657" s="58"/>
      <c r="AD657" s="55"/>
      <c r="AE657" s="55"/>
      <c r="AF657" s="55"/>
      <c r="AG657" s="8"/>
      <c r="AH657" s="58"/>
      <c r="AI657" s="55"/>
      <c r="AJ657" s="55"/>
      <c r="AK657" s="55">
        <v>18.397549999999999</v>
      </c>
      <c r="AL657" s="8">
        <v>0</v>
      </c>
      <c r="AM657" s="58">
        <v>0</v>
      </c>
      <c r="AN657" s="55"/>
      <c r="AO657" s="228"/>
      <c r="AP657" s="56">
        <v>20.67</v>
      </c>
      <c r="AQ657" s="200">
        <v>0</v>
      </c>
      <c r="AR657" s="201">
        <v>0</v>
      </c>
      <c r="AS657" s="56"/>
      <c r="AT657" s="56"/>
      <c r="AU657" s="423">
        <v>32.9146</v>
      </c>
      <c r="AV657" s="200">
        <v>0</v>
      </c>
      <c r="AW657" s="201">
        <v>0</v>
      </c>
      <c r="AX657" s="423"/>
      <c r="AY657" s="56"/>
      <c r="AZ657" s="423">
        <v>23.899899999999999</v>
      </c>
      <c r="BA657" s="200">
        <v>0</v>
      </c>
      <c r="BB657" s="201">
        <v>0</v>
      </c>
      <c r="BC657" s="425"/>
      <c r="BD657" s="139"/>
    </row>
    <row r="658" spans="1:56" s="4" customFormat="1" ht="11.25" customHeight="1">
      <c r="A658" s="123">
        <v>151</v>
      </c>
      <c r="B658" s="6" t="s">
        <v>1104</v>
      </c>
      <c r="C658" s="345">
        <v>3</v>
      </c>
      <c r="D658" s="57">
        <v>23481</v>
      </c>
      <c r="E658" s="8">
        <v>9</v>
      </c>
      <c r="F658" s="122" t="s">
        <v>132</v>
      </c>
      <c r="G658" s="122" t="s">
        <v>748</v>
      </c>
      <c r="H658" s="122" t="s">
        <v>133</v>
      </c>
      <c r="I658" s="55" t="s">
        <v>103</v>
      </c>
      <c r="J658" s="55"/>
      <c r="K658" s="55"/>
      <c r="L658" s="55"/>
      <c r="M658" s="8"/>
      <c r="N658" s="58"/>
      <c r="O658" s="55"/>
      <c r="P658" s="55"/>
      <c r="Q658" s="55"/>
      <c r="R658" s="8"/>
      <c r="S658" s="58"/>
      <c r="T658" s="55"/>
      <c r="U658" s="55"/>
      <c r="V658" s="55"/>
      <c r="W658" s="8"/>
      <c r="X658" s="58"/>
      <c r="Y658" s="55"/>
      <c r="Z658" s="55"/>
      <c r="AA658" s="55"/>
      <c r="AB658" s="8"/>
      <c r="AC658" s="58"/>
      <c r="AD658" s="55"/>
      <c r="AE658" s="55"/>
      <c r="AF658" s="55"/>
      <c r="AG658" s="8"/>
      <c r="AH658" s="58"/>
      <c r="AI658" s="55"/>
      <c r="AJ658" s="55"/>
      <c r="AK658" s="55">
        <v>37.72045</v>
      </c>
      <c r="AL658" s="8">
        <v>0</v>
      </c>
      <c r="AM658" s="58">
        <v>0</v>
      </c>
      <c r="AN658" s="55"/>
      <c r="AO658" s="228"/>
      <c r="AP658" s="56">
        <v>20.260000000000002</v>
      </c>
      <c r="AQ658" s="200">
        <v>0</v>
      </c>
      <c r="AR658" s="201">
        <v>0</v>
      </c>
      <c r="AS658" s="56"/>
      <c r="AT658" s="56"/>
      <c r="AU658" s="423">
        <v>27.700799999999997</v>
      </c>
      <c r="AV658" s="200">
        <v>0</v>
      </c>
      <c r="AW658" s="201">
        <v>0</v>
      </c>
      <c r="AX658" s="423"/>
      <c r="AY658" s="56"/>
      <c r="AZ658" s="423">
        <v>22.496949999999998</v>
      </c>
      <c r="BA658" s="200">
        <v>0</v>
      </c>
      <c r="BB658" s="201">
        <v>0</v>
      </c>
      <c r="BC658" s="425"/>
      <c r="BD658" s="139"/>
    </row>
    <row r="659" spans="1:56" s="4" customFormat="1" ht="11.25" customHeight="1">
      <c r="A659" s="123">
        <v>151</v>
      </c>
      <c r="B659" s="6" t="s">
        <v>1104</v>
      </c>
      <c r="C659" s="345">
        <v>4</v>
      </c>
      <c r="D659" s="57">
        <v>23537</v>
      </c>
      <c r="E659" s="8">
        <v>9</v>
      </c>
      <c r="F659" s="122" t="s">
        <v>132</v>
      </c>
      <c r="G659" s="122" t="s">
        <v>748</v>
      </c>
      <c r="H659" s="122" t="s">
        <v>133</v>
      </c>
      <c r="I659" s="55" t="s">
        <v>103</v>
      </c>
      <c r="J659" s="55"/>
      <c r="K659" s="55"/>
      <c r="L659" s="55"/>
      <c r="M659" s="8"/>
      <c r="N659" s="58"/>
      <c r="O659" s="55"/>
      <c r="P659" s="55"/>
      <c r="Q659" s="55"/>
      <c r="R659" s="8"/>
      <c r="S659" s="58"/>
      <c r="T659" s="55"/>
      <c r="U659" s="55"/>
      <c r="V659" s="55"/>
      <c r="W659" s="8"/>
      <c r="X659" s="58"/>
      <c r="Y659" s="55"/>
      <c r="Z659" s="55"/>
      <c r="AA659" s="55"/>
      <c r="AB659" s="8"/>
      <c r="AC659" s="58"/>
      <c r="AD659" s="55"/>
      <c r="AE659" s="55"/>
      <c r="AF659" s="55"/>
      <c r="AG659" s="8"/>
      <c r="AH659" s="58"/>
      <c r="AI659" s="55"/>
      <c r="AJ659" s="55"/>
      <c r="AK659" s="55">
        <v>32.974299999999999</v>
      </c>
      <c r="AL659" s="8">
        <v>0</v>
      </c>
      <c r="AM659" s="58">
        <v>0</v>
      </c>
      <c r="AN659" s="55"/>
      <c r="AO659" s="228"/>
      <c r="AP659" s="55">
        <v>18.63</v>
      </c>
      <c r="AQ659" s="200">
        <v>0</v>
      </c>
      <c r="AR659" s="201">
        <v>0</v>
      </c>
      <c r="AS659" s="55"/>
      <c r="AT659" s="55"/>
      <c r="AU659" s="423">
        <v>28.984350000000003</v>
      </c>
      <c r="AV659" s="200">
        <v>0</v>
      </c>
      <c r="AW659" s="201">
        <v>0</v>
      </c>
      <c r="AX659" s="423"/>
      <c r="AY659" s="55"/>
      <c r="AZ659" s="423">
        <v>26.088899999999995</v>
      </c>
      <c r="BA659" s="200">
        <v>0</v>
      </c>
      <c r="BB659" s="201">
        <v>0</v>
      </c>
      <c r="BC659" s="425"/>
      <c r="BD659" s="136"/>
    </row>
    <row r="660" spans="1:56" s="4" customFormat="1" ht="11.25" customHeight="1">
      <c r="A660" s="357">
        <v>152</v>
      </c>
      <c r="B660" s="263" t="s">
        <v>795</v>
      </c>
      <c r="C660" s="344">
        <v>0</v>
      </c>
      <c r="D660" s="264"/>
      <c r="E660" s="421">
        <v>120</v>
      </c>
      <c r="F660" s="263" t="s">
        <v>540</v>
      </c>
      <c r="G660" s="263" t="s">
        <v>748</v>
      </c>
      <c r="H660" s="263" t="s">
        <v>541</v>
      </c>
      <c r="I660" s="263" t="s">
        <v>103</v>
      </c>
      <c r="J660" s="263"/>
      <c r="K660" s="263"/>
      <c r="L660" s="267">
        <v>177.17965000000001</v>
      </c>
      <c r="M660" s="265">
        <v>0</v>
      </c>
      <c r="N660" s="268">
        <v>0</v>
      </c>
      <c r="O660" s="263"/>
      <c r="P660" s="263"/>
      <c r="Q660" s="267">
        <v>241.86460000000002</v>
      </c>
      <c r="R660" s="265">
        <v>0</v>
      </c>
      <c r="S660" s="268">
        <v>0</v>
      </c>
      <c r="T660" s="263"/>
      <c r="U660" s="263"/>
      <c r="V660" s="267">
        <v>235.60604999999998</v>
      </c>
      <c r="W660" s="265">
        <v>0</v>
      </c>
      <c r="X660" s="268">
        <v>0</v>
      </c>
      <c r="Y660" s="263"/>
      <c r="Z660" s="263"/>
      <c r="AA660" s="265">
        <v>417.06420000000003</v>
      </c>
      <c r="AB660" s="265">
        <v>0</v>
      </c>
      <c r="AC660" s="268">
        <v>0</v>
      </c>
      <c r="AD660" s="263"/>
      <c r="AE660" s="263"/>
      <c r="AF660" s="271">
        <v>402.10934999999995</v>
      </c>
      <c r="AG660" s="265">
        <v>0</v>
      </c>
      <c r="AH660" s="268">
        <v>0</v>
      </c>
      <c r="AI660" s="263"/>
      <c r="AJ660" s="263"/>
      <c r="AK660" s="263">
        <v>236.18315000000001</v>
      </c>
      <c r="AL660" s="265">
        <v>0</v>
      </c>
      <c r="AM660" s="268">
        <v>0</v>
      </c>
      <c r="AN660" s="263"/>
      <c r="AO660" s="313"/>
      <c r="AP660" s="263">
        <v>320.15120000000002</v>
      </c>
      <c r="AQ660" s="265">
        <v>0</v>
      </c>
      <c r="AR660" s="268">
        <v>0</v>
      </c>
      <c r="AS660" s="263"/>
      <c r="AT660" s="263"/>
      <c r="AU660" s="422">
        <v>417.3229</v>
      </c>
      <c r="AV660" s="265">
        <v>0</v>
      </c>
      <c r="AW660" s="268">
        <v>0</v>
      </c>
      <c r="AX660" s="422"/>
      <c r="AY660" s="263"/>
      <c r="AZ660" s="422">
        <v>349.85194999999999</v>
      </c>
      <c r="BA660" s="265">
        <v>0</v>
      </c>
      <c r="BB660" s="268">
        <v>0</v>
      </c>
      <c r="BC660" s="422"/>
      <c r="BD660" s="263"/>
    </row>
    <row r="661" spans="1:56" s="4" customFormat="1" ht="11.25" customHeight="1">
      <c r="A661" s="123">
        <v>152</v>
      </c>
      <c r="B661" s="55" t="s">
        <v>795</v>
      </c>
      <c r="C661" s="345">
        <v>1</v>
      </c>
      <c r="D661" s="57">
        <v>34414</v>
      </c>
      <c r="E661" s="8">
        <v>40</v>
      </c>
      <c r="F661" s="55" t="s">
        <v>540</v>
      </c>
      <c r="G661" s="55" t="s">
        <v>748</v>
      </c>
      <c r="H661" s="55" t="s">
        <v>541</v>
      </c>
      <c r="I661" s="55" t="s">
        <v>103</v>
      </c>
      <c r="J661" s="55"/>
      <c r="K661" s="55"/>
      <c r="L661" s="56"/>
      <c r="M661" s="200"/>
      <c r="N661" s="201"/>
      <c r="O661" s="56"/>
      <c r="P661" s="56"/>
      <c r="Q661" s="56"/>
      <c r="R661" s="200"/>
      <c r="S661" s="201"/>
      <c r="T661" s="56"/>
      <c r="U661" s="56"/>
      <c r="V661" s="56"/>
      <c r="W661" s="200"/>
      <c r="X661" s="201"/>
      <c r="Y661" s="56"/>
      <c r="Z661" s="56"/>
      <c r="AA661" s="56"/>
      <c r="AB661" s="200"/>
      <c r="AC661" s="201"/>
      <c r="AD661" s="56"/>
      <c r="AE661" s="56"/>
      <c r="AF661" s="56"/>
      <c r="AG661" s="200"/>
      <c r="AH661" s="201"/>
      <c r="AI661" s="56"/>
      <c r="AJ661" s="56"/>
      <c r="AK661" s="55">
        <v>183.83619999999999</v>
      </c>
      <c r="AL661" s="8">
        <v>0</v>
      </c>
      <c r="AM661" s="58">
        <v>0</v>
      </c>
      <c r="AN661" s="55"/>
      <c r="AO661" s="228"/>
      <c r="AP661" s="56">
        <v>293.82</v>
      </c>
      <c r="AQ661" s="200">
        <v>0</v>
      </c>
      <c r="AR661" s="201">
        <v>0</v>
      </c>
      <c r="AS661" s="56"/>
      <c r="AT661" s="56"/>
      <c r="AU661" s="423">
        <v>417.3229</v>
      </c>
      <c r="AV661" s="200">
        <v>0</v>
      </c>
      <c r="AW661" s="201">
        <v>0</v>
      </c>
      <c r="AX661" s="423"/>
      <c r="AY661" s="56"/>
      <c r="AZ661" s="423">
        <v>317.08659999999998</v>
      </c>
      <c r="BA661" s="200">
        <v>0</v>
      </c>
      <c r="BB661" s="201">
        <v>0</v>
      </c>
      <c r="BC661" s="425"/>
      <c r="BD661" s="139"/>
    </row>
    <row r="662" spans="1:56" s="4" customFormat="1" ht="11.25" customHeight="1">
      <c r="A662" s="123">
        <v>152</v>
      </c>
      <c r="B662" s="55" t="s">
        <v>795</v>
      </c>
      <c r="C662" s="345">
        <v>2</v>
      </c>
      <c r="D662" s="57">
        <v>34648</v>
      </c>
      <c r="E662" s="8">
        <v>40</v>
      </c>
      <c r="F662" s="55" t="s">
        <v>540</v>
      </c>
      <c r="G662" s="55" t="s">
        <v>748</v>
      </c>
      <c r="H662" s="55" t="s">
        <v>541</v>
      </c>
      <c r="I662" s="55" t="s">
        <v>103</v>
      </c>
      <c r="J662" s="55"/>
      <c r="K662" s="55"/>
      <c r="L662" s="55"/>
      <c r="M662" s="8"/>
      <c r="N662" s="58"/>
      <c r="O662" s="55"/>
      <c r="P662" s="55"/>
      <c r="Q662" s="55"/>
      <c r="R662" s="8"/>
      <c r="S662" s="58"/>
      <c r="T662" s="55"/>
      <c r="U662" s="55"/>
      <c r="V662" s="55"/>
      <c r="W662" s="8"/>
      <c r="X662" s="58"/>
      <c r="Y662" s="55"/>
      <c r="Z662" s="55"/>
      <c r="AA662" s="55"/>
      <c r="AB662" s="8"/>
      <c r="AC662" s="58"/>
      <c r="AD662" s="55"/>
      <c r="AE662" s="55"/>
      <c r="AF662" s="55"/>
      <c r="AG662" s="8"/>
      <c r="AH662" s="58"/>
      <c r="AI662" s="55"/>
      <c r="AJ662" s="55"/>
      <c r="AK662" s="55">
        <v>24.735699999999998</v>
      </c>
      <c r="AL662" s="8">
        <v>0</v>
      </c>
      <c r="AM662" s="58">
        <v>0</v>
      </c>
      <c r="AN662" s="55"/>
      <c r="AO662" s="228"/>
      <c r="AP662" s="55">
        <v>12.47</v>
      </c>
      <c r="AQ662" s="200">
        <v>0</v>
      </c>
      <c r="AR662" s="201">
        <v>0</v>
      </c>
      <c r="AS662" s="55"/>
      <c r="AT662" s="55"/>
      <c r="AU662" s="423">
        <v>0</v>
      </c>
      <c r="AV662" s="200">
        <v>0</v>
      </c>
      <c r="AW662" s="201">
        <v>0</v>
      </c>
      <c r="AX662" s="423"/>
      <c r="AY662" s="55"/>
      <c r="AZ662" s="423">
        <v>13.094200000000001</v>
      </c>
      <c r="BA662" s="200">
        <v>0</v>
      </c>
      <c r="BB662" s="201">
        <v>0</v>
      </c>
      <c r="BC662" s="425"/>
      <c r="BD662" s="136"/>
    </row>
    <row r="663" spans="1:56" ht="11.25" customHeight="1">
      <c r="A663" s="123">
        <v>152</v>
      </c>
      <c r="B663" s="55" t="s">
        <v>795</v>
      </c>
      <c r="C663" s="345">
        <v>3</v>
      </c>
      <c r="D663" s="57">
        <v>34705</v>
      </c>
      <c r="E663" s="8">
        <v>40</v>
      </c>
      <c r="F663" s="55" t="s">
        <v>540</v>
      </c>
      <c r="G663" s="55" t="s">
        <v>748</v>
      </c>
      <c r="H663" s="55" t="s">
        <v>541</v>
      </c>
      <c r="I663" s="55" t="s">
        <v>103</v>
      </c>
      <c r="J663" s="55"/>
      <c r="K663" s="55"/>
      <c r="L663" s="55"/>
      <c r="M663" s="8"/>
      <c r="N663" s="58"/>
      <c r="O663" s="55"/>
      <c r="P663" s="55"/>
      <c r="Q663" s="55"/>
      <c r="R663" s="8"/>
      <c r="S663" s="58"/>
      <c r="T663" s="55"/>
      <c r="U663" s="55"/>
      <c r="V663" s="55"/>
      <c r="W663" s="8"/>
      <c r="X663" s="58"/>
      <c r="Y663" s="55"/>
      <c r="Z663" s="55"/>
      <c r="AA663" s="55"/>
      <c r="AB663" s="8"/>
      <c r="AC663" s="58"/>
      <c r="AD663" s="55"/>
      <c r="AE663" s="55"/>
      <c r="AF663" s="55"/>
      <c r="AG663" s="8"/>
      <c r="AH663" s="58"/>
      <c r="AI663" s="55"/>
      <c r="AJ663" s="55"/>
      <c r="AK663" s="55">
        <v>27.611249999999998</v>
      </c>
      <c r="AL663" s="8">
        <v>0</v>
      </c>
      <c r="AM663" s="58">
        <v>0</v>
      </c>
      <c r="AN663" s="55"/>
      <c r="AO663" s="228"/>
      <c r="AP663" s="55">
        <v>13.86</v>
      </c>
      <c r="AQ663" s="200">
        <v>0</v>
      </c>
      <c r="AR663" s="201">
        <v>0</v>
      </c>
      <c r="AS663" s="55"/>
      <c r="AT663" s="55"/>
      <c r="AU663" s="423">
        <v>0</v>
      </c>
      <c r="AV663" s="200">
        <v>0</v>
      </c>
      <c r="AW663" s="201">
        <v>0</v>
      </c>
      <c r="AX663" s="423"/>
      <c r="AY663" s="55"/>
      <c r="AZ663" s="423">
        <v>19.671150000000001</v>
      </c>
      <c r="BA663" s="200">
        <v>0</v>
      </c>
      <c r="BB663" s="201">
        <v>0</v>
      </c>
      <c r="BC663" s="425"/>
      <c r="BD663" s="136"/>
    </row>
    <row r="664" spans="1:56" s="4" customFormat="1" ht="11.25" customHeight="1">
      <c r="A664" s="357">
        <v>153</v>
      </c>
      <c r="B664" s="263" t="s">
        <v>297</v>
      </c>
      <c r="C664" s="344">
        <v>0</v>
      </c>
      <c r="D664" s="264"/>
      <c r="E664" s="421">
        <v>0</v>
      </c>
      <c r="F664" s="263" t="s">
        <v>327</v>
      </c>
      <c r="G664" s="263" t="s">
        <v>748</v>
      </c>
      <c r="H664" s="263" t="s">
        <v>1070</v>
      </c>
      <c r="I664" s="263" t="s">
        <v>849</v>
      </c>
      <c r="J664" s="263" t="s">
        <v>596</v>
      </c>
      <c r="K664" s="263" t="s">
        <v>688</v>
      </c>
      <c r="L664" s="263">
        <v>1.8779999999999999</v>
      </c>
      <c r="M664" s="265">
        <v>1330.17876185454</v>
      </c>
      <c r="N664" s="268">
        <v>0.70829540034853045</v>
      </c>
      <c r="O664" s="263">
        <v>1</v>
      </c>
      <c r="P664" s="263"/>
      <c r="Q664" s="267">
        <v>23.495999999999999</v>
      </c>
      <c r="R664" s="265">
        <v>11332.735243997051</v>
      </c>
      <c r="S664" s="268">
        <v>0.48232615100430082</v>
      </c>
      <c r="T664" s="263">
        <v>1</v>
      </c>
      <c r="U664" s="263"/>
      <c r="V664" s="267">
        <v>41.961858719700004</v>
      </c>
      <c r="W664" s="265">
        <v>22046.791602944384</v>
      </c>
      <c r="X664" s="268">
        <v>0.52540073951952915</v>
      </c>
      <c r="Y664" s="263">
        <v>1</v>
      </c>
      <c r="Z664" s="263"/>
      <c r="AA664" s="267">
        <v>384.78007000000002</v>
      </c>
      <c r="AB664" s="265">
        <v>171571.72365964635</v>
      </c>
      <c r="AC664" s="268">
        <v>0.44589555706366579</v>
      </c>
      <c r="AD664" s="263">
        <v>1</v>
      </c>
      <c r="AE664" s="263"/>
      <c r="AF664" s="267">
        <v>23.438310000000001</v>
      </c>
      <c r="AG664" s="265">
        <v>11338.06279057193</v>
      </c>
      <c r="AH664" s="268">
        <v>0.48374062765497722</v>
      </c>
      <c r="AI664" s="263">
        <v>1</v>
      </c>
      <c r="AJ664" s="263"/>
      <c r="AK664" s="263">
        <v>0</v>
      </c>
      <c r="AL664" s="265">
        <v>0</v>
      </c>
      <c r="AM664" s="268">
        <v>0</v>
      </c>
      <c r="AN664" s="263"/>
      <c r="AO664" s="313"/>
      <c r="AP664" s="263">
        <v>0</v>
      </c>
      <c r="AQ664" s="265">
        <v>0</v>
      </c>
      <c r="AR664" s="268">
        <v>0</v>
      </c>
      <c r="AS664" s="263"/>
      <c r="AT664" s="263"/>
      <c r="AU664" s="422">
        <v>0</v>
      </c>
      <c r="AV664" s="265">
        <v>0</v>
      </c>
      <c r="AW664" s="268">
        <v>0</v>
      </c>
      <c r="AX664" s="422"/>
      <c r="AY664" s="263"/>
      <c r="AZ664" s="422">
        <v>0</v>
      </c>
      <c r="BA664" s="265">
        <v>0</v>
      </c>
      <c r="BB664" s="268">
        <v>0</v>
      </c>
      <c r="BC664" s="422"/>
      <c r="BD664" s="263"/>
    </row>
    <row r="665" spans="1:56" ht="11.25" customHeight="1">
      <c r="A665" s="123">
        <v>153</v>
      </c>
      <c r="B665" s="55" t="s">
        <v>331</v>
      </c>
      <c r="C665" s="345">
        <v>1</v>
      </c>
      <c r="D665" s="140">
        <v>37164</v>
      </c>
      <c r="E665" s="127">
        <v>0</v>
      </c>
      <c r="F665" s="136" t="s">
        <v>327</v>
      </c>
      <c r="G665" s="136" t="s">
        <v>748</v>
      </c>
      <c r="H665" s="136" t="s">
        <v>1070</v>
      </c>
      <c r="I665" s="136" t="s">
        <v>849</v>
      </c>
      <c r="J665" s="136" t="s">
        <v>596</v>
      </c>
      <c r="K665" s="136" t="s">
        <v>688</v>
      </c>
      <c r="L665" s="136"/>
      <c r="M665" s="126"/>
      <c r="N665" s="221"/>
      <c r="O665" s="136"/>
      <c r="P665" s="135" t="s">
        <v>1062</v>
      </c>
      <c r="Q665" s="136"/>
      <c r="R665" s="126"/>
      <c r="S665" s="221"/>
      <c r="T665" s="136"/>
      <c r="U665" s="135" t="s">
        <v>1062</v>
      </c>
      <c r="V665" s="136"/>
      <c r="W665" s="126"/>
      <c r="X665" s="221"/>
      <c r="Y665" s="136"/>
      <c r="Z665" s="135" t="s">
        <v>1062</v>
      </c>
      <c r="AA665" s="136"/>
      <c r="AB665" s="126"/>
      <c r="AC665" s="221"/>
      <c r="AD665" s="136"/>
      <c r="AE665" s="135" t="s">
        <v>1062</v>
      </c>
      <c r="AF665" s="136"/>
      <c r="AG665" s="126"/>
      <c r="AH665" s="221"/>
      <c r="AI665" s="136"/>
      <c r="AJ665" s="135" t="s">
        <v>1062</v>
      </c>
      <c r="AK665" s="136">
        <v>0</v>
      </c>
      <c r="AL665" s="8">
        <v>0</v>
      </c>
      <c r="AM665" s="58">
        <v>0</v>
      </c>
      <c r="AN665" s="237">
        <v>1</v>
      </c>
      <c r="AO665" s="237" t="s">
        <v>1062</v>
      </c>
      <c r="AP665" s="136">
        <v>0</v>
      </c>
      <c r="AQ665" s="200">
        <v>0</v>
      </c>
      <c r="AR665" s="201">
        <v>0</v>
      </c>
      <c r="AS665" s="136">
        <v>1</v>
      </c>
      <c r="AT665" s="136" t="s">
        <v>1062</v>
      </c>
      <c r="AU665" s="423">
        <v>0</v>
      </c>
      <c r="AV665" s="200">
        <v>0</v>
      </c>
      <c r="AW665" s="201">
        <v>0</v>
      </c>
      <c r="AX665" s="423">
        <v>1</v>
      </c>
      <c r="AY665" s="136" t="s">
        <v>1062</v>
      </c>
      <c r="AZ665" s="423">
        <v>0</v>
      </c>
      <c r="BA665" s="200">
        <v>0</v>
      </c>
      <c r="BB665" s="201">
        <v>0</v>
      </c>
      <c r="BC665" s="425">
        <v>1</v>
      </c>
      <c r="BD665" s="136" t="s">
        <v>1062</v>
      </c>
    </row>
    <row r="666" spans="1:56" s="4" customFormat="1" ht="11.25" customHeight="1">
      <c r="A666" s="123">
        <v>153</v>
      </c>
      <c r="B666" s="136" t="s">
        <v>331</v>
      </c>
      <c r="C666" s="346">
        <v>2</v>
      </c>
      <c r="D666" s="140">
        <v>37180</v>
      </c>
      <c r="E666" s="127">
        <v>0</v>
      </c>
      <c r="F666" s="136" t="s">
        <v>327</v>
      </c>
      <c r="G666" s="136" t="s">
        <v>748</v>
      </c>
      <c r="H666" s="136" t="s">
        <v>1070</v>
      </c>
      <c r="I666" s="136" t="s">
        <v>849</v>
      </c>
      <c r="J666" s="136" t="s">
        <v>596</v>
      </c>
      <c r="K666" s="136" t="s">
        <v>688</v>
      </c>
      <c r="L666" s="136"/>
      <c r="M666" s="126"/>
      <c r="N666" s="221"/>
      <c r="O666" s="136"/>
      <c r="P666" s="135" t="s">
        <v>1062</v>
      </c>
      <c r="Q666" s="136"/>
      <c r="R666" s="126"/>
      <c r="S666" s="221"/>
      <c r="T666" s="136"/>
      <c r="U666" s="135" t="s">
        <v>1062</v>
      </c>
      <c r="V666" s="136"/>
      <c r="W666" s="126"/>
      <c r="X666" s="221"/>
      <c r="Y666" s="136"/>
      <c r="Z666" s="135" t="s">
        <v>1062</v>
      </c>
      <c r="AA666" s="136"/>
      <c r="AB666" s="126"/>
      <c r="AC666" s="221"/>
      <c r="AD666" s="136"/>
      <c r="AE666" s="135" t="s">
        <v>1062</v>
      </c>
      <c r="AF666" s="136"/>
      <c r="AG666" s="126"/>
      <c r="AH666" s="221"/>
      <c r="AI666" s="136"/>
      <c r="AJ666" s="135" t="s">
        <v>1062</v>
      </c>
      <c r="AK666" s="136">
        <v>0</v>
      </c>
      <c r="AL666" s="8">
        <v>0</v>
      </c>
      <c r="AM666" s="58">
        <v>0</v>
      </c>
      <c r="AN666" s="237">
        <v>1</v>
      </c>
      <c r="AO666" s="237" t="s">
        <v>1062</v>
      </c>
      <c r="AP666" s="136">
        <v>0</v>
      </c>
      <c r="AQ666" s="200">
        <v>0</v>
      </c>
      <c r="AR666" s="201">
        <v>0</v>
      </c>
      <c r="AS666" s="136">
        <v>1</v>
      </c>
      <c r="AT666" s="136" t="s">
        <v>1062</v>
      </c>
      <c r="AU666" s="423">
        <v>0</v>
      </c>
      <c r="AV666" s="200">
        <v>0</v>
      </c>
      <c r="AW666" s="201">
        <v>0</v>
      </c>
      <c r="AX666" s="423">
        <v>1</v>
      </c>
      <c r="AY666" s="136" t="s">
        <v>1062</v>
      </c>
      <c r="AZ666" s="423">
        <v>0</v>
      </c>
      <c r="BA666" s="200">
        <v>0</v>
      </c>
      <c r="BB666" s="201">
        <v>0</v>
      </c>
      <c r="BC666" s="425">
        <v>1</v>
      </c>
      <c r="BD666" s="136" t="s">
        <v>1062</v>
      </c>
    </row>
    <row r="667" spans="1:56" s="4" customFormat="1" ht="11.25" customHeight="1">
      <c r="A667" s="123">
        <v>153</v>
      </c>
      <c r="B667" s="55" t="s">
        <v>331</v>
      </c>
      <c r="C667" s="345">
        <v>3</v>
      </c>
      <c r="D667" s="57">
        <v>37346</v>
      </c>
      <c r="E667" s="94">
        <v>0</v>
      </c>
      <c r="F667" s="55" t="s">
        <v>327</v>
      </c>
      <c r="G667" s="55" t="s">
        <v>748</v>
      </c>
      <c r="H667" s="55" t="s">
        <v>1070</v>
      </c>
      <c r="I667" s="55" t="s">
        <v>849</v>
      </c>
      <c r="J667" s="55" t="s">
        <v>596</v>
      </c>
      <c r="K667" s="55" t="s">
        <v>688</v>
      </c>
      <c r="L667" s="55"/>
      <c r="M667" s="8"/>
      <c r="N667" s="58"/>
      <c r="O667" s="55"/>
      <c r="P667" s="5" t="s">
        <v>1062</v>
      </c>
      <c r="Q667" s="55"/>
      <c r="R667" s="8"/>
      <c r="S667" s="58"/>
      <c r="T667" s="55"/>
      <c r="U667" s="5" t="s">
        <v>1062</v>
      </c>
      <c r="V667" s="136"/>
      <c r="W667" s="8"/>
      <c r="X667" s="58"/>
      <c r="Y667" s="55"/>
      <c r="Z667" s="5" t="s">
        <v>1062</v>
      </c>
      <c r="AA667" s="136"/>
      <c r="AB667" s="8"/>
      <c r="AC667" s="58"/>
      <c r="AD667" s="55"/>
      <c r="AE667" s="5" t="s">
        <v>1062</v>
      </c>
      <c r="AF667" s="136"/>
      <c r="AG667" s="8"/>
      <c r="AH667" s="58"/>
      <c r="AI667" s="55"/>
      <c r="AJ667" s="5" t="s">
        <v>1062</v>
      </c>
      <c r="AK667" s="55">
        <v>0</v>
      </c>
      <c r="AL667" s="8">
        <v>0</v>
      </c>
      <c r="AM667" s="58">
        <v>0</v>
      </c>
      <c r="AN667" s="237">
        <v>1</v>
      </c>
      <c r="AO667" s="228" t="s">
        <v>1062</v>
      </c>
      <c r="AP667" s="55">
        <v>0</v>
      </c>
      <c r="AQ667" s="200">
        <v>0</v>
      </c>
      <c r="AR667" s="201">
        <v>0</v>
      </c>
      <c r="AS667" s="55">
        <v>1</v>
      </c>
      <c r="AT667" s="55" t="s">
        <v>1062</v>
      </c>
      <c r="AU667" s="423">
        <v>0</v>
      </c>
      <c r="AV667" s="200">
        <v>0</v>
      </c>
      <c r="AW667" s="201">
        <v>0</v>
      </c>
      <c r="AX667" s="423">
        <v>1</v>
      </c>
      <c r="AY667" s="55" t="s">
        <v>1062</v>
      </c>
      <c r="AZ667" s="423">
        <v>0</v>
      </c>
      <c r="BA667" s="200">
        <v>0</v>
      </c>
      <c r="BB667" s="201">
        <v>0</v>
      </c>
      <c r="BC667" s="425">
        <v>1</v>
      </c>
      <c r="BD667" s="136" t="s">
        <v>1062</v>
      </c>
    </row>
    <row r="668" spans="1:56" ht="11.25" customHeight="1">
      <c r="A668" s="357">
        <v>154</v>
      </c>
      <c r="B668" s="263" t="s">
        <v>721</v>
      </c>
      <c r="C668" s="344">
        <v>0</v>
      </c>
      <c r="D668" s="264"/>
      <c r="E668" s="421">
        <v>351</v>
      </c>
      <c r="F668" s="263" t="s">
        <v>327</v>
      </c>
      <c r="G668" s="263" t="s">
        <v>748</v>
      </c>
      <c r="H668" s="263" t="s">
        <v>1070</v>
      </c>
      <c r="I668" s="263" t="s">
        <v>849</v>
      </c>
      <c r="J668" s="263" t="s">
        <v>596</v>
      </c>
      <c r="K668" s="263" t="s">
        <v>688</v>
      </c>
      <c r="L668" s="267">
        <v>185.63900000000001</v>
      </c>
      <c r="M668" s="265">
        <v>76332.827182600871</v>
      </c>
      <c r="N668" s="268">
        <v>0.41118960553871153</v>
      </c>
      <c r="O668" s="263">
        <v>1</v>
      </c>
      <c r="P668" s="263"/>
      <c r="Q668" s="267">
        <v>340.82100000000003</v>
      </c>
      <c r="R668" s="265">
        <v>135779.83063417891</v>
      </c>
      <c r="S668" s="268">
        <v>0.39839044728516998</v>
      </c>
      <c r="T668" s="263">
        <v>1</v>
      </c>
      <c r="U668" s="263"/>
      <c r="V668" s="284">
        <v>562.0308353175617</v>
      </c>
      <c r="W668" s="265">
        <v>227556.1969227347</v>
      </c>
      <c r="X668" s="268">
        <v>0.40488205027782803</v>
      </c>
      <c r="Y668" s="263">
        <v>1</v>
      </c>
      <c r="Z668" s="263"/>
      <c r="AA668" s="284">
        <v>1265.9295999999999</v>
      </c>
      <c r="AB668" s="265">
        <v>484337.3552324425</v>
      </c>
      <c r="AC668" s="268">
        <v>0.38259422580247948</v>
      </c>
      <c r="AD668" s="263">
        <v>1</v>
      </c>
      <c r="AE668" s="263"/>
      <c r="AF668" s="284">
        <v>70.712824999999995</v>
      </c>
      <c r="AG668" s="265">
        <v>29091.997514091148</v>
      </c>
      <c r="AH668" s="268">
        <v>0.4114104833754153</v>
      </c>
      <c r="AI668" s="263">
        <v>1</v>
      </c>
      <c r="AJ668" s="263"/>
      <c r="AK668" s="263">
        <v>0</v>
      </c>
      <c r="AL668" s="265">
        <v>0</v>
      </c>
      <c r="AM668" s="268">
        <v>0</v>
      </c>
      <c r="AN668" s="263"/>
      <c r="AO668" s="313"/>
      <c r="AP668" s="263">
        <v>29.617000000000001</v>
      </c>
      <c r="AQ668" s="265">
        <v>12181.902866219139</v>
      </c>
      <c r="AR668" s="268">
        <v>0.41131454455951444</v>
      </c>
      <c r="AS668" s="263"/>
      <c r="AT668" s="263"/>
      <c r="AU668" s="422">
        <v>237.36839999999995</v>
      </c>
      <c r="AV668" s="265">
        <v>100152.68257378004</v>
      </c>
      <c r="AW668" s="268">
        <v>0.4219292988189669</v>
      </c>
      <c r="AX668" s="422"/>
      <c r="AY668" s="263"/>
      <c r="AZ668" s="422">
        <v>193.90231200000008</v>
      </c>
      <c r="BA668" s="265">
        <v>85741.380066017096</v>
      </c>
      <c r="BB668" s="268">
        <v>0.44218853907227812</v>
      </c>
      <c r="BC668" s="422"/>
      <c r="BD668" s="263"/>
    </row>
    <row r="669" spans="1:56" ht="11.25" customHeight="1">
      <c r="A669" s="123">
        <v>154</v>
      </c>
      <c r="B669" s="55" t="s">
        <v>721</v>
      </c>
      <c r="C669" s="345">
        <v>1</v>
      </c>
      <c r="D669" s="57">
        <v>40957</v>
      </c>
      <c r="E669" s="97">
        <v>351</v>
      </c>
      <c r="F669" s="55" t="s">
        <v>327</v>
      </c>
      <c r="G669" s="55" t="s">
        <v>748</v>
      </c>
      <c r="H669" s="55" t="s">
        <v>1070</v>
      </c>
      <c r="I669" s="55" t="s">
        <v>849</v>
      </c>
      <c r="J669" s="55" t="s">
        <v>596</v>
      </c>
      <c r="K669" s="55" t="s">
        <v>688</v>
      </c>
      <c r="L669" s="55"/>
      <c r="M669" s="8"/>
      <c r="N669" s="58"/>
      <c r="O669" s="55"/>
      <c r="P669" s="5" t="s">
        <v>1058</v>
      </c>
      <c r="Q669" s="197">
        <v>340.82100000000003</v>
      </c>
      <c r="R669" s="8">
        <v>135779.83063417891</v>
      </c>
      <c r="S669" s="58">
        <v>0.39839044728516998</v>
      </c>
      <c r="T669" s="55"/>
      <c r="U669" s="5" t="s">
        <v>1058</v>
      </c>
      <c r="V669" s="222"/>
      <c r="W669" s="8">
        <v>0</v>
      </c>
      <c r="X669" s="58">
        <v>0</v>
      </c>
      <c r="Y669" s="55"/>
      <c r="Z669" s="5" t="s">
        <v>1058</v>
      </c>
      <c r="AA669" s="222">
        <v>1265.9295999999999</v>
      </c>
      <c r="AB669" s="8">
        <v>484337.3552324425</v>
      </c>
      <c r="AC669" s="58">
        <v>0.38259422580247948</v>
      </c>
      <c r="AD669" s="55"/>
      <c r="AE669" s="5" t="s">
        <v>1058</v>
      </c>
      <c r="AF669" s="222"/>
      <c r="AG669" s="8">
        <v>0</v>
      </c>
      <c r="AH669" s="58">
        <v>0</v>
      </c>
      <c r="AI669" s="55"/>
      <c r="AJ669" s="5" t="s">
        <v>1058</v>
      </c>
      <c r="AK669" s="55">
        <v>0</v>
      </c>
      <c r="AL669" s="8">
        <v>0</v>
      </c>
      <c r="AM669" s="58">
        <v>0</v>
      </c>
      <c r="AN669" s="237">
        <v>1</v>
      </c>
      <c r="AO669" s="228" t="s">
        <v>1058</v>
      </c>
      <c r="AP669" s="55">
        <v>29.617000000000001</v>
      </c>
      <c r="AQ669" s="200">
        <v>12181.902866219139</v>
      </c>
      <c r="AR669" s="201">
        <v>0.41131454455951444</v>
      </c>
      <c r="AS669" s="55">
        <v>1</v>
      </c>
      <c r="AT669" s="55" t="s">
        <v>1058</v>
      </c>
      <c r="AU669" s="423">
        <v>237.36839999999995</v>
      </c>
      <c r="AV669" s="200">
        <v>100152.68257378004</v>
      </c>
      <c r="AW669" s="201">
        <v>0.4219292988189669</v>
      </c>
      <c r="AX669" s="423">
        <v>1</v>
      </c>
      <c r="AY669" s="55" t="s">
        <v>1058</v>
      </c>
      <c r="AZ669" s="427">
        <v>193.90231200000008</v>
      </c>
      <c r="BA669" s="200">
        <v>85741.380066017096</v>
      </c>
      <c r="BB669" s="201">
        <v>0.44218853907227812</v>
      </c>
      <c r="BC669" s="425">
        <v>1</v>
      </c>
      <c r="BD669" s="136" t="s">
        <v>1058</v>
      </c>
    </row>
    <row r="670" spans="1:56" s="4" customFormat="1" ht="11.25" customHeight="1">
      <c r="A670" s="357">
        <v>155</v>
      </c>
      <c r="B670" s="263" t="s">
        <v>663</v>
      </c>
      <c r="C670" s="344">
        <v>0</v>
      </c>
      <c r="D670" s="264"/>
      <c r="E670" s="421">
        <v>287.8</v>
      </c>
      <c r="F670" s="263" t="s">
        <v>454</v>
      </c>
      <c r="G670" s="263" t="s">
        <v>748</v>
      </c>
      <c r="H670" s="263" t="s">
        <v>283</v>
      </c>
      <c r="I670" s="263" t="s">
        <v>103</v>
      </c>
      <c r="J670" s="263"/>
      <c r="K670" s="263"/>
      <c r="L670" s="267">
        <v>858.73474999999996</v>
      </c>
      <c r="M670" s="265">
        <v>0</v>
      </c>
      <c r="N670" s="268">
        <v>0</v>
      </c>
      <c r="O670" s="263"/>
      <c r="P670" s="263"/>
      <c r="Q670" s="267">
        <v>545.83710000000008</v>
      </c>
      <c r="R670" s="265">
        <v>0</v>
      </c>
      <c r="S670" s="268">
        <v>0</v>
      </c>
      <c r="T670" s="263"/>
      <c r="U670" s="263"/>
      <c r="V670" s="267">
        <v>786.06990000000008</v>
      </c>
      <c r="W670" s="265">
        <v>0</v>
      </c>
      <c r="X670" s="268">
        <v>0</v>
      </c>
      <c r="Y670" s="263"/>
      <c r="Z670" s="263"/>
      <c r="AA670" s="265">
        <v>947.15044999999998</v>
      </c>
      <c r="AB670" s="265">
        <v>0</v>
      </c>
      <c r="AC670" s="268">
        <v>0</v>
      </c>
      <c r="AD670" s="263"/>
      <c r="AE670" s="263"/>
      <c r="AF670" s="271">
        <v>970.96080000000006</v>
      </c>
      <c r="AG670" s="265">
        <v>0</v>
      </c>
      <c r="AH670" s="268">
        <v>0</v>
      </c>
      <c r="AI670" s="263"/>
      <c r="AJ670" s="263"/>
      <c r="AK670" s="263">
        <v>1224.7156499999999</v>
      </c>
      <c r="AL670" s="265">
        <v>0</v>
      </c>
      <c r="AM670" s="268">
        <v>0</v>
      </c>
      <c r="AN670" s="263"/>
      <c r="AO670" s="313"/>
      <c r="AP670" s="263">
        <v>862.31674999999996</v>
      </c>
      <c r="AQ670" s="265">
        <v>0</v>
      </c>
      <c r="AR670" s="268">
        <v>0</v>
      </c>
      <c r="AS670" s="263"/>
      <c r="AT670" s="263"/>
      <c r="AU670" s="422">
        <v>773.30405000000007</v>
      </c>
      <c r="AV670" s="265">
        <v>0</v>
      </c>
      <c r="AW670" s="268">
        <v>0</v>
      </c>
      <c r="AX670" s="422"/>
      <c r="AY670" s="263"/>
      <c r="AZ670" s="422">
        <v>930.42450000000008</v>
      </c>
      <c r="BA670" s="265">
        <v>0</v>
      </c>
      <c r="BB670" s="268">
        <v>0</v>
      </c>
      <c r="BC670" s="422"/>
      <c r="BD670" s="263"/>
    </row>
    <row r="671" spans="1:56" ht="11.25" customHeight="1">
      <c r="A671" s="123">
        <v>155</v>
      </c>
      <c r="B671" s="55" t="s">
        <v>664</v>
      </c>
      <c r="C671" s="345">
        <v>1</v>
      </c>
      <c r="D671" s="57">
        <v>21490</v>
      </c>
      <c r="E671" s="97">
        <v>49.5</v>
      </c>
      <c r="F671" s="55" t="s">
        <v>454</v>
      </c>
      <c r="G671" s="55" t="s">
        <v>748</v>
      </c>
      <c r="H671" s="55" t="s">
        <v>283</v>
      </c>
      <c r="I671" s="55" t="s">
        <v>103</v>
      </c>
      <c r="J671" s="55"/>
      <c r="K671" s="55"/>
      <c r="L671" s="55"/>
      <c r="M671" s="8"/>
      <c r="N671" s="58"/>
      <c r="O671" s="55"/>
      <c r="P671" s="55"/>
      <c r="Q671" s="55"/>
      <c r="R671" s="8"/>
      <c r="S671" s="58"/>
      <c r="T671" s="55"/>
      <c r="U671" s="55"/>
      <c r="V671" s="55"/>
      <c r="W671" s="8"/>
      <c r="X671" s="58"/>
      <c r="Y671" s="55"/>
      <c r="Z671" s="55"/>
      <c r="AA671" s="55"/>
      <c r="AB671" s="8"/>
      <c r="AC671" s="58"/>
      <c r="AD671" s="55"/>
      <c r="AE671" s="55"/>
      <c r="AF671" s="55"/>
      <c r="AG671" s="8">
        <v>0</v>
      </c>
      <c r="AH671" s="58">
        <v>0</v>
      </c>
      <c r="AI671" s="55"/>
      <c r="AJ671" s="55"/>
      <c r="AK671" s="55">
        <v>130.19575</v>
      </c>
      <c r="AL671" s="8">
        <v>0</v>
      </c>
      <c r="AM671" s="58">
        <v>0</v>
      </c>
      <c r="AN671" s="55"/>
      <c r="AO671" s="228"/>
      <c r="AP671" s="55">
        <v>124.02</v>
      </c>
      <c r="AQ671" s="200">
        <v>0</v>
      </c>
      <c r="AR671" s="201">
        <v>0</v>
      </c>
      <c r="AS671" s="55"/>
      <c r="AT671" s="55"/>
      <c r="AU671" s="423">
        <v>104.68394999999998</v>
      </c>
      <c r="AV671" s="200">
        <v>0</v>
      </c>
      <c r="AW671" s="201">
        <v>0</v>
      </c>
      <c r="AX671" s="423"/>
      <c r="AY671" s="55"/>
      <c r="AZ671" s="423">
        <v>184.28395</v>
      </c>
      <c r="BA671" s="200">
        <v>0</v>
      </c>
      <c r="BB671" s="201">
        <v>0</v>
      </c>
      <c r="BC671" s="425"/>
      <c r="BD671" s="136"/>
    </row>
    <row r="672" spans="1:56" s="4" customFormat="1" ht="11.25" customHeight="1">
      <c r="A672" s="123">
        <v>155</v>
      </c>
      <c r="B672" s="55" t="s">
        <v>664</v>
      </c>
      <c r="C672" s="345">
        <v>2</v>
      </c>
      <c r="D672" s="57">
        <v>21135</v>
      </c>
      <c r="E672" s="97">
        <v>49.5</v>
      </c>
      <c r="F672" s="55" t="s">
        <v>454</v>
      </c>
      <c r="G672" s="55" t="s">
        <v>748</v>
      </c>
      <c r="H672" s="55" t="s">
        <v>283</v>
      </c>
      <c r="I672" s="55" t="s">
        <v>103</v>
      </c>
      <c r="J672" s="55"/>
      <c r="K672" s="55"/>
      <c r="L672" s="55"/>
      <c r="M672" s="8"/>
      <c r="N672" s="58"/>
      <c r="O672" s="55"/>
      <c r="P672" s="55"/>
      <c r="Q672" s="55"/>
      <c r="R672" s="8"/>
      <c r="S672" s="58"/>
      <c r="T672" s="55"/>
      <c r="U672" s="55"/>
      <c r="V672" s="55"/>
      <c r="W672" s="8"/>
      <c r="X672" s="58"/>
      <c r="Y672" s="55"/>
      <c r="Z672" s="55"/>
      <c r="AA672" s="55"/>
      <c r="AB672" s="8"/>
      <c r="AC672" s="58"/>
      <c r="AD672" s="55"/>
      <c r="AE672" s="55"/>
      <c r="AF672" s="55"/>
      <c r="AG672" s="8">
        <v>0</v>
      </c>
      <c r="AH672" s="58">
        <v>0</v>
      </c>
      <c r="AI672" s="55"/>
      <c r="AJ672" s="55"/>
      <c r="AK672" s="55">
        <v>115.72845000000001</v>
      </c>
      <c r="AL672" s="8">
        <v>0</v>
      </c>
      <c r="AM672" s="58">
        <v>0</v>
      </c>
      <c r="AN672" s="55"/>
      <c r="AO672" s="228"/>
      <c r="AP672" s="55">
        <v>128.77000000000001</v>
      </c>
      <c r="AQ672" s="200">
        <v>0</v>
      </c>
      <c r="AR672" s="201">
        <v>0</v>
      </c>
      <c r="AS672" s="55"/>
      <c r="AT672" s="55"/>
      <c r="AU672" s="423">
        <v>113.32055</v>
      </c>
      <c r="AV672" s="200">
        <v>0</v>
      </c>
      <c r="AW672" s="201">
        <v>0</v>
      </c>
      <c r="AX672" s="423"/>
      <c r="AY672" s="55"/>
      <c r="AZ672" s="423">
        <v>173.19964999999999</v>
      </c>
      <c r="BA672" s="200">
        <v>0</v>
      </c>
      <c r="BB672" s="201">
        <v>0</v>
      </c>
      <c r="BC672" s="425"/>
      <c r="BD672" s="136"/>
    </row>
    <row r="673" spans="1:56" s="4" customFormat="1" ht="11.25" customHeight="1">
      <c r="A673" s="123">
        <v>155</v>
      </c>
      <c r="B673" s="55" t="s">
        <v>664</v>
      </c>
      <c r="C673" s="345">
        <v>3</v>
      </c>
      <c r="D673" s="57">
        <v>20807</v>
      </c>
      <c r="E673" s="97">
        <v>32</v>
      </c>
      <c r="F673" s="55" t="s">
        <v>454</v>
      </c>
      <c r="G673" s="55" t="s">
        <v>748</v>
      </c>
      <c r="H673" s="55" t="s">
        <v>283</v>
      </c>
      <c r="I673" s="55" t="s">
        <v>103</v>
      </c>
      <c r="J673" s="55"/>
      <c r="K673" s="55"/>
      <c r="L673" s="55"/>
      <c r="M673" s="8"/>
      <c r="N673" s="58"/>
      <c r="O673" s="55"/>
      <c r="P673" s="55"/>
      <c r="Q673" s="55"/>
      <c r="R673" s="8"/>
      <c r="S673" s="58"/>
      <c r="T673" s="55"/>
      <c r="U673" s="55"/>
      <c r="V673" s="55"/>
      <c r="W673" s="8"/>
      <c r="X673" s="58"/>
      <c r="Y673" s="55"/>
      <c r="Z673" s="55"/>
      <c r="AA673" s="55"/>
      <c r="AB673" s="8"/>
      <c r="AC673" s="58"/>
      <c r="AD673" s="55"/>
      <c r="AE673" s="55"/>
      <c r="AF673" s="55"/>
      <c r="AG673" s="8">
        <v>0</v>
      </c>
      <c r="AH673" s="58">
        <v>0</v>
      </c>
      <c r="AI673" s="55"/>
      <c r="AJ673" s="55"/>
      <c r="AK673" s="55">
        <v>111.62904999999999</v>
      </c>
      <c r="AL673" s="8">
        <v>0</v>
      </c>
      <c r="AM673" s="58">
        <v>0</v>
      </c>
      <c r="AN673" s="55"/>
      <c r="AO673" s="228"/>
      <c r="AP673" s="55">
        <v>104.3</v>
      </c>
      <c r="AQ673" s="200">
        <v>0</v>
      </c>
      <c r="AR673" s="201">
        <v>0</v>
      </c>
      <c r="AS673" s="55"/>
      <c r="AT673" s="55"/>
      <c r="AU673" s="423">
        <v>88.913200000000003</v>
      </c>
      <c r="AV673" s="200">
        <v>0</v>
      </c>
      <c r="AW673" s="201">
        <v>0</v>
      </c>
      <c r="AX673" s="423"/>
      <c r="AY673" s="55"/>
      <c r="AZ673" s="423">
        <v>113.87774999999999</v>
      </c>
      <c r="BA673" s="200">
        <v>0</v>
      </c>
      <c r="BB673" s="201">
        <v>0</v>
      </c>
      <c r="BC673" s="425"/>
      <c r="BD673" s="136"/>
    </row>
    <row r="674" spans="1:56" ht="11.25" customHeight="1">
      <c r="A674" s="123">
        <v>155</v>
      </c>
      <c r="B674" s="55" t="s">
        <v>664</v>
      </c>
      <c r="C674" s="345">
        <v>4</v>
      </c>
      <c r="D674" s="57">
        <v>20953</v>
      </c>
      <c r="E674" s="97">
        <v>32</v>
      </c>
      <c r="F674" s="55" t="s">
        <v>454</v>
      </c>
      <c r="G674" s="55" t="s">
        <v>748</v>
      </c>
      <c r="H674" s="55" t="s">
        <v>283</v>
      </c>
      <c r="I674" s="55" t="s">
        <v>103</v>
      </c>
      <c r="J674" s="55"/>
      <c r="K674" s="55"/>
      <c r="L674" s="55"/>
      <c r="M674" s="8"/>
      <c r="N674" s="58"/>
      <c r="O674" s="55"/>
      <c r="P674" s="55"/>
      <c r="Q674" s="55"/>
      <c r="R674" s="8"/>
      <c r="S674" s="58"/>
      <c r="T674" s="55"/>
      <c r="U674" s="55"/>
      <c r="V674" s="55"/>
      <c r="W674" s="8"/>
      <c r="X674" s="58"/>
      <c r="Y674" s="55"/>
      <c r="Z674" s="55"/>
      <c r="AA674" s="55"/>
      <c r="AB674" s="8"/>
      <c r="AC674" s="58"/>
      <c r="AD674" s="55"/>
      <c r="AE674" s="55"/>
      <c r="AF674" s="55"/>
      <c r="AG674" s="8">
        <v>0</v>
      </c>
      <c r="AH674" s="58">
        <v>0</v>
      </c>
      <c r="AI674" s="55"/>
      <c r="AJ674" s="55"/>
      <c r="AK674" s="55">
        <v>105.07199999999999</v>
      </c>
      <c r="AL674" s="8">
        <v>0</v>
      </c>
      <c r="AM674" s="58">
        <v>0</v>
      </c>
      <c r="AN674" s="55"/>
      <c r="AO674" s="228"/>
      <c r="AP674" s="55">
        <v>108.44</v>
      </c>
      <c r="AQ674" s="200">
        <v>0</v>
      </c>
      <c r="AR674" s="201">
        <v>0</v>
      </c>
      <c r="AS674" s="55"/>
      <c r="AT674" s="55"/>
      <c r="AU674" s="423">
        <v>92.1768</v>
      </c>
      <c r="AV674" s="200">
        <v>0</v>
      </c>
      <c r="AW674" s="201">
        <v>0</v>
      </c>
      <c r="AX674" s="423"/>
      <c r="AY674" s="55"/>
      <c r="AZ674" s="423">
        <v>98.335850000000008</v>
      </c>
      <c r="BA674" s="200">
        <v>0</v>
      </c>
      <c r="BB674" s="201">
        <v>0</v>
      </c>
      <c r="BC674" s="425"/>
      <c r="BD674" s="136"/>
    </row>
    <row r="675" spans="1:56" s="4" customFormat="1" ht="11.25" customHeight="1">
      <c r="A675" s="123">
        <v>155</v>
      </c>
      <c r="B675" s="55" t="s">
        <v>664</v>
      </c>
      <c r="C675" s="345">
        <v>5</v>
      </c>
      <c r="D675" s="57">
        <v>22755</v>
      </c>
      <c r="E675" s="97">
        <v>43.65</v>
      </c>
      <c r="F675" s="55" t="s">
        <v>454</v>
      </c>
      <c r="G675" s="55" t="s">
        <v>748</v>
      </c>
      <c r="H675" s="55" t="s">
        <v>283</v>
      </c>
      <c r="I675" s="55" t="s">
        <v>103</v>
      </c>
      <c r="J675" s="55"/>
      <c r="K675" s="55"/>
      <c r="L675" s="55"/>
      <c r="M675" s="8"/>
      <c r="N675" s="58"/>
      <c r="O675" s="55"/>
      <c r="P675" s="55"/>
      <c r="Q675" s="55"/>
      <c r="R675" s="8"/>
      <c r="S675" s="58"/>
      <c r="T675" s="55"/>
      <c r="U675" s="55"/>
      <c r="V675" s="55"/>
      <c r="W675" s="8"/>
      <c r="X675" s="58"/>
      <c r="Y675" s="55"/>
      <c r="Z675" s="55"/>
      <c r="AA675" s="55"/>
      <c r="AB675" s="8"/>
      <c r="AC675" s="58"/>
      <c r="AD675" s="55"/>
      <c r="AE675" s="55"/>
      <c r="AF675" s="55"/>
      <c r="AG675" s="8">
        <v>0</v>
      </c>
      <c r="AH675" s="58">
        <v>0</v>
      </c>
      <c r="AI675" s="55"/>
      <c r="AJ675" s="55"/>
      <c r="AK675" s="55">
        <v>147.36945</v>
      </c>
      <c r="AL675" s="8">
        <v>0</v>
      </c>
      <c r="AM675" s="58">
        <v>0</v>
      </c>
      <c r="AN675" s="55"/>
      <c r="AO675" s="228"/>
      <c r="AP675" s="55">
        <v>170.09</v>
      </c>
      <c r="AQ675" s="200">
        <v>0</v>
      </c>
      <c r="AR675" s="201">
        <v>0</v>
      </c>
      <c r="AS675" s="55"/>
      <c r="AT675" s="55"/>
      <c r="AU675" s="423">
        <v>121.68850000000002</v>
      </c>
      <c r="AV675" s="200">
        <v>0</v>
      </c>
      <c r="AW675" s="201">
        <v>0</v>
      </c>
      <c r="AX675" s="423"/>
      <c r="AY675" s="55"/>
      <c r="AZ675" s="423">
        <v>140.54375000000002</v>
      </c>
      <c r="BA675" s="200">
        <v>0</v>
      </c>
      <c r="BB675" s="201">
        <v>0</v>
      </c>
      <c r="BC675" s="425"/>
      <c r="BD675" s="136"/>
    </row>
    <row r="676" spans="1:56" s="4" customFormat="1" ht="11.25" customHeight="1">
      <c r="A676" s="123">
        <v>155</v>
      </c>
      <c r="B676" s="55" t="s">
        <v>664</v>
      </c>
      <c r="C676" s="345">
        <v>6</v>
      </c>
      <c r="D676" s="57">
        <v>23228</v>
      </c>
      <c r="E676" s="97">
        <v>43.65</v>
      </c>
      <c r="F676" s="55" t="s">
        <v>454</v>
      </c>
      <c r="G676" s="55" t="s">
        <v>748</v>
      </c>
      <c r="H676" s="55" t="s">
        <v>283</v>
      </c>
      <c r="I676" s="55" t="s">
        <v>103</v>
      </c>
      <c r="J676" s="55"/>
      <c r="K676" s="55"/>
      <c r="L676" s="55"/>
      <c r="M676" s="8"/>
      <c r="N676" s="58"/>
      <c r="O676" s="55"/>
      <c r="P676" s="55"/>
      <c r="Q676" s="55"/>
      <c r="R676" s="8"/>
      <c r="S676" s="58"/>
      <c r="T676" s="55"/>
      <c r="U676" s="55"/>
      <c r="V676" s="55"/>
      <c r="W676" s="8"/>
      <c r="X676" s="58"/>
      <c r="Y676" s="55"/>
      <c r="Z676" s="55"/>
      <c r="AA676" s="55"/>
      <c r="AB676" s="8"/>
      <c r="AC676" s="58"/>
      <c r="AD676" s="55"/>
      <c r="AE676" s="55"/>
      <c r="AF676" s="55"/>
      <c r="AG676" s="8">
        <v>0</v>
      </c>
      <c r="AH676" s="58">
        <v>0</v>
      </c>
      <c r="AI676" s="55"/>
      <c r="AJ676" s="55"/>
      <c r="AK676" s="55">
        <v>170.71214999999998</v>
      </c>
      <c r="AL676" s="8">
        <v>0</v>
      </c>
      <c r="AM676" s="58">
        <v>0</v>
      </c>
      <c r="AN676" s="55"/>
      <c r="AO676" s="228"/>
      <c r="AP676" s="55">
        <v>142.38999999999999</v>
      </c>
      <c r="AQ676" s="200">
        <v>0</v>
      </c>
      <c r="AR676" s="201">
        <v>0</v>
      </c>
      <c r="AS676" s="55"/>
      <c r="AT676" s="55"/>
      <c r="AU676" s="423">
        <v>148.49380000000002</v>
      </c>
      <c r="AV676" s="200">
        <v>0</v>
      </c>
      <c r="AW676" s="201">
        <v>0</v>
      </c>
      <c r="AX676" s="423"/>
      <c r="AY676" s="55"/>
      <c r="AZ676" s="423">
        <v>167.37889999999996</v>
      </c>
      <c r="BA676" s="200">
        <v>0</v>
      </c>
      <c r="BB676" s="201">
        <v>0</v>
      </c>
      <c r="BC676" s="425"/>
      <c r="BD676" s="136"/>
    </row>
    <row r="677" spans="1:56" ht="11.25" customHeight="1">
      <c r="A677" s="123">
        <v>155</v>
      </c>
      <c r="B677" s="55" t="s">
        <v>664</v>
      </c>
      <c r="C677" s="345">
        <v>7</v>
      </c>
      <c r="D677" s="57">
        <v>33129</v>
      </c>
      <c r="E677" s="97">
        <v>37.5</v>
      </c>
      <c r="F677" s="55" t="s">
        <v>454</v>
      </c>
      <c r="G677" s="55" t="s">
        <v>748</v>
      </c>
      <c r="H677" s="55" t="s">
        <v>283</v>
      </c>
      <c r="I677" s="55" t="s">
        <v>103</v>
      </c>
      <c r="J677" s="55"/>
      <c r="K677" s="55"/>
      <c r="L677" s="56"/>
      <c r="M677" s="200"/>
      <c r="N677" s="201"/>
      <c r="O677" s="56"/>
      <c r="P677" s="56"/>
      <c r="Q677" s="56"/>
      <c r="R677" s="200"/>
      <c r="S677" s="201"/>
      <c r="T677" s="56"/>
      <c r="U677" s="56"/>
      <c r="V677" s="56"/>
      <c r="W677" s="200"/>
      <c r="X677" s="201"/>
      <c r="Y677" s="56"/>
      <c r="Z677" s="56"/>
      <c r="AA677" s="56"/>
      <c r="AB677" s="200"/>
      <c r="AC677" s="201"/>
      <c r="AD677" s="56"/>
      <c r="AE677" s="56"/>
      <c r="AF677" s="56"/>
      <c r="AG677" s="200">
        <v>0</v>
      </c>
      <c r="AH677" s="201">
        <v>0</v>
      </c>
      <c r="AI677" s="56"/>
      <c r="AJ677" s="56"/>
      <c r="AK677" s="55">
        <v>119.55919999999999</v>
      </c>
      <c r="AL677" s="8">
        <v>0</v>
      </c>
      <c r="AM677" s="58">
        <v>0</v>
      </c>
      <c r="AN677" s="55"/>
      <c r="AO677" s="228"/>
      <c r="AP677" s="56">
        <v>84.32</v>
      </c>
      <c r="AQ677" s="200">
        <v>0</v>
      </c>
      <c r="AR677" s="201">
        <v>0</v>
      </c>
      <c r="AS677" s="56"/>
      <c r="AT677" s="56"/>
      <c r="AU677" s="423">
        <v>104.02724999999998</v>
      </c>
      <c r="AV677" s="200">
        <v>0</v>
      </c>
      <c r="AW677" s="201">
        <v>0</v>
      </c>
      <c r="AX677" s="423"/>
      <c r="AY677" s="56"/>
      <c r="AZ677" s="423">
        <v>52.804650000000009</v>
      </c>
      <c r="BA677" s="200">
        <v>0</v>
      </c>
      <c r="BB677" s="201">
        <v>0</v>
      </c>
      <c r="BC677" s="425"/>
      <c r="BD677" s="139"/>
    </row>
    <row r="678" spans="1:56" ht="11.25" customHeight="1">
      <c r="A678" s="357">
        <v>156</v>
      </c>
      <c r="B678" s="294" t="s">
        <v>1375</v>
      </c>
      <c r="C678" s="295">
        <v>0</v>
      </c>
      <c r="D678" s="295"/>
      <c r="E678" s="421">
        <v>72</v>
      </c>
      <c r="F678" s="263" t="s">
        <v>454</v>
      </c>
      <c r="G678" s="263" t="s">
        <v>748</v>
      </c>
      <c r="H678" s="263" t="s">
        <v>283</v>
      </c>
      <c r="I678" s="263" t="s">
        <v>103</v>
      </c>
      <c r="J678" s="263"/>
      <c r="K678" s="263"/>
      <c r="L678" s="263"/>
      <c r="M678" s="265"/>
      <c r="N678" s="268"/>
      <c r="O678" s="263"/>
      <c r="P678" s="263"/>
      <c r="Q678" s="263"/>
      <c r="R678" s="265"/>
      <c r="S678" s="268"/>
      <c r="T678" s="263"/>
      <c r="U678" s="263"/>
      <c r="V678" s="263"/>
      <c r="W678" s="265"/>
      <c r="X678" s="268"/>
      <c r="Y678" s="263"/>
      <c r="Z678" s="263"/>
      <c r="AA678" s="263"/>
      <c r="AB678" s="265"/>
      <c r="AC678" s="268"/>
      <c r="AD678" s="263"/>
      <c r="AE678" s="263"/>
      <c r="AF678" s="263"/>
      <c r="AG678" s="265"/>
      <c r="AH678" s="268"/>
      <c r="AI678" s="263"/>
      <c r="AJ678" s="263"/>
      <c r="AK678" s="263"/>
      <c r="AL678" s="265"/>
      <c r="AM678" s="268"/>
      <c r="AN678" s="263"/>
      <c r="AO678" s="313"/>
      <c r="AP678" s="263">
        <v>308.84799999999996</v>
      </c>
      <c r="AQ678" s="265">
        <v>0</v>
      </c>
      <c r="AR678" s="268">
        <v>0</v>
      </c>
      <c r="AS678" s="263"/>
      <c r="AT678" s="263"/>
      <c r="AU678" s="422">
        <v>220.25319999999999</v>
      </c>
      <c r="AV678" s="265">
        <v>0</v>
      </c>
      <c r="AW678" s="268">
        <v>0</v>
      </c>
      <c r="AX678" s="422"/>
      <c r="AY678" s="263"/>
      <c r="AZ678" s="422">
        <v>275.9135</v>
      </c>
      <c r="BA678" s="265">
        <v>0</v>
      </c>
      <c r="BB678" s="268">
        <v>0</v>
      </c>
      <c r="BC678" s="422"/>
      <c r="BD678" s="263"/>
    </row>
    <row r="679" spans="1:56" ht="11.25" customHeight="1">
      <c r="A679" s="123">
        <v>156</v>
      </c>
      <c r="B679" s="55" t="s">
        <v>1375</v>
      </c>
      <c r="C679" s="345">
        <v>8</v>
      </c>
      <c r="D679" s="57">
        <v>22842</v>
      </c>
      <c r="E679" s="97">
        <v>24</v>
      </c>
      <c r="F679" s="55" t="s">
        <v>454</v>
      </c>
      <c r="G679" s="55" t="s">
        <v>748</v>
      </c>
      <c r="H679" s="55" t="s">
        <v>283</v>
      </c>
      <c r="I679" s="55" t="s">
        <v>103</v>
      </c>
      <c r="J679" s="55"/>
      <c r="K679" s="55"/>
      <c r="L679" s="55"/>
      <c r="M679" s="8"/>
      <c r="N679" s="58"/>
      <c r="O679" s="55"/>
      <c r="P679" s="55"/>
      <c r="Q679" s="55"/>
      <c r="R679" s="8"/>
      <c r="S679" s="58"/>
      <c r="T679" s="55"/>
      <c r="U679" s="55"/>
      <c r="V679" s="55"/>
      <c r="W679" s="8"/>
      <c r="X679" s="58"/>
      <c r="Y679" s="55"/>
      <c r="Z679" s="55"/>
      <c r="AA679" s="55"/>
      <c r="AB679" s="8"/>
      <c r="AC679" s="58"/>
      <c r="AD679" s="55"/>
      <c r="AE679" s="55"/>
      <c r="AF679" s="55"/>
      <c r="AG679" s="8">
        <v>0</v>
      </c>
      <c r="AH679" s="58">
        <v>0</v>
      </c>
      <c r="AI679" s="55"/>
      <c r="AJ679" s="55"/>
      <c r="AK679" s="55">
        <v>120.2358</v>
      </c>
      <c r="AL679" s="8">
        <v>0</v>
      </c>
      <c r="AM679" s="58">
        <v>0</v>
      </c>
      <c r="AN679" s="55"/>
      <c r="AO679" s="228"/>
      <c r="AP679" s="55">
        <v>94.68</v>
      </c>
      <c r="AQ679" s="200">
        <v>0</v>
      </c>
      <c r="AR679" s="201">
        <v>0</v>
      </c>
      <c r="AS679" s="55"/>
      <c r="AT679" s="55"/>
      <c r="AU679" s="423">
        <v>0</v>
      </c>
      <c r="AV679" s="200">
        <v>0</v>
      </c>
      <c r="AW679" s="201">
        <v>0</v>
      </c>
      <c r="AX679" s="423"/>
      <c r="AY679" s="55"/>
      <c r="AZ679" s="423">
        <v>0</v>
      </c>
      <c r="BA679" s="200">
        <v>0</v>
      </c>
      <c r="BB679" s="201">
        <v>0</v>
      </c>
      <c r="BC679" s="425"/>
      <c r="BD679" s="136"/>
    </row>
    <row r="680" spans="1:56" s="4" customFormat="1" ht="11.25" customHeight="1">
      <c r="A680" s="123">
        <v>156</v>
      </c>
      <c r="B680" s="55" t="s">
        <v>1375</v>
      </c>
      <c r="C680" s="345">
        <v>9</v>
      </c>
      <c r="D680" s="57">
        <v>22976</v>
      </c>
      <c r="E680" s="97">
        <v>24</v>
      </c>
      <c r="F680" s="55" t="s">
        <v>454</v>
      </c>
      <c r="G680" s="55" t="s">
        <v>748</v>
      </c>
      <c r="H680" s="55" t="s">
        <v>283</v>
      </c>
      <c r="I680" s="55" t="s">
        <v>103</v>
      </c>
      <c r="J680" s="55"/>
      <c r="K680" s="55"/>
      <c r="L680" s="55"/>
      <c r="M680" s="8"/>
      <c r="N680" s="58"/>
      <c r="O680" s="55"/>
      <c r="P680" s="55"/>
      <c r="Q680" s="55"/>
      <c r="R680" s="8"/>
      <c r="S680" s="58"/>
      <c r="T680" s="55"/>
      <c r="U680" s="55"/>
      <c r="V680" s="136"/>
      <c r="W680" s="8"/>
      <c r="X680" s="58"/>
      <c r="Y680" s="55"/>
      <c r="Z680" s="55"/>
      <c r="AA680" s="136"/>
      <c r="AB680" s="8"/>
      <c r="AC680" s="58"/>
      <c r="AD680" s="55"/>
      <c r="AE680" s="55"/>
      <c r="AF680" s="136"/>
      <c r="AG680" s="8">
        <v>0</v>
      </c>
      <c r="AH680" s="58">
        <v>0</v>
      </c>
      <c r="AI680" s="55"/>
      <c r="AJ680" s="55"/>
      <c r="AK680" s="55">
        <v>96.624449999999996</v>
      </c>
      <c r="AL680" s="8">
        <v>0</v>
      </c>
      <c r="AM680" s="58">
        <v>0</v>
      </c>
      <c r="AN680" s="55"/>
      <c r="AO680" s="228"/>
      <c r="AP680" s="55">
        <v>112.24</v>
      </c>
      <c r="AQ680" s="200">
        <v>0</v>
      </c>
      <c r="AR680" s="201">
        <v>0</v>
      </c>
      <c r="AS680" s="55"/>
      <c r="AT680" s="55"/>
      <c r="AU680" s="423">
        <v>111.78824999999999</v>
      </c>
      <c r="AV680" s="200">
        <v>0</v>
      </c>
      <c r="AW680" s="201">
        <v>0</v>
      </c>
      <c r="AX680" s="423"/>
      <c r="AY680" s="55"/>
      <c r="AZ680" s="423">
        <v>143.95659999999998</v>
      </c>
      <c r="BA680" s="200">
        <v>0</v>
      </c>
      <c r="BB680" s="201">
        <v>0</v>
      </c>
      <c r="BC680" s="425"/>
      <c r="BD680" s="136"/>
    </row>
    <row r="681" spans="1:56" s="4" customFormat="1" ht="11.25" customHeight="1">
      <c r="A681" s="123">
        <v>156</v>
      </c>
      <c r="B681" s="55" t="s">
        <v>1375</v>
      </c>
      <c r="C681" s="345">
        <v>10</v>
      </c>
      <c r="D681" s="57">
        <v>23408</v>
      </c>
      <c r="E681" s="97">
        <v>24</v>
      </c>
      <c r="F681" s="55" t="s">
        <v>454</v>
      </c>
      <c r="G681" s="55" t="s">
        <v>748</v>
      </c>
      <c r="H681" s="55" t="s">
        <v>283</v>
      </c>
      <c r="I681" s="55" t="s">
        <v>103</v>
      </c>
      <c r="J681" s="55"/>
      <c r="K681" s="55"/>
      <c r="L681" s="55"/>
      <c r="M681" s="8"/>
      <c r="N681" s="58"/>
      <c r="O681" s="55"/>
      <c r="P681" s="55"/>
      <c r="Q681" s="55"/>
      <c r="R681" s="8"/>
      <c r="S681" s="58"/>
      <c r="T681" s="55"/>
      <c r="U681" s="55"/>
      <c r="V681" s="55"/>
      <c r="W681" s="8"/>
      <c r="X681" s="58"/>
      <c r="Y681" s="55"/>
      <c r="Z681" s="55"/>
      <c r="AA681" s="55"/>
      <c r="AB681" s="8"/>
      <c r="AC681" s="58"/>
      <c r="AD681" s="55"/>
      <c r="AE681" s="55"/>
      <c r="AF681" s="55"/>
      <c r="AG681" s="8">
        <v>0</v>
      </c>
      <c r="AH681" s="58">
        <v>0</v>
      </c>
      <c r="AI681" s="55"/>
      <c r="AJ681" s="55"/>
      <c r="AK681" s="55">
        <v>107.58935</v>
      </c>
      <c r="AL681" s="8">
        <v>0</v>
      </c>
      <c r="AM681" s="58">
        <v>0</v>
      </c>
      <c r="AN681" s="55"/>
      <c r="AO681" s="228"/>
      <c r="AP681" s="55">
        <v>101.93</v>
      </c>
      <c r="AQ681" s="200">
        <v>0</v>
      </c>
      <c r="AR681" s="201">
        <v>0</v>
      </c>
      <c r="AS681" s="55"/>
      <c r="AT681" s="55"/>
      <c r="AU681" s="423">
        <v>108.46494999999999</v>
      </c>
      <c r="AV681" s="200">
        <v>0</v>
      </c>
      <c r="AW681" s="201">
        <v>0</v>
      </c>
      <c r="AX681" s="423"/>
      <c r="AY681" s="55"/>
      <c r="AZ681" s="423">
        <v>131.95689999999999</v>
      </c>
      <c r="BA681" s="200">
        <v>0</v>
      </c>
      <c r="BB681" s="201">
        <v>0</v>
      </c>
      <c r="BC681" s="425"/>
      <c r="BD681" s="136"/>
    </row>
    <row r="682" spans="1:56" ht="11.25" customHeight="1">
      <c r="A682" s="357">
        <v>157</v>
      </c>
      <c r="B682" s="263" t="s">
        <v>455</v>
      </c>
      <c r="C682" s="344">
        <v>0</v>
      </c>
      <c r="D682" s="264"/>
      <c r="E682" s="421">
        <v>1740</v>
      </c>
      <c r="F682" s="263" t="s">
        <v>454</v>
      </c>
      <c r="G682" s="263" t="s">
        <v>748</v>
      </c>
      <c r="H682" s="263" t="s">
        <v>456</v>
      </c>
      <c r="I682" s="263" t="s">
        <v>849</v>
      </c>
      <c r="J682" s="263" t="s">
        <v>591</v>
      </c>
      <c r="K682" s="263" t="s">
        <v>848</v>
      </c>
      <c r="L682" s="265">
        <v>2527.0169999999998</v>
      </c>
      <c r="M682" s="265">
        <v>2659108.9483345696</v>
      </c>
      <c r="N682" s="268">
        <v>1.052271887499993</v>
      </c>
      <c r="O682" s="263">
        <v>1</v>
      </c>
      <c r="P682" s="263"/>
      <c r="Q682" s="265">
        <v>2738.9845</v>
      </c>
      <c r="R682" s="265">
        <v>2967272.1548185144</v>
      </c>
      <c r="S682" s="268">
        <v>1.0833475526489889</v>
      </c>
      <c r="T682" s="263">
        <v>1</v>
      </c>
      <c r="U682" s="263"/>
      <c r="V682" s="265">
        <v>5907.8689999999997</v>
      </c>
      <c r="W682" s="265">
        <v>5895423.1598736048</v>
      </c>
      <c r="X682" s="268">
        <v>0.99789334527790063</v>
      </c>
      <c r="Y682" s="263">
        <v>1</v>
      </c>
      <c r="Z682" s="263"/>
      <c r="AA682" s="265">
        <v>7855.0990000000002</v>
      </c>
      <c r="AB682" s="265">
        <v>7667980.88518734</v>
      </c>
      <c r="AC682" s="268">
        <v>0.97617877065423875</v>
      </c>
      <c r="AD682" s="263">
        <v>1</v>
      </c>
      <c r="AE682" s="263"/>
      <c r="AF682" s="265">
        <v>9382.0794999999998</v>
      </c>
      <c r="AG682" s="265">
        <v>8979851.6240529027</v>
      </c>
      <c r="AH682" s="268">
        <v>0.95712806782898208</v>
      </c>
      <c r="AI682" s="263">
        <v>1</v>
      </c>
      <c r="AJ682" s="263"/>
      <c r="AK682" s="263">
        <v>10868</v>
      </c>
      <c r="AL682" s="265">
        <v>9927977.8952460364</v>
      </c>
      <c r="AM682" s="268">
        <v>0.91350551115624179</v>
      </c>
      <c r="AN682" s="263"/>
      <c r="AO682" s="313"/>
      <c r="AP682" s="263">
        <v>10971.81</v>
      </c>
      <c r="AQ682" s="265">
        <v>10084366.154078448</v>
      </c>
      <c r="AR682" s="268">
        <v>0.91911600310964625</v>
      </c>
      <c r="AS682" s="263"/>
      <c r="AT682" s="263"/>
      <c r="AU682" s="422">
        <v>11868.9241</v>
      </c>
      <c r="AV682" s="265">
        <v>10804358.022189727</v>
      </c>
      <c r="AW682" s="268">
        <v>0.91030643815387835</v>
      </c>
      <c r="AX682" s="422"/>
      <c r="AY682" s="263"/>
      <c r="AZ682" s="422">
        <v>11623.679899999999</v>
      </c>
      <c r="BA682" s="265">
        <v>10628002.595144274</v>
      </c>
      <c r="BB682" s="268">
        <v>0.91434061214506379</v>
      </c>
      <c r="BC682" s="422"/>
      <c r="BD682" s="263"/>
    </row>
    <row r="683" spans="1:56" ht="11.25" customHeight="1">
      <c r="A683" s="123">
        <v>157</v>
      </c>
      <c r="B683" s="55" t="s">
        <v>455</v>
      </c>
      <c r="C683" s="345">
        <v>1</v>
      </c>
      <c r="D683" s="57">
        <v>34476</v>
      </c>
      <c r="E683" s="94">
        <v>210</v>
      </c>
      <c r="F683" s="55" t="s">
        <v>454</v>
      </c>
      <c r="G683" s="55" t="s">
        <v>748</v>
      </c>
      <c r="H683" s="55" t="s">
        <v>456</v>
      </c>
      <c r="I683" s="55" t="s">
        <v>849</v>
      </c>
      <c r="J683" s="55" t="s">
        <v>591</v>
      </c>
      <c r="K683" s="55" t="s">
        <v>848</v>
      </c>
      <c r="L683" s="55"/>
      <c r="M683" s="8"/>
      <c r="N683" s="58"/>
      <c r="O683" s="55"/>
      <c r="P683" s="55"/>
      <c r="Q683" s="55"/>
      <c r="R683" s="8"/>
      <c r="S683" s="58"/>
      <c r="T683" s="55"/>
      <c r="U683" s="55"/>
      <c r="V683" s="55"/>
      <c r="W683" s="8"/>
      <c r="X683" s="58"/>
      <c r="Y683" s="55"/>
      <c r="Z683" s="55"/>
      <c r="AA683" s="55"/>
      <c r="AB683" s="8"/>
      <c r="AC683" s="58"/>
      <c r="AD683" s="55"/>
      <c r="AE683" s="55"/>
      <c r="AF683" s="55"/>
      <c r="AG683" s="8"/>
      <c r="AH683" s="58"/>
      <c r="AI683" s="55"/>
      <c r="AJ683" s="55"/>
      <c r="AK683" s="55">
        <v>1279.4688000000001</v>
      </c>
      <c r="AL683" s="8">
        <v>1441118.8652669322</v>
      </c>
      <c r="AM683" s="58">
        <v>1.1263415452310617</v>
      </c>
      <c r="AN683" s="237">
        <v>1</v>
      </c>
      <c r="AO683" s="228"/>
      <c r="AP683" s="55">
        <v>1050.2456</v>
      </c>
      <c r="AQ683" s="200">
        <v>1167991.1733058803</v>
      </c>
      <c r="AR683" s="201">
        <v>1.1121124176153467</v>
      </c>
      <c r="AS683" s="55">
        <v>1</v>
      </c>
      <c r="AT683" s="55"/>
      <c r="AU683" s="423">
        <v>1312.4706000000001</v>
      </c>
      <c r="AV683" s="200">
        <v>1458656.4956929337</v>
      </c>
      <c r="AW683" s="201">
        <v>1.1113822250135992</v>
      </c>
      <c r="AX683" s="423">
        <v>1</v>
      </c>
      <c r="AY683" s="55"/>
      <c r="AZ683" s="424">
        <v>1168.4777999999999</v>
      </c>
      <c r="BA683" s="200">
        <v>1307417.0098579424</v>
      </c>
      <c r="BB683" s="201">
        <v>1.1189061613818785</v>
      </c>
      <c r="BC683" s="425">
        <v>1</v>
      </c>
      <c r="BD683" s="136"/>
    </row>
    <row r="684" spans="1:56" s="4" customFormat="1" ht="11.25" customHeight="1">
      <c r="A684" s="123">
        <v>157</v>
      </c>
      <c r="B684" s="55" t="s">
        <v>455</v>
      </c>
      <c r="C684" s="345">
        <v>2</v>
      </c>
      <c r="D684" s="57">
        <v>34994</v>
      </c>
      <c r="E684" s="94">
        <v>210</v>
      </c>
      <c r="F684" s="55" t="s">
        <v>454</v>
      </c>
      <c r="G684" s="55" t="s">
        <v>748</v>
      </c>
      <c r="H684" s="55" t="s">
        <v>456</v>
      </c>
      <c r="I684" s="55" t="s">
        <v>849</v>
      </c>
      <c r="J684" s="55" t="s">
        <v>591</v>
      </c>
      <c r="K684" s="55" t="s">
        <v>848</v>
      </c>
      <c r="L684" s="55"/>
      <c r="M684" s="8"/>
      <c r="N684" s="58"/>
      <c r="O684" s="55"/>
      <c r="P684" s="55"/>
      <c r="Q684" s="55"/>
      <c r="R684" s="8"/>
      <c r="S684" s="58"/>
      <c r="T684" s="55"/>
      <c r="U684" s="55"/>
      <c r="V684" s="55"/>
      <c r="W684" s="8"/>
      <c r="X684" s="58"/>
      <c r="Y684" s="55"/>
      <c r="Z684" s="55"/>
      <c r="AA684" s="55"/>
      <c r="AB684" s="8"/>
      <c r="AC684" s="58"/>
      <c r="AD684" s="55"/>
      <c r="AE684" s="55"/>
      <c r="AF684" s="55"/>
      <c r="AG684" s="8"/>
      <c r="AH684" s="58"/>
      <c r="AI684" s="55"/>
      <c r="AJ684" s="55"/>
      <c r="AK684" s="55">
        <v>1159.7967000000001</v>
      </c>
      <c r="AL684" s="8">
        <v>1279630.103669913</v>
      </c>
      <c r="AM684" s="58">
        <v>1.1033227665416818</v>
      </c>
      <c r="AN684" s="237">
        <v>1</v>
      </c>
      <c r="AO684" s="228"/>
      <c r="AP684" s="55">
        <v>1151.8839</v>
      </c>
      <c r="AQ684" s="200">
        <v>1287749.6643298669</v>
      </c>
      <c r="AR684" s="201">
        <v>1.1179509187773757</v>
      </c>
      <c r="AS684" s="55">
        <v>1</v>
      </c>
      <c r="AT684" s="55"/>
      <c r="AU684" s="423">
        <v>1067.3844999999999</v>
      </c>
      <c r="AV684" s="200">
        <v>1193796.4242607947</v>
      </c>
      <c r="AW684" s="201">
        <v>1.1184314783105758</v>
      </c>
      <c r="AX684" s="423">
        <v>1</v>
      </c>
      <c r="AY684" s="55"/>
      <c r="AZ684" s="424">
        <v>1465.5821000000001</v>
      </c>
      <c r="BA684" s="200">
        <v>1542393.2466780106</v>
      </c>
      <c r="BB684" s="201">
        <v>1.052409992369592</v>
      </c>
      <c r="BC684" s="425">
        <v>1</v>
      </c>
      <c r="BD684" s="136"/>
    </row>
    <row r="685" spans="1:56" ht="11.25" customHeight="1">
      <c r="A685" s="123">
        <v>157</v>
      </c>
      <c r="B685" s="55" t="s">
        <v>455</v>
      </c>
      <c r="C685" s="345">
        <v>3</v>
      </c>
      <c r="D685" s="57">
        <v>43647</v>
      </c>
      <c r="E685" s="94">
        <v>660</v>
      </c>
      <c r="F685" s="122" t="s">
        <v>454</v>
      </c>
      <c r="G685" s="122" t="s">
        <v>748</v>
      </c>
      <c r="H685" s="122" t="s">
        <v>456</v>
      </c>
      <c r="I685" s="55" t="s">
        <v>849</v>
      </c>
      <c r="J685" s="55" t="s">
        <v>591</v>
      </c>
      <c r="K685" s="55" t="s">
        <v>848</v>
      </c>
      <c r="L685" s="55"/>
      <c r="M685" s="8"/>
      <c r="N685" s="58"/>
      <c r="O685" s="55"/>
      <c r="P685" s="55"/>
      <c r="Q685" s="55"/>
      <c r="R685" s="8"/>
      <c r="S685" s="58"/>
      <c r="T685" s="55"/>
      <c r="U685" s="55"/>
      <c r="V685" s="197">
        <v>1922.5965100000001</v>
      </c>
      <c r="W685" s="8">
        <v>1792367.2874714902</v>
      </c>
      <c r="X685" s="58">
        <v>0.9322638828006039</v>
      </c>
      <c r="Y685" s="55"/>
      <c r="Z685" s="55">
        <v>1</v>
      </c>
      <c r="AA685" s="197">
        <v>2192.0079999999998</v>
      </c>
      <c r="AB685" s="8">
        <v>2055097.2322024982</v>
      </c>
      <c r="AC685" s="58">
        <v>0.93754093607436584</v>
      </c>
      <c r="AD685" s="55"/>
      <c r="AE685" s="55">
        <v>1</v>
      </c>
      <c r="AF685" s="197">
        <v>3036.694</v>
      </c>
      <c r="AG685" s="8">
        <v>2761425.2684597634</v>
      </c>
      <c r="AH685" s="58">
        <v>0.90935249599062773</v>
      </c>
      <c r="AI685" s="55"/>
      <c r="AJ685" s="55">
        <v>1</v>
      </c>
      <c r="AK685" s="55">
        <v>4297.826</v>
      </c>
      <c r="AL685" s="8">
        <v>3789992.1060711523</v>
      </c>
      <c r="AM685" s="58">
        <v>0.88183935461118079</v>
      </c>
      <c r="AN685" s="237">
        <v>1</v>
      </c>
      <c r="AO685" s="228">
        <v>1</v>
      </c>
      <c r="AP685" s="55">
        <v>4248.1589999999997</v>
      </c>
      <c r="AQ685" s="200">
        <v>3712061.9029273009</v>
      </c>
      <c r="AR685" s="201">
        <v>0.87380484179789442</v>
      </c>
      <c r="AS685" s="55">
        <v>1</v>
      </c>
      <c r="AT685" s="55">
        <v>1</v>
      </c>
      <c r="AU685" s="423">
        <v>4969.7240000000002</v>
      </c>
      <c r="AV685" s="200">
        <v>4305069.7460791795</v>
      </c>
      <c r="AW685" s="201">
        <v>0.86625932266644579</v>
      </c>
      <c r="AX685" s="423">
        <v>1</v>
      </c>
      <c r="AY685" s="55">
        <v>1</v>
      </c>
      <c r="AZ685" s="427">
        <v>4327.7</v>
      </c>
      <c r="BA685" s="200">
        <v>3770421.9282047679</v>
      </c>
      <c r="BB685" s="201">
        <v>0.87122996700435984</v>
      </c>
      <c r="BC685" s="425">
        <v>1</v>
      </c>
      <c r="BD685" s="136">
        <v>1</v>
      </c>
    </row>
    <row r="686" spans="1:56" s="4" customFormat="1" ht="12" customHeight="1">
      <c r="A686" s="123">
        <v>157</v>
      </c>
      <c r="B686" s="55" t="s">
        <v>455</v>
      </c>
      <c r="C686" s="345">
        <v>4</v>
      </c>
      <c r="D686" s="57">
        <v>43694</v>
      </c>
      <c r="E686" s="94">
        <v>660</v>
      </c>
      <c r="F686" s="122" t="s">
        <v>454</v>
      </c>
      <c r="G686" s="122" t="s">
        <v>748</v>
      </c>
      <c r="H686" s="122" t="s">
        <v>456</v>
      </c>
      <c r="I686" s="55" t="s">
        <v>849</v>
      </c>
      <c r="J686" s="55" t="s">
        <v>591</v>
      </c>
      <c r="K686" s="55" t="s">
        <v>848</v>
      </c>
      <c r="L686" s="55"/>
      <c r="M686" s="8"/>
      <c r="N686" s="58"/>
      <c r="O686" s="55"/>
      <c r="P686" s="55"/>
      <c r="Q686" s="55"/>
      <c r="R686" s="8"/>
      <c r="S686" s="58"/>
      <c r="T686" s="55"/>
      <c r="U686" s="55"/>
      <c r="V686" s="197">
        <v>1659.3818900000001</v>
      </c>
      <c r="W686" s="8">
        <v>1538304.5123163855</v>
      </c>
      <c r="X686" s="58">
        <v>0.9270346516294603</v>
      </c>
      <c r="Y686" s="55"/>
      <c r="Z686" s="55">
        <v>1</v>
      </c>
      <c r="AA686" s="197">
        <v>3371.2710000000002</v>
      </c>
      <c r="AB686" s="8">
        <v>3108853.9496466783</v>
      </c>
      <c r="AC686" s="58">
        <v>0.92216079622393987</v>
      </c>
      <c r="AD686" s="55"/>
      <c r="AE686" s="55">
        <v>1</v>
      </c>
      <c r="AF686" s="197">
        <v>3736.277</v>
      </c>
      <c r="AG686" s="8">
        <v>3330291.2701288182</v>
      </c>
      <c r="AH686" s="58">
        <v>0.89133949922043199</v>
      </c>
      <c r="AI686" s="55"/>
      <c r="AJ686" s="55">
        <v>1</v>
      </c>
      <c r="AK686" s="55">
        <v>4130.4750000000004</v>
      </c>
      <c r="AL686" s="8">
        <v>3551425.6196838096</v>
      </c>
      <c r="AM686" s="58">
        <v>0.85981046240052528</v>
      </c>
      <c r="AN686" s="237">
        <v>1</v>
      </c>
      <c r="AO686" s="228">
        <v>1</v>
      </c>
      <c r="AP686" s="55">
        <v>4521.5219999999999</v>
      </c>
      <c r="AQ686" s="200">
        <v>3916556.1508557508</v>
      </c>
      <c r="AR686" s="201">
        <v>0.86620305084344407</v>
      </c>
      <c r="AS686" s="55">
        <v>1</v>
      </c>
      <c r="AT686" s="55">
        <v>1</v>
      </c>
      <c r="AU686" s="423">
        <v>4519.3450000000003</v>
      </c>
      <c r="AV686" s="200">
        <v>3846835.3561568186</v>
      </c>
      <c r="AW686" s="201">
        <v>0.85119311673634523</v>
      </c>
      <c r="AX686" s="423">
        <v>1</v>
      </c>
      <c r="AY686" s="55">
        <v>1</v>
      </c>
      <c r="AZ686" s="427">
        <v>4661.92</v>
      </c>
      <c r="BA686" s="200">
        <v>4007770.4104035529</v>
      </c>
      <c r="BB686" s="201">
        <v>0.85968236486330796</v>
      </c>
      <c r="BC686" s="425">
        <v>1</v>
      </c>
      <c r="BD686" s="136">
        <v>1</v>
      </c>
    </row>
    <row r="687" spans="1:56" ht="11.25" customHeight="1">
      <c r="A687" s="357">
        <v>158</v>
      </c>
      <c r="B687" s="263" t="s">
        <v>595</v>
      </c>
      <c r="C687" s="344">
        <v>0</v>
      </c>
      <c r="D687" s="264"/>
      <c r="E687" s="421">
        <v>270</v>
      </c>
      <c r="F687" s="263" t="s">
        <v>588</v>
      </c>
      <c r="G687" s="263" t="s">
        <v>748</v>
      </c>
      <c r="H687" s="263" t="s">
        <v>593</v>
      </c>
      <c r="I687" s="263" t="s">
        <v>849</v>
      </c>
      <c r="J687" s="263" t="s">
        <v>596</v>
      </c>
      <c r="K687" s="263" t="s">
        <v>129</v>
      </c>
      <c r="L687" s="267">
        <v>562.50900000000001</v>
      </c>
      <c r="M687" s="265">
        <v>297437.32863051986</v>
      </c>
      <c r="N687" s="268">
        <v>0.52876901281671906</v>
      </c>
      <c r="O687" s="263">
        <v>1</v>
      </c>
      <c r="P687" s="263"/>
      <c r="Q687" s="267">
        <v>577.005</v>
      </c>
      <c r="R687" s="265">
        <v>316015.27460666554</v>
      </c>
      <c r="S687" s="268">
        <v>0.54768203846875774</v>
      </c>
      <c r="T687" s="263">
        <v>1</v>
      </c>
      <c r="U687" s="263"/>
      <c r="V687" s="267">
        <v>481.56700000000001</v>
      </c>
      <c r="W687" s="265">
        <v>261873.74587928393</v>
      </c>
      <c r="X687" s="268">
        <v>0.5437950396918475</v>
      </c>
      <c r="Y687" s="263">
        <v>1</v>
      </c>
      <c r="Z687" s="263"/>
      <c r="AA687" s="267">
        <v>440.49872563798863</v>
      </c>
      <c r="AB687" s="265">
        <v>0</v>
      </c>
      <c r="AC687" s="268">
        <v>0</v>
      </c>
      <c r="AD687" s="263">
        <v>1</v>
      </c>
      <c r="AE687" s="263"/>
      <c r="AF687" s="267">
        <v>208.27500000000001</v>
      </c>
      <c r="AG687" s="265">
        <v>115704.15137246535</v>
      </c>
      <c r="AH687" s="268">
        <v>0.55553547652125967</v>
      </c>
      <c r="AI687" s="263">
        <v>1</v>
      </c>
      <c r="AJ687" s="263"/>
      <c r="AK687" s="263">
        <v>313.71699999999998</v>
      </c>
      <c r="AL687" s="265">
        <v>176496.42881822516</v>
      </c>
      <c r="AM687" s="268">
        <v>0.56259759215543048</v>
      </c>
      <c r="AN687" s="263"/>
      <c r="AO687" s="313"/>
      <c r="AP687" s="263">
        <v>244.75</v>
      </c>
      <c r="AQ687" s="265">
        <v>141913.72699185801</v>
      </c>
      <c r="AR687" s="268">
        <v>0.5798313666674485</v>
      </c>
      <c r="AS687" s="263"/>
      <c r="AT687" s="263"/>
      <c r="AU687" s="422">
        <v>243.66728224588576</v>
      </c>
      <c r="AV687" s="265">
        <v>141753.62260334336</v>
      </c>
      <c r="AW687" s="268">
        <v>0.58175074345967848</v>
      </c>
      <c r="AX687" s="422"/>
      <c r="AY687" s="263"/>
      <c r="AZ687" s="422">
        <v>304.83300000000003</v>
      </c>
      <c r="BA687" s="265">
        <v>180058.62654974795</v>
      </c>
      <c r="BB687" s="268">
        <v>0.5906795738970122</v>
      </c>
      <c r="BC687" s="422"/>
      <c r="BD687" s="263"/>
    </row>
    <row r="688" spans="1:56" ht="11.25" customHeight="1">
      <c r="A688" s="123">
        <v>158</v>
      </c>
      <c r="B688" s="55" t="s">
        <v>595</v>
      </c>
      <c r="C688" s="345">
        <v>1</v>
      </c>
      <c r="D688" s="57">
        <v>31560</v>
      </c>
      <c r="E688" s="94">
        <v>30</v>
      </c>
      <c r="F688" s="55" t="s">
        <v>588</v>
      </c>
      <c r="G688" s="55" t="s">
        <v>748</v>
      </c>
      <c r="H688" s="55" t="s">
        <v>593</v>
      </c>
      <c r="I688" s="55" t="s">
        <v>849</v>
      </c>
      <c r="J688" s="55" t="s">
        <v>596</v>
      </c>
      <c r="K688" s="55" t="s">
        <v>129</v>
      </c>
      <c r="L688" s="55"/>
      <c r="M688" s="8"/>
      <c r="N688" s="58"/>
      <c r="O688" s="55"/>
      <c r="P688" s="55"/>
      <c r="Q688" s="55"/>
      <c r="R688" s="8"/>
      <c r="S688" s="58"/>
      <c r="T688" s="55"/>
      <c r="U688" s="55"/>
      <c r="V688" s="55"/>
      <c r="W688" s="8"/>
      <c r="X688" s="58"/>
      <c r="Y688" s="55"/>
      <c r="Z688" s="55"/>
      <c r="AA688" s="55"/>
      <c r="AB688" s="8"/>
      <c r="AC688" s="58"/>
      <c r="AD688" s="55"/>
      <c r="AE688" s="55"/>
      <c r="AF688" s="55"/>
      <c r="AG688" s="8"/>
      <c r="AH688" s="58"/>
      <c r="AI688" s="55"/>
      <c r="AJ688" s="55"/>
      <c r="AK688" s="55">
        <v>84.251006871474175</v>
      </c>
      <c r="AL688" s="8">
        <v>47399.413602561988</v>
      </c>
      <c r="AM688" s="58">
        <v>0.56259759215543037</v>
      </c>
      <c r="AN688" s="237">
        <v>1</v>
      </c>
      <c r="AO688" s="228"/>
      <c r="AP688" s="55">
        <v>14.091333333333333</v>
      </c>
      <c r="AQ688" s="200">
        <v>8170.5546704404887</v>
      </c>
      <c r="AR688" s="201">
        <v>0.57982835812370415</v>
      </c>
      <c r="AS688" s="55">
        <v>1</v>
      </c>
      <c r="AT688" s="55"/>
      <c r="AU688" s="423">
        <v>95.44488348499516</v>
      </c>
      <c r="AV688" s="200">
        <v>55525.131926818336</v>
      </c>
      <c r="AW688" s="201">
        <v>0.58175074345967859</v>
      </c>
      <c r="AX688" s="423">
        <v>1</v>
      </c>
      <c r="AY688" s="55"/>
      <c r="AZ688" s="423">
        <v>134.017</v>
      </c>
      <c r="BA688" s="200">
        <v>79161.336684229813</v>
      </c>
      <c r="BB688" s="201">
        <v>0.59068130673145813</v>
      </c>
      <c r="BC688" s="425">
        <v>1</v>
      </c>
      <c r="BD688" s="136"/>
    </row>
    <row r="689" spans="1:56" ht="11.25" customHeight="1">
      <c r="A689" s="123">
        <v>158</v>
      </c>
      <c r="B689" s="55" t="s">
        <v>595</v>
      </c>
      <c r="C689" s="345">
        <v>2</v>
      </c>
      <c r="D689" s="57">
        <v>31587</v>
      </c>
      <c r="E689" s="94">
        <v>30</v>
      </c>
      <c r="F689" s="55" t="s">
        <v>588</v>
      </c>
      <c r="G689" s="55" t="s">
        <v>748</v>
      </c>
      <c r="H689" s="55" t="s">
        <v>593</v>
      </c>
      <c r="I689" s="55" t="s">
        <v>849</v>
      </c>
      <c r="J689" s="55" t="s">
        <v>596</v>
      </c>
      <c r="K689" s="55" t="s">
        <v>129</v>
      </c>
      <c r="L689" s="56"/>
      <c r="M689" s="200"/>
      <c r="N689" s="201"/>
      <c r="O689" s="56"/>
      <c r="P689" s="56"/>
      <c r="Q689" s="56"/>
      <c r="R689" s="200"/>
      <c r="S689" s="201"/>
      <c r="T689" s="56"/>
      <c r="U689" s="56"/>
      <c r="V689" s="56"/>
      <c r="W689" s="200"/>
      <c r="X689" s="201"/>
      <c r="Y689" s="56"/>
      <c r="Z689" s="56"/>
      <c r="AA689" s="56"/>
      <c r="AB689" s="200"/>
      <c r="AC689" s="201"/>
      <c r="AD689" s="56"/>
      <c r="AE689" s="56"/>
      <c r="AF689" s="56"/>
      <c r="AG689" s="200"/>
      <c r="AH689" s="201"/>
      <c r="AI689" s="56"/>
      <c r="AJ689" s="56"/>
      <c r="AK689" s="55">
        <v>0</v>
      </c>
      <c r="AL689" s="8">
        <v>0</v>
      </c>
      <c r="AM689" s="58">
        <v>0</v>
      </c>
      <c r="AN689" s="237">
        <v>1</v>
      </c>
      <c r="AO689" s="228"/>
      <c r="AP689" s="56">
        <v>14.091333333333299</v>
      </c>
      <c r="AQ689" s="200">
        <v>8170.5546704404887</v>
      </c>
      <c r="AR689" s="201">
        <v>0.57982835812370548</v>
      </c>
      <c r="AS689" s="56">
        <v>1</v>
      </c>
      <c r="AT689" s="56"/>
      <c r="AU689" s="423">
        <v>0.6227435430784124</v>
      </c>
      <c r="AV689" s="200">
        <v>362.28151917058085</v>
      </c>
      <c r="AW689" s="201">
        <v>0.5817507434596787</v>
      </c>
      <c r="AX689" s="423">
        <v>1</v>
      </c>
      <c r="AY689" s="56"/>
      <c r="AZ689" s="423">
        <v>9.9179999999999993</v>
      </c>
      <c r="BA689" s="200">
        <v>5858.1853755064103</v>
      </c>
      <c r="BB689" s="201">
        <v>0.59066196566912788</v>
      </c>
      <c r="BC689" s="425">
        <v>1</v>
      </c>
      <c r="BD689" s="139"/>
    </row>
    <row r="690" spans="1:56" ht="11.25" customHeight="1">
      <c r="A690" s="123">
        <v>158</v>
      </c>
      <c r="B690" s="55" t="s">
        <v>595</v>
      </c>
      <c r="C690" s="345">
        <v>3</v>
      </c>
      <c r="D690" s="57">
        <v>31624</v>
      </c>
      <c r="E690" s="94">
        <v>30</v>
      </c>
      <c r="F690" s="55" t="s">
        <v>588</v>
      </c>
      <c r="G690" s="55" t="s">
        <v>748</v>
      </c>
      <c r="H690" s="55" t="s">
        <v>593</v>
      </c>
      <c r="I690" s="55" t="s">
        <v>849</v>
      </c>
      <c r="J690" s="55" t="s">
        <v>596</v>
      </c>
      <c r="K690" s="55" t="s">
        <v>129</v>
      </c>
      <c r="L690" s="55"/>
      <c r="M690" s="8"/>
      <c r="N690" s="58"/>
      <c r="O690" s="55"/>
      <c r="P690" s="55"/>
      <c r="Q690" s="55"/>
      <c r="R690" s="8"/>
      <c r="S690" s="58"/>
      <c r="T690" s="55"/>
      <c r="U690" s="55"/>
      <c r="V690" s="55"/>
      <c r="W690" s="8"/>
      <c r="X690" s="58"/>
      <c r="Y690" s="55"/>
      <c r="Z690" s="55"/>
      <c r="AA690" s="55"/>
      <c r="AB690" s="8"/>
      <c r="AC690" s="58"/>
      <c r="AD690" s="55"/>
      <c r="AE690" s="55"/>
      <c r="AF690" s="55"/>
      <c r="AG690" s="8"/>
      <c r="AH690" s="58"/>
      <c r="AI690" s="55"/>
      <c r="AJ690" s="55"/>
      <c r="AK690" s="55">
        <v>0</v>
      </c>
      <c r="AL690" s="8">
        <v>0</v>
      </c>
      <c r="AM690" s="58">
        <v>0</v>
      </c>
      <c r="AN690" s="237">
        <v>1</v>
      </c>
      <c r="AO690" s="228"/>
      <c r="AP690" s="55">
        <v>0</v>
      </c>
      <c r="AQ690" s="200">
        <v>0</v>
      </c>
      <c r="AR690" s="201">
        <v>0</v>
      </c>
      <c r="AS690" s="55">
        <v>1</v>
      </c>
      <c r="AT690" s="55"/>
      <c r="AU690" s="423">
        <v>0</v>
      </c>
      <c r="AV690" s="200">
        <v>0</v>
      </c>
      <c r="AW690" s="201">
        <v>0</v>
      </c>
      <c r="AX690" s="423">
        <v>1</v>
      </c>
      <c r="AY690" s="55"/>
      <c r="AZ690" s="423">
        <v>0</v>
      </c>
      <c r="BA690" s="200">
        <v>0</v>
      </c>
      <c r="BB690" s="201">
        <v>0</v>
      </c>
      <c r="BC690" s="425">
        <v>1</v>
      </c>
      <c r="BD690" s="136"/>
    </row>
    <row r="691" spans="1:56" ht="11.25" customHeight="1">
      <c r="A691" s="123">
        <v>158</v>
      </c>
      <c r="B691" s="55" t="s">
        <v>595</v>
      </c>
      <c r="C691" s="345">
        <v>4</v>
      </c>
      <c r="D691" s="57">
        <v>31665</v>
      </c>
      <c r="E691" s="94">
        <v>30</v>
      </c>
      <c r="F691" s="55" t="s">
        <v>588</v>
      </c>
      <c r="G691" s="55" t="s">
        <v>748</v>
      </c>
      <c r="H691" s="55" t="s">
        <v>593</v>
      </c>
      <c r="I691" s="55" t="s">
        <v>849</v>
      </c>
      <c r="J691" s="55" t="s">
        <v>596</v>
      </c>
      <c r="K691" s="55" t="s">
        <v>129</v>
      </c>
      <c r="L691" s="56"/>
      <c r="M691" s="200"/>
      <c r="N691" s="201"/>
      <c r="O691" s="56"/>
      <c r="P691" s="56"/>
      <c r="Q691" s="56"/>
      <c r="R691" s="200"/>
      <c r="S691" s="201"/>
      <c r="T691" s="56"/>
      <c r="U691" s="56"/>
      <c r="V691" s="56"/>
      <c r="W691" s="200"/>
      <c r="X691" s="201"/>
      <c r="Y691" s="56"/>
      <c r="Z691" s="56"/>
      <c r="AA691" s="56"/>
      <c r="AB691" s="200"/>
      <c r="AC691" s="201"/>
      <c r="AD691" s="56"/>
      <c r="AE691" s="56"/>
      <c r="AF691" s="56"/>
      <c r="AG691" s="200"/>
      <c r="AH691" s="201"/>
      <c r="AI691" s="56"/>
      <c r="AJ691" s="56"/>
      <c r="AK691" s="55">
        <v>0</v>
      </c>
      <c r="AL691" s="8">
        <v>0</v>
      </c>
      <c r="AM691" s="58">
        <v>0</v>
      </c>
      <c r="AN691" s="237">
        <v>1</v>
      </c>
      <c r="AO691" s="228"/>
      <c r="AP691" s="56">
        <v>0</v>
      </c>
      <c r="AQ691" s="200">
        <v>0</v>
      </c>
      <c r="AR691" s="201">
        <v>0</v>
      </c>
      <c r="AS691" s="56">
        <v>1</v>
      </c>
      <c r="AT691" s="56"/>
      <c r="AU691" s="423">
        <v>0</v>
      </c>
      <c r="AV691" s="200">
        <v>0</v>
      </c>
      <c r="AW691" s="201">
        <v>0</v>
      </c>
      <c r="AX691" s="423">
        <v>1</v>
      </c>
      <c r="AY691" s="56"/>
      <c r="AZ691" s="423">
        <v>0</v>
      </c>
      <c r="BA691" s="200">
        <v>0</v>
      </c>
      <c r="BB691" s="201">
        <v>0</v>
      </c>
      <c r="BC691" s="425">
        <v>1</v>
      </c>
      <c r="BD691" s="139"/>
    </row>
    <row r="692" spans="1:56" ht="11.25" customHeight="1">
      <c r="A692" s="123">
        <v>158</v>
      </c>
      <c r="B692" s="55" t="s">
        <v>595</v>
      </c>
      <c r="C692" s="345">
        <v>5</v>
      </c>
      <c r="D692" s="57">
        <v>31731</v>
      </c>
      <c r="E692" s="94">
        <v>30</v>
      </c>
      <c r="F692" s="55" t="s">
        <v>588</v>
      </c>
      <c r="G692" s="55" t="s">
        <v>748</v>
      </c>
      <c r="H692" s="55" t="s">
        <v>593</v>
      </c>
      <c r="I692" s="55" t="s">
        <v>849</v>
      </c>
      <c r="J692" s="55" t="s">
        <v>596</v>
      </c>
      <c r="K692" s="55" t="s">
        <v>129</v>
      </c>
      <c r="L692" s="55"/>
      <c r="M692" s="8"/>
      <c r="N692" s="58"/>
      <c r="O692" s="55"/>
      <c r="P692" s="55"/>
      <c r="Q692" s="55"/>
      <c r="R692" s="8"/>
      <c r="S692" s="58"/>
      <c r="T692" s="55"/>
      <c r="U692" s="55"/>
      <c r="V692" s="55"/>
      <c r="W692" s="8"/>
      <c r="X692" s="58"/>
      <c r="Y692" s="55"/>
      <c r="Z692" s="55"/>
      <c r="AA692" s="55"/>
      <c r="AB692" s="8"/>
      <c r="AC692" s="58"/>
      <c r="AD692" s="55"/>
      <c r="AE692" s="55"/>
      <c r="AF692" s="55"/>
      <c r="AG692" s="8"/>
      <c r="AH692" s="58"/>
      <c r="AI692" s="55"/>
      <c r="AJ692" s="55"/>
      <c r="AK692" s="55">
        <v>18.946308158028831</v>
      </c>
      <c r="AL692" s="8">
        <v>10659.147349941808</v>
      </c>
      <c r="AM692" s="58">
        <v>0.56259759215543048</v>
      </c>
      <c r="AN692" s="237">
        <v>1</v>
      </c>
      <c r="AO692" s="228"/>
      <c r="AP692" s="55">
        <v>67.492333333333335</v>
      </c>
      <c r="AQ692" s="200">
        <v>39134.669090178359</v>
      </c>
      <c r="AR692" s="201">
        <v>0.57983873363658622</v>
      </c>
      <c r="AS692" s="55">
        <v>1</v>
      </c>
      <c r="AT692" s="55"/>
      <c r="AU692" s="423">
        <v>0.93411531461761854</v>
      </c>
      <c r="AV692" s="200">
        <v>543.42227875587128</v>
      </c>
      <c r="AW692" s="201">
        <v>0.5817507434596787</v>
      </c>
      <c r="AX692" s="423">
        <v>1</v>
      </c>
      <c r="AY692" s="55"/>
      <c r="AZ692" s="423">
        <v>7.0000000000000001E-3</v>
      </c>
      <c r="BA692" s="200">
        <v>3.9032265018603534</v>
      </c>
      <c r="BB692" s="201">
        <v>0.55760378598005045</v>
      </c>
      <c r="BC692" s="425">
        <v>1</v>
      </c>
      <c r="BD692" s="136"/>
    </row>
    <row r="693" spans="1:56" s="4" customFormat="1" ht="11.25" customHeight="1">
      <c r="A693" s="123">
        <v>158</v>
      </c>
      <c r="B693" s="55" t="s">
        <v>595</v>
      </c>
      <c r="C693" s="345">
        <v>6</v>
      </c>
      <c r="D693" s="57">
        <v>31546</v>
      </c>
      <c r="E693" s="94">
        <v>30</v>
      </c>
      <c r="F693" s="55" t="s">
        <v>588</v>
      </c>
      <c r="G693" s="55" t="s">
        <v>748</v>
      </c>
      <c r="H693" s="55" t="s">
        <v>593</v>
      </c>
      <c r="I693" s="55" t="s">
        <v>849</v>
      </c>
      <c r="J693" s="55" t="s">
        <v>596</v>
      </c>
      <c r="K693" s="55" t="s">
        <v>129</v>
      </c>
      <c r="L693" s="55"/>
      <c r="M693" s="8"/>
      <c r="N693" s="58"/>
      <c r="O693" s="55"/>
      <c r="P693" s="55"/>
      <c r="Q693" s="55"/>
      <c r="R693" s="8"/>
      <c r="S693" s="58"/>
      <c r="T693" s="55"/>
      <c r="U693" s="55"/>
      <c r="V693" s="55"/>
      <c r="W693" s="8"/>
      <c r="X693" s="58"/>
      <c r="Y693" s="55"/>
      <c r="Z693" s="55"/>
      <c r="AA693" s="55"/>
      <c r="AB693" s="8"/>
      <c r="AC693" s="58"/>
      <c r="AD693" s="55"/>
      <c r="AE693" s="55"/>
      <c r="AF693" s="55"/>
      <c r="AG693" s="8"/>
      <c r="AH693" s="58"/>
      <c r="AI693" s="55"/>
      <c r="AJ693" s="55"/>
      <c r="AK693" s="55">
        <v>131.85798089012576</v>
      </c>
      <c r="AL693" s="8">
        <v>74182.982555261508</v>
      </c>
      <c r="AM693" s="58">
        <v>0.56259759215543048</v>
      </c>
      <c r="AN693" s="237">
        <v>1</v>
      </c>
      <c r="AO693" s="228"/>
      <c r="AP693" s="55">
        <v>67.492333333333335</v>
      </c>
      <c r="AQ693" s="200">
        <v>39134.669090178359</v>
      </c>
      <c r="AR693" s="201">
        <v>0.57983873363658622</v>
      </c>
      <c r="AS693" s="55">
        <v>1</v>
      </c>
      <c r="AT693" s="55"/>
      <c r="AU693" s="423">
        <v>87.523774327202318</v>
      </c>
      <c r="AV693" s="200">
        <v>50917.020785247078</v>
      </c>
      <c r="AW693" s="201">
        <v>0.58175074345967859</v>
      </c>
      <c r="AX693" s="423">
        <v>1</v>
      </c>
      <c r="AY693" s="55"/>
      <c r="AZ693" s="423">
        <v>88.533000000000001</v>
      </c>
      <c r="BA693" s="200">
        <v>52294.871068139022</v>
      </c>
      <c r="BB693" s="201">
        <v>0.59068224354917398</v>
      </c>
      <c r="BC693" s="425">
        <v>1</v>
      </c>
      <c r="BD693" s="136"/>
    </row>
    <row r="694" spans="1:56" ht="10.5" customHeight="1">
      <c r="A694" s="123">
        <v>158</v>
      </c>
      <c r="B694" s="55" t="s">
        <v>1143</v>
      </c>
      <c r="C694" s="345">
        <v>7</v>
      </c>
      <c r="D694" s="57">
        <v>34787</v>
      </c>
      <c r="E694" s="94">
        <v>30</v>
      </c>
      <c r="F694" s="55" t="s">
        <v>588</v>
      </c>
      <c r="G694" s="55" t="s">
        <v>748</v>
      </c>
      <c r="H694" s="55" t="s">
        <v>593</v>
      </c>
      <c r="I694" s="55" t="s">
        <v>849</v>
      </c>
      <c r="J694" s="55" t="s">
        <v>596</v>
      </c>
      <c r="K694" s="55" t="s">
        <v>129</v>
      </c>
      <c r="L694" s="55"/>
      <c r="M694" s="8"/>
      <c r="N694" s="58"/>
      <c r="O694" s="55"/>
      <c r="P694" s="55"/>
      <c r="Q694" s="55"/>
      <c r="R694" s="8"/>
      <c r="S694" s="58"/>
      <c r="T694" s="55"/>
      <c r="U694" s="55"/>
      <c r="V694" s="55"/>
      <c r="W694" s="8"/>
      <c r="X694" s="58"/>
      <c r="Y694" s="55"/>
      <c r="Z694" s="55"/>
      <c r="AA694" s="55"/>
      <c r="AB694" s="8"/>
      <c r="AC694" s="58"/>
      <c r="AD694" s="55"/>
      <c r="AE694" s="55"/>
      <c r="AF694" s="55"/>
      <c r="AG694" s="8"/>
      <c r="AH694" s="58"/>
      <c r="AI694" s="55"/>
      <c r="AJ694" s="55"/>
      <c r="AK694" s="55">
        <v>30.287607949080538</v>
      </c>
      <c r="AL694" s="8">
        <v>0</v>
      </c>
      <c r="AM694" s="58">
        <v>0</v>
      </c>
      <c r="AN694" s="237">
        <v>1</v>
      </c>
      <c r="AO694" s="228"/>
      <c r="AP694" s="55">
        <v>14.091333333333333</v>
      </c>
      <c r="AQ694" s="200">
        <v>8170.5546704404887</v>
      </c>
      <c r="AR694" s="201">
        <v>0.57982835812370415</v>
      </c>
      <c r="AS694" s="55">
        <v>1</v>
      </c>
      <c r="AT694" s="55"/>
      <c r="AU694" s="423">
        <v>32.543067879961278</v>
      </c>
      <c r="AV694" s="200">
        <v>18931.953933626261</v>
      </c>
      <c r="AW694" s="201">
        <v>0.58175074345967859</v>
      </c>
      <c r="AX694" s="423">
        <v>1</v>
      </c>
      <c r="AY694" s="55"/>
      <c r="AZ694" s="423">
        <v>46.140999999999998</v>
      </c>
      <c r="BA694" s="200">
        <v>27254.557851132904</v>
      </c>
      <c r="BB694" s="201">
        <v>0.5906798259927809</v>
      </c>
      <c r="BC694" s="425">
        <v>1</v>
      </c>
      <c r="BD694" s="136"/>
    </row>
    <row r="695" spans="1:56" ht="11.25" customHeight="1">
      <c r="A695" s="123">
        <v>158</v>
      </c>
      <c r="B695" s="55" t="s">
        <v>1144</v>
      </c>
      <c r="C695" s="345">
        <v>8</v>
      </c>
      <c r="D695" s="57">
        <v>35003</v>
      </c>
      <c r="E695" s="94">
        <v>30</v>
      </c>
      <c r="F695" s="55" t="s">
        <v>588</v>
      </c>
      <c r="G695" s="55" t="s">
        <v>748</v>
      </c>
      <c r="H695" s="55" t="s">
        <v>593</v>
      </c>
      <c r="I695" s="55" t="s">
        <v>849</v>
      </c>
      <c r="J695" s="55" t="s">
        <v>596</v>
      </c>
      <c r="K695" s="55" t="s">
        <v>129</v>
      </c>
      <c r="L695" s="55"/>
      <c r="M695" s="8"/>
      <c r="N695" s="58"/>
      <c r="O695" s="55"/>
      <c r="P695" s="55"/>
      <c r="Q695" s="55"/>
      <c r="R695" s="8"/>
      <c r="S695" s="58"/>
      <c r="T695" s="55"/>
      <c r="U695" s="55"/>
      <c r="V695" s="55"/>
      <c r="W695" s="8"/>
      <c r="X695" s="58"/>
      <c r="Y695" s="55"/>
      <c r="Z695" s="55"/>
      <c r="AA695" s="55"/>
      <c r="AB695" s="8"/>
      <c r="AC695" s="58"/>
      <c r="AD695" s="55"/>
      <c r="AE695" s="55"/>
      <c r="AF695" s="55"/>
      <c r="AG695" s="8"/>
      <c r="AH695" s="58"/>
      <c r="AI695" s="55"/>
      <c r="AJ695" s="55"/>
      <c r="AK695" s="55">
        <v>0</v>
      </c>
      <c r="AL695" s="8">
        <v>0</v>
      </c>
      <c r="AM695" s="58">
        <v>0</v>
      </c>
      <c r="AN695" s="237">
        <v>1</v>
      </c>
      <c r="AO695" s="228"/>
      <c r="AP695" s="55">
        <v>0</v>
      </c>
      <c r="AQ695" s="200">
        <v>0</v>
      </c>
      <c r="AR695" s="201">
        <v>0</v>
      </c>
      <c r="AS695" s="55">
        <v>1</v>
      </c>
      <c r="AT695" s="55"/>
      <c r="AU695" s="423">
        <v>0</v>
      </c>
      <c r="AV695" s="200">
        <v>0</v>
      </c>
      <c r="AW695" s="201">
        <v>0</v>
      </c>
      <c r="AX695" s="423">
        <v>1</v>
      </c>
      <c r="AY695" s="55"/>
      <c r="AZ695" s="423">
        <v>0</v>
      </c>
      <c r="BA695" s="200">
        <v>0</v>
      </c>
      <c r="BB695" s="201">
        <v>0</v>
      </c>
      <c r="BC695" s="425">
        <v>1</v>
      </c>
      <c r="BD695" s="136"/>
    </row>
    <row r="696" spans="1:56" ht="11.25" customHeight="1">
      <c r="A696" s="123">
        <v>158</v>
      </c>
      <c r="B696" s="55" t="s">
        <v>1145</v>
      </c>
      <c r="C696" s="345">
        <v>9</v>
      </c>
      <c r="D696" s="57">
        <v>35150</v>
      </c>
      <c r="E696" s="94">
        <v>30</v>
      </c>
      <c r="F696" s="55" t="s">
        <v>588</v>
      </c>
      <c r="G696" s="55" t="s">
        <v>748</v>
      </c>
      <c r="H696" s="55" t="s">
        <v>593</v>
      </c>
      <c r="I696" s="55" t="s">
        <v>849</v>
      </c>
      <c r="J696" s="55" t="s">
        <v>596</v>
      </c>
      <c r="K696" s="55" t="s">
        <v>129</v>
      </c>
      <c r="L696" s="55"/>
      <c r="M696" s="8"/>
      <c r="N696" s="58"/>
      <c r="O696" s="55"/>
      <c r="P696" s="55"/>
      <c r="Q696" s="55"/>
      <c r="R696" s="8"/>
      <c r="S696" s="58"/>
      <c r="T696" s="55"/>
      <c r="U696" s="55"/>
      <c r="V696" s="55"/>
      <c r="W696" s="8"/>
      <c r="X696" s="58"/>
      <c r="Y696" s="55"/>
      <c r="Z696" s="55"/>
      <c r="AA696" s="55"/>
      <c r="AB696" s="8"/>
      <c r="AC696" s="58"/>
      <c r="AD696" s="55"/>
      <c r="AE696" s="55"/>
      <c r="AF696" s="55"/>
      <c r="AG696" s="8"/>
      <c r="AH696" s="58"/>
      <c r="AI696" s="55"/>
      <c r="AJ696" s="55"/>
      <c r="AK696" s="55">
        <v>48.581247478600133</v>
      </c>
      <c r="AL696" s="8">
        <v>0</v>
      </c>
      <c r="AM696" s="58">
        <v>0</v>
      </c>
      <c r="AN696" s="237">
        <v>1</v>
      </c>
      <c r="AO696" s="228"/>
      <c r="AP696" s="55">
        <v>67.492333333333335</v>
      </c>
      <c r="AQ696" s="200">
        <v>39134.669090178359</v>
      </c>
      <c r="AR696" s="201">
        <v>0.57983873363658622</v>
      </c>
      <c r="AS696" s="55">
        <v>1</v>
      </c>
      <c r="AT696" s="55"/>
      <c r="AU696" s="423">
        <v>26.598697696030975</v>
      </c>
      <c r="AV696" s="200">
        <v>15473.812159725256</v>
      </c>
      <c r="AW696" s="201">
        <v>0.58175074345967848</v>
      </c>
      <c r="AX696" s="423">
        <v>1</v>
      </c>
      <c r="AY696" s="55"/>
      <c r="AZ696" s="423">
        <v>26.216999999999999</v>
      </c>
      <c r="BA696" s="200">
        <v>15485.772344237959</v>
      </c>
      <c r="BB696" s="201">
        <v>0.59067674959903727</v>
      </c>
      <c r="BC696" s="425">
        <v>1</v>
      </c>
      <c r="BD696" s="136"/>
    </row>
    <row r="697" spans="1:56" s="4" customFormat="1" ht="11.25" customHeight="1">
      <c r="A697" s="357">
        <v>159</v>
      </c>
      <c r="B697" s="263" t="s">
        <v>592</v>
      </c>
      <c r="C697" s="344">
        <v>0</v>
      </c>
      <c r="D697" s="264"/>
      <c r="E697" s="421">
        <v>0</v>
      </c>
      <c r="F697" s="263" t="s">
        <v>588</v>
      </c>
      <c r="G697" s="263" t="s">
        <v>748</v>
      </c>
      <c r="H697" s="263" t="s">
        <v>593</v>
      </c>
      <c r="I697" s="263" t="s">
        <v>849</v>
      </c>
      <c r="J697" s="263" t="s">
        <v>591</v>
      </c>
      <c r="K697" s="263" t="s">
        <v>848</v>
      </c>
      <c r="L697" s="263">
        <v>0</v>
      </c>
      <c r="M697" s="265">
        <v>0</v>
      </c>
      <c r="N697" s="268">
        <v>0</v>
      </c>
      <c r="O697" s="263">
        <v>1</v>
      </c>
      <c r="P697" s="263"/>
      <c r="Q697" s="263">
        <v>0</v>
      </c>
      <c r="R697" s="265">
        <v>0</v>
      </c>
      <c r="S697" s="268">
        <v>0</v>
      </c>
      <c r="T697" s="263">
        <v>1</v>
      </c>
      <c r="U697" s="263"/>
      <c r="V697" s="263">
        <v>0</v>
      </c>
      <c r="W697" s="265">
        <v>0</v>
      </c>
      <c r="X697" s="268">
        <v>0</v>
      </c>
      <c r="Y697" s="263">
        <v>1</v>
      </c>
      <c r="Z697" s="263"/>
      <c r="AA697" s="263"/>
      <c r="AB697" s="265">
        <v>0</v>
      </c>
      <c r="AC697" s="268">
        <v>0</v>
      </c>
      <c r="AD697" s="263">
        <v>1</v>
      </c>
      <c r="AE697" s="263"/>
      <c r="AF697" s="263">
        <v>0</v>
      </c>
      <c r="AG697" s="265">
        <v>0</v>
      </c>
      <c r="AH697" s="268">
        <v>0</v>
      </c>
      <c r="AI697" s="263">
        <v>1</v>
      </c>
      <c r="AJ697" s="263"/>
      <c r="AK697" s="263"/>
      <c r="AL697" s="265">
        <v>0</v>
      </c>
      <c r="AM697" s="268">
        <v>0</v>
      </c>
      <c r="AN697" s="263"/>
      <c r="AO697" s="313"/>
      <c r="AP697" s="263"/>
      <c r="AQ697" s="265">
        <v>0</v>
      </c>
      <c r="AR697" s="268">
        <v>0</v>
      </c>
      <c r="AS697" s="263"/>
      <c r="AT697" s="263"/>
      <c r="AU697" s="422">
        <v>0</v>
      </c>
      <c r="AV697" s="265">
        <v>0</v>
      </c>
      <c r="AW697" s="268">
        <v>0</v>
      </c>
      <c r="AX697" s="422"/>
      <c r="AY697" s="263"/>
      <c r="AZ697" s="422">
        <v>0</v>
      </c>
      <c r="BA697" s="265">
        <v>0</v>
      </c>
      <c r="BB697" s="268">
        <v>0</v>
      </c>
      <c r="BC697" s="422"/>
      <c r="BD697" s="263"/>
    </row>
    <row r="698" spans="1:56" ht="11.25" customHeight="1">
      <c r="A698" s="123">
        <v>159</v>
      </c>
      <c r="B698" s="55" t="s">
        <v>592</v>
      </c>
      <c r="C698" s="345">
        <v>1</v>
      </c>
      <c r="D698" s="57">
        <v>24837</v>
      </c>
      <c r="E698" s="94">
        <v>0</v>
      </c>
      <c r="F698" s="55" t="s">
        <v>588</v>
      </c>
      <c r="G698" s="55" t="s">
        <v>748</v>
      </c>
      <c r="H698" s="55" t="s">
        <v>593</v>
      </c>
      <c r="I698" s="55" t="s">
        <v>849</v>
      </c>
      <c r="J698" s="55" t="s">
        <v>591</v>
      </c>
      <c r="K698" s="55" t="s">
        <v>848</v>
      </c>
      <c r="L698" s="55"/>
      <c r="M698" s="8"/>
      <c r="N698" s="58"/>
      <c r="O698" s="55"/>
      <c r="P698" s="55"/>
      <c r="Q698" s="55"/>
      <c r="R698" s="8"/>
      <c r="S698" s="58"/>
      <c r="T698" s="55"/>
      <c r="U698" s="55"/>
      <c r="V698" s="55"/>
      <c r="W698" s="8"/>
      <c r="X698" s="58"/>
      <c r="Y698" s="55"/>
      <c r="Z698" s="55"/>
      <c r="AA698" s="55"/>
      <c r="AB698" s="8"/>
      <c r="AC698" s="58"/>
      <c r="AD698" s="55"/>
      <c r="AE698" s="55"/>
      <c r="AF698" s="55"/>
      <c r="AG698" s="8"/>
      <c r="AH698" s="58"/>
      <c r="AI698" s="55"/>
      <c r="AJ698" s="55"/>
      <c r="AK698" s="55"/>
      <c r="AL698" s="8">
        <v>0</v>
      </c>
      <c r="AM698" s="58">
        <v>0</v>
      </c>
      <c r="AN698" s="237">
        <v>1</v>
      </c>
      <c r="AO698" s="228"/>
      <c r="AP698" s="55"/>
      <c r="AQ698" s="200">
        <v>0</v>
      </c>
      <c r="AR698" s="201">
        <v>0</v>
      </c>
      <c r="AS698" s="55">
        <v>1</v>
      </c>
      <c r="AT698" s="55"/>
      <c r="AU698" s="245">
        <v>0</v>
      </c>
      <c r="AV698" s="200">
        <v>0</v>
      </c>
      <c r="AW698" s="201">
        <v>0</v>
      </c>
      <c r="AX698" s="423">
        <v>1</v>
      </c>
      <c r="AY698" s="55"/>
      <c r="AZ698" s="245">
        <v>0</v>
      </c>
      <c r="BA698" s="200">
        <v>0</v>
      </c>
      <c r="BB698" s="201">
        <v>0</v>
      </c>
      <c r="BC698" s="425">
        <v>1</v>
      </c>
      <c r="BD698" s="136"/>
    </row>
    <row r="699" spans="1:56" ht="11.25" customHeight="1">
      <c r="A699" s="123">
        <v>159</v>
      </c>
      <c r="B699" s="55" t="s">
        <v>592</v>
      </c>
      <c r="C699" s="345">
        <v>2</v>
      </c>
      <c r="D699" s="57">
        <v>24897</v>
      </c>
      <c r="E699" s="94">
        <v>0</v>
      </c>
      <c r="F699" s="55" t="s">
        <v>588</v>
      </c>
      <c r="G699" s="55" t="s">
        <v>748</v>
      </c>
      <c r="H699" s="55" t="s">
        <v>593</v>
      </c>
      <c r="I699" s="55" t="s">
        <v>849</v>
      </c>
      <c r="J699" s="55" t="s">
        <v>591</v>
      </c>
      <c r="K699" s="55" t="s">
        <v>848</v>
      </c>
      <c r="L699" s="55"/>
      <c r="M699" s="8"/>
      <c r="N699" s="58"/>
      <c r="O699" s="55"/>
      <c r="P699" s="55"/>
      <c r="Q699" s="55"/>
      <c r="R699" s="8"/>
      <c r="S699" s="58"/>
      <c r="T699" s="55"/>
      <c r="U699" s="55"/>
      <c r="V699" s="55"/>
      <c r="W699" s="8"/>
      <c r="X699" s="58"/>
      <c r="Y699" s="55"/>
      <c r="Z699" s="55"/>
      <c r="AA699" s="55"/>
      <c r="AB699" s="8"/>
      <c r="AC699" s="58"/>
      <c r="AD699" s="55"/>
      <c r="AE699" s="55"/>
      <c r="AF699" s="55"/>
      <c r="AG699" s="8"/>
      <c r="AH699" s="58"/>
      <c r="AI699" s="55"/>
      <c r="AJ699" s="55"/>
      <c r="AK699" s="55"/>
      <c r="AL699" s="8">
        <v>0</v>
      </c>
      <c r="AM699" s="58">
        <v>0</v>
      </c>
      <c r="AN699" s="237">
        <v>1</v>
      </c>
      <c r="AO699" s="228"/>
      <c r="AP699" s="55"/>
      <c r="AQ699" s="200">
        <v>0</v>
      </c>
      <c r="AR699" s="201">
        <v>0</v>
      </c>
      <c r="AS699" s="55">
        <v>1</v>
      </c>
      <c r="AT699" s="55"/>
      <c r="AU699" s="245">
        <v>0</v>
      </c>
      <c r="AV699" s="200">
        <v>0</v>
      </c>
      <c r="AW699" s="201">
        <v>0</v>
      </c>
      <c r="AX699" s="423">
        <v>1</v>
      </c>
      <c r="AY699" s="55"/>
      <c r="AZ699" s="245">
        <v>0</v>
      </c>
      <c r="BA699" s="200">
        <v>0</v>
      </c>
      <c r="BB699" s="201">
        <v>0</v>
      </c>
      <c r="BC699" s="425">
        <v>1</v>
      </c>
      <c r="BD699" s="136"/>
    </row>
    <row r="700" spans="1:56" ht="11.25" customHeight="1">
      <c r="A700" s="123">
        <v>159</v>
      </c>
      <c r="B700" s="55" t="s">
        <v>592</v>
      </c>
      <c r="C700" s="346">
        <v>3</v>
      </c>
      <c r="D700" s="140">
        <v>24928</v>
      </c>
      <c r="E700" s="94">
        <v>0</v>
      </c>
      <c r="F700" s="136" t="s">
        <v>588</v>
      </c>
      <c r="G700" s="136" t="s">
        <v>748</v>
      </c>
      <c r="H700" s="136" t="s">
        <v>593</v>
      </c>
      <c r="I700" s="136" t="s">
        <v>849</v>
      </c>
      <c r="J700" s="136" t="s">
        <v>591</v>
      </c>
      <c r="K700" s="136" t="s">
        <v>848</v>
      </c>
      <c r="L700" s="136"/>
      <c r="M700" s="126"/>
      <c r="N700" s="221"/>
      <c r="O700" s="136"/>
      <c r="P700" s="136"/>
      <c r="Q700" s="136"/>
      <c r="R700" s="126"/>
      <c r="S700" s="221"/>
      <c r="T700" s="136"/>
      <c r="U700" s="136"/>
      <c r="V700" s="136"/>
      <c r="W700" s="126"/>
      <c r="X700" s="221"/>
      <c r="Y700" s="136"/>
      <c r="Z700" s="136"/>
      <c r="AA700" s="136"/>
      <c r="AB700" s="126"/>
      <c r="AC700" s="221"/>
      <c r="AD700" s="136"/>
      <c r="AE700" s="136"/>
      <c r="AF700" s="136"/>
      <c r="AG700" s="126"/>
      <c r="AH700" s="221"/>
      <c r="AI700" s="136"/>
      <c r="AJ700" s="136"/>
      <c r="AK700" s="136"/>
      <c r="AL700" s="8">
        <v>0</v>
      </c>
      <c r="AM700" s="58">
        <v>0</v>
      </c>
      <c r="AN700" s="237">
        <v>1</v>
      </c>
      <c r="AO700" s="237"/>
      <c r="AP700" s="136"/>
      <c r="AQ700" s="200">
        <v>0</v>
      </c>
      <c r="AR700" s="201">
        <v>0</v>
      </c>
      <c r="AS700" s="136">
        <v>1</v>
      </c>
      <c r="AT700" s="136"/>
      <c r="AU700" s="245">
        <v>0</v>
      </c>
      <c r="AV700" s="200">
        <v>0</v>
      </c>
      <c r="AW700" s="201">
        <v>0</v>
      </c>
      <c r="AX700" s="423">
        <v>1</v>
      </c>
      <c r="AY700" s="136"/>
      <c r="AZ700" s="245">
        <v>0</v>
      </c>
      <c r="BA700" s="200">
        <v>0</v>
      </c>
      <c r="BB700" s="201">
        <v>0</v>
      </c>
      <c r="BC700" s="425">
        <v>1</v>
      </c>
      <c r="BD700" s="136"/>
    </row>
    <row r="701" spans="1:56" ht="11.25" customHeight="1">
      <c r="A701" s="123">
        <v>159</v>
      </c>
      <c r="B701" s="55" t="s">
        <v>592</v>
      </c>
      <c r="C701" s="346">
        <v>4</v>
      </c>
      <c r="D701" s="140">
        <v>26298</v>
      </c>
      <c r="E701" s="94">
        <v>0</v>
      </c>
      <c r="F701" s="136" t="s">
        <v>588</v>
      </c>
      <c r="G701" s="136" t="s">
        <v>748</v>
      </c>
      <c r="H701" s="136" t="s">
        <v>593</v>
      </c>
      <c r="I701" s="136" t="s">
        <v>849</v>
      </c>
      <c r="J701" s="136" t="s">
        <v>591</v>
      </c>
      <c r="K701" s="136" t="s">
        <v>848</v>
      </c>
      <c r="L701" s="136"/>
      <c r="M701" s="126"/>
      <c r="N701" s="221"/>
      <c r="O701" s="136"/>
      <c r="P701" s="136"/>
      <c r="Q701" s="136"/>
      <c r="R701" s="126"/>
      <c r="S701" s="221"/>
      <c r="T701" s="136"/>
      <c r="U701" s="136"/>
      <c r="V701" s="136"/>
      <c r="W701" s="126"/>
      <c r="X701" s="221"/>
      <c r="Y701" s="136"/>
      <c r="Z701" s="136"/>
      <c r="AA701" s="136"/>
      <c r="AB701" s="126"/>
      <c r="AC701" s="221"/>
      <c r="AD701" s="136"/>
      <c r="AE701" s="136"/>
      <c r="AF701" s="136"/>
      <c r="AG701" s="126"/>
      <c r="AH701" s="221"/>
      <c r="AI701" s="136"/>
      <c r="AJ701" s="136"/>
      <c r="AK701" s="136"/>
      <c r="AL701" s="8">
        <v>0</v>
      </c>
      <c r="AM701" s="58">
        <v>0</v>
      </c>
      <c r="AN701" s="237">
        <v>1</v>
      </c>
      <c r="AO701" s="237"/>
      <c r="AP701" s="136"/>
      <c r="AQ701" s="200">
        <v>0</v>
      </c>
      <c r="AR701" s="201">
        <v>0</v>
      </c>
      <c r="AS701" s="136">
        <v>1</v>
      </c>
      <c r="AT701" s="136"/>
      <c r="AU701" s="245">
        <v>0</v>
      </c>
      <c r="AV701" s="200">
        <v>0</v>
      </c>
      <c r="AW701" s="201">
        <v>0</v>
      </c>
      <c r="AX701" s="423">
        <v>1</v>
      </c>
      <c r="AY701" s="136"/>
      <c r="AZ701" s="245">
        <v>0</v>
      </c>
      <c r="BA701" s="200">
        <v>0</v>
      </c>
      <c r="BB701" s="201">
        <v>0</v>
      </c>
      <c r="BC701" s="425">
        <v>1</v>
      </c>
      <c r="BD701" s="136"/>
    </row>
    <row r="702" spans="1:56" s="4" customFormat="1" ht="11.25" customHeight="1">
      <c r="A702" s="357">
        <v>160</v>
      </c>
      <c r="B702" s="263" t="s">
        <v>445</v>
      </c>
      <c r="C702" s="344">
        <v>0</v>
      </c>
      <c r="D702" s="264"/>
      <c r="E702" s="421">
        <v>75</v>
      </c>
      <c r="F702" s="263" t="s">
        <v>144</v>
      </c>
      <c r="G702" s="263" t="s">
        <v>748</v>
      </c>
      <c r="H702" s="263" t="s">
        <v>145</v>
      </c>
      <c r="I702" s="263" t="s">
        <v>103</v>
      </c>
      <c r="J702" s="263"/>
      <c r="K702" s="263"/>
      <c r="L702" s="267">
        <v>254.9787</v>
      </c>
      <c r="M702" s="265">
        <v>0</v>
      </c>
      <c r="N702" s="268">
        <v>0</v>
      </c>
      <c r="O702" s="263"/>
      <c r="P702" s="263"/>
      <c r="Q702" s="267">
        <v>343.77249999999998</v>
      </c>
      <c r="R702" s="265">
        <v>0</v>
      </c>
      <c r="S702" s="268">
        <v>0</v>
      </c>
      <c r="T702" s="263"/>
      <c r="U702" s="263"/>
      <c r="V702" s="284">
        <v>259.33679999999998</v>
      </c>
      <c r="W702" s="265">
        <v>0</v>
      </c>
      <c r="X702" s="268">
        <v>0</v>
      </c>
      <c r="Y702" s="263"/>
      <c r="Z702" s="263"/>
      <c r="AA702" s="269">
        <v>288.42064999999997</v>
      </c>
      <c r="AB702" s="265">
        <v>0</v>
      </c>
      <c r="AC702" s="268">
        <v>0</v>
      </c>
      <c r="AD702" s="263"/>
      <c r="AE702" s="263"/>
      <c r="AF702" s="286">
        <v>375.13489999999996</v>
      </c>
      <c r="AG702" s="265">
        <v>0</v>
      </c>
      <c r="AH702" s="268">
        <v>0</v>
      </c>
      <c r="AI702" s="263"/>
      <c r="AJ702" s="263"/>
      <c r="AK702" s="263">
        <v>407.31319999999999</v>
      </c>
      <c r="AL702" s="265">
        <v>0</v>
      </c>
      <c r="AM702" s="268">
        <v>0</v>
      </c>
      <c r="AN702" s="263"/>
      <c r="AO702" s="313"/>
      <c r="AP702" s="263">
        <v>197.20899999999997</v>
      </c>
      <c r="AQ702" s="265">
        <v>0</v>
      </c>
      <c r="AR702" s="268">
        <v>0</v>
      </c>
      <c r="AS702" s="263"/>
      <c r="AT702" s="263"/>
      <c r="AU702" s="422">
        <v>337.80250000000001</v>
      </c>
      <c r="AV702" s="265">
        <v>0</v>
      </c>
      <c r="AW702" s="268">
        <v>0</v>
      </c>
      <c r="AX702" s="422"/>
      <c r="AY702" s="263"/>
      <c r="AZ702" s="422">
        <v>411.01459999999997</v>
      </c>
      <c r="BA702" s="265">
        <v>0</v>
      </c>
      <c r="BB702" s="268">
        <v>0</v>
      </c>
      <c r="BC702" s="422"/>
      <c r="BD702" s="263"/>
    </row>
    <row r="703" spans="1:56" ht="11.25" customHeight="1">
      <c r="A703" s="123">
        <v>160</v>
      </c>
      <c r="B703" s="55" t="s">
        <v>445</v>
      </c>
      <c r="C703" s="345">
        <v>1</v>
      </c>
      <c r="D703" s="57">
        <v>31811</v>
      </c>
      <c r="E703" s="94">
        <v>37.5</v>
      </c>
      <c r="F703" s="55" t="s">
        <v>144</v>
      </c>
      <c r="G703" s="55" t="s">
        <v>748</v>
      </c>
      <c r="H703" s="55" t="s">
        <v>145</v>
      </c>
      <c r="I703" s="55" t="s">
        <v>103</v>
      </c>
      <c r="J703" s="55"/>
      <c r="K703" s="55"/>
      <c r="L703" s="55"/>
      <c r="M703" s="8"/>
      <c r="N703" s="58"/>
      <c r="O703" s="55"/>
      <c r="P703" s="55"/>
      <c r="Q703" s="55"/>
      <c r="R703" s="8"/>
      <c r="S703" s="58"/>
      <c r="T703" s="55"/>
      <c r="U703" s="55"/>
      <c r="V703" s="55"/>
      <c r="W703" s="8"/>
      <c r="X703" s="58"/>
      <c r="Y703" s="55"/>
      <c r="Z703" s="55"/>
      <c r="AA703" s="55"/>
      <c r="AB703" s="8"/>
      <c r="AC703" s="58"/>
      <c r="AD703" s="55"/>
      <c r="AE703" s="55"/>
      <c r="AF703" s="55"/>
      <c r="AG703" s="8"/>
      <c r="AH703" s="58"/>
      <c r="AI703" s="55"/>
      <c r="AJ703" s="55"/>
      <c r="AK703" s="55">
        <v>384.78640000000001</v>
      </c>
      <c r="AL703" s="8">
        <v>0</v>
      </c>
      <c r="AM703" s="58">
        <v>0</v>
      </c>
      <c r="AN703" s="55"/>
      <c r="AO703" s="228"/>
      <c r="AP703" s="55">
        <v>197.21</v>
      </c>
      <c r="AQ703" s="200">
        <v>0</v>
      </c>
      <c r="AR703" s="201">
        <v>0</v>
      </c>
      <c r="AS703" s="55"/>
      <c r="AT703" s="55"/>
      <c r="AU703" s="423">
        <v>288.61964999999998</v>
      </c>
      <c r="AV703" s="200">
        <v>0</v>
      </c>
      <c r="AW703" s="201">
        <v>0</v>
      </c>
      <c r="AX703" s="423"/>
      <c r="AY703" s="55"/>
      <c r="AZ703" s="423">
        <v>304.20134999999999</v>
      </c>
      <c r="BA703" s="200">
        <v>0</v>
      </c>
      <c r="BB703" s="201">
        <v>0</v>
      </c>
      <c r="BC703" s="425"/>
      <c r="BD703" s="136"/>
    </row>
    <row r="704" spans="1:56" s="4" customFormat="1" ht="11.25" customHeight="1">
      <c r="A704" s="123">
        <v>160</v>
      </c>
      <c r="B704" s="55" t="s">
        <v>445</v>
      </c>
      <c r="C704" s="345">
        <v>2</v>
      </c>
      <c r="D704" s="57">
        <v>31836</v>
      </c>
      <c r="E704" s="94">
        <v>37.5</v>
      </c>
      <c r="F704" s="55" t="s">
        <v>144</v>
      </c>
      <c r="G704" s="55" t="s">
        <v>748</v>
      </c>
      <c r="H704" s="55" t="s">
        <v>145</v>
      </c>
      <c r="I704" s="55" t="s">
        <v>103</v>
      </c>
      <c r="J704" s="55"/>
      <c r="K704" s="55"/>
      <c r="L704" s="55"/>
      <c r="M704" s="8"/>
      <c r="N704" s="58"/>
      <c r="O704" s="55"/>
      <c r="P704" s="55"/>
      <c r="Q704" s="55"/>
      <c r="R704" s="8"/>
      <c r="S704" s="58"/>
      <c r="T704" s="55"/>
      <c r="U704" s="55"/>
      <c r="V704" s="55"/>
      <c r="W704" s="8"/>
      <c r="X704" s="58"/>
      <c r="Y704" s="55"/>
      <c r="Z704" s="55"/>
      <c r="AA704" s="55"/>
      <c r="AB704" s="8"/>
      <c r="AC704" s="58"/>
      <c r="AD704" s="55"/>
      <c r="AE704" s="55"/>
      <c r="AF704" s="55"/>
      <c r="AG704" s="8"/>
      <c r="AH704" s="58"/>
      <c r="AI704" s="55"/>
      <c r="AJ704" s="55"/>
      <c r="AK704" s="55">
        <v>22.526800000000001</v>
      </c>
      <c r="AL704" s="8">
        <v>0</v>
      </c>
      <c r="AM704" s="58">
        <v>0</v>
      </c>
      <c r="AN704" s="55"/>
      <c r="AO704" s="228"/>
      <c r="AP704" s="55">
        <v>0</v>
      </c>
      <c r="AQ704" s="200">
        <v>0</v>
      </c>
      <c r="AR704" s="201">
        <v>0</v>
      </c>
      <c r="AS704" s="55"/>
      <c r="AT704" s="55"/>
      <c r="AU704" s="423">
        <v>49.182850000000002</v>
      </c>
      <c r="AV704" s="200">
        <v>0</v>
      </c>
      <c r="AW704" s="201">
        <v>0</v>
      </c>
      <c r="AX704" s="423"/>
      <c r="AY704" s="55"/>
      <c r="AZ704" s="423">
        <v>106.81325</v>
      </c>
      <c r="BA704" s="200">
        <v>0</v>
      </c>
      <c r="BB704" s="201">
        <v>0</v>
      </c>
      <c r="BC704" s="425"/>
      <c r="BD704" s="136"/>
    </row>
    <row r="705" spans="1:56" ht="11.25" customHeight="1">
      <c r="A705" s="357">
        <v>161</v>
      </c>
      <c r="B705" s="263" t="s">
        <v>443</v>
      </c>
      <c r="C705" s="344">
        <v>0</v>
      </c>
      <c r="D705" s="264"/>
      <c r="E705" s="421">
        <v>780</v>
      </c>
      <c r="F705" s="263" t="s">
        <v>144</v>
      </c>
      <c r="G705" s="263" t="s">
        <v>748</v>
      </c>
      <c r="H705" s="263" t="s">
        <v>145</v>
      </c>
      <c r="I705" s="263" t="s">
        <v>103</v>
      </c>
      <c r="J705" s="263"/>
      <c r="K705" s="263"/>
      <c r="L705" s="267">
        <v>1603.0047</v>
      </c>
      <c r="M705" s="265">
        <v>0</v>
      </c>
      <c r="N705" s="268">
        <v>0</v>
      </c>
      <c r="O705" s="263"/>
      <c r="P705" s="263"/>
      <c r="Q705" s="267">
        <v>2905.8278499999997</v>
      </c>
      <c r="R705" s="265">
        <v>0</v>
      </c>
      <c r="S705" s="268">
        <v>0</v>
      </c>
      <c r="T705" s="263"/>
      <c r="U705" s="263"/>
      <c r="V705" s="267">
        <v>1821.2679000000001</v>
      </c>
      <c r="W705" s="265">
        <v>0</v>
      </c>
      <c r="X705" s="268">
        <v>0</v>
      </c>
      <c r="Y705" s="263"/>
      <c r="Z705" s="263"/>
      <c r="AA705" s="265">
        <v>2517.7380499999999</v>
      </c>
      <c r="AB705" s="265">
        <v>0</v>
      </c>
      <c r="AC705" s="268">
        <v>0</v>
      </c>
      <c r="AD705" s="263"/>
      <c r="AE705" s="263"/>
      <c r="AF705" s="271">
        <v>3691.3007500000003</v>
      </c>
      <c r="AG705" s="265">
        <v>0</v>
      </c>
      <c r="AH705" s="268">
        <v>0</v>
      </c>
      <c r="AI705" s="263"/>
      <c r="AJ705" s="263"/>
      <c r="AK705" s="263">
        <v>3245.4611500000005</v>
      </c>
      <c r="AL705" s="265">
        <v>0</v>
      </c>
      <c r="AM705" s="268">
        <v>0</v>
      </c>
      <c r="AN705" s="263"/>
      <c r="AO705" s="313"/>
      <c r="AP705" s="263">
        <v>1636.3073499999998</v>
      </c>
      <c r="AQ705" s="265">
        <v>0</v>
      </c>
      <c r="AR705" s="268">
        <v>0</v>
      </c>
      <c r="AS705" s="263"/>
      <c r="AT705" s="263"/>
      <c r="AU705" s="422">
        <v>2401.4225500000002</v>
      </c>
      <c r="AV705" s="265">
        <v>0</v>
      </c>
      <c r="AW705" s="268">
        <v>0</v>
      </c>
      <c r="AX705" s="422"/>
      <c r="AY705" s="263"/>
      <c r="AZ705" s="422">
        <v>3510.9072499999993</v>
      </c>
      <c r="BA705" s="265">
        <v>0</v>
      </c>
      <c r="BB705" s="268">
        <v>0</v>
      </c>
      <c r="BC705" s="422"/>
      <c r="BD705" s="263"/>
    </row>
    <row r="706" spans="1:56" s="4" customFormat="1" ht="11.25" customHeight="1">
      <c r="A706" s="123">
        <v>161</v>
      </c>
      <c r="B706" s="55" t="s">
        <v>443</v>
      </c>
      <c r="C706" s="345">
        <v>1</v>
      </c>
      <c r="D706" s="57">
        <v>27802</v>
      </c>
      <c r="E706" s="8">
        <v>130</v>
      </c>
      <c r="F706" s="55" t="s">
        <v>144</v>
      </c>
      <c r="G706" s="55" t="s">
        <v>748</v>
      </c>
      <c r="H706" s="55" t="s">
        <v>145</v>
      </c>
      <c r="I706" s="55" t="s">
        <v>103</v>
      </c>
      <c r="J706" s="55"/>
      <c r="K706" s="55"/>
      <c r="L706" s="55"/>
      <c r="M706" s="8"/>
      <c r="N706" s="58"/>
      <c r="O706" s="55"/>
      <c r="P706" s="55"/>
      <c r="Q706" s="55"/>
      <c r="R706" s="8"/>
      <c r="S706" s="58"/>
      <c r="T706" s="55"/>
      <c r="U706" s="55"/>
      <c r="V706" s="55"/>
      <c r="W706" s="8"/>
      <c r="X706" s="58"/>
      <c r="Y706" s="55"/>
      <c r="Z706" s="55"/>
      <c r="AA706" s="55"/>
      <c r="AB706" s="8"/>
      <c r="AC706" s="58"/>
      <c r="AD706" s="55"/>
      <c r="AE706" s="55"/>
      <c r="AF706" s="55"/>
      <c r="AG706" s="8"/>
      <c r="AH706" s="58"/>
      <c r="AI706" s="55"/>
      <c r="AJ706" s="55"/>
      <c r="AK706" s="55">
        <v>2887.3308000000002</v>
      </c>
      <c r="AL706" s="8">
        <v>0</v>
      </c>
      <c r="AM706" s="58">
        <v>0</v>
      </c>
      <c r="AN706" s="55"/>
      <c r="AO706" s="228"/>
      <c r="AP706" s="55">
        <v>930.8</v>
      </c>
      <c r="AQ706" s="200">
        <v>0</v>
      </c>
      <c r="AR706" s="201">
        <v>0</v>
      </c>
      <c r="AS706" s="55"/>
      <c r="AT706" s="55"/>
      <c r="AU706" s="423">
        <v>1042.51125</v>
      </c>
      <c r="AV706" s="200">
        <v>0</v>
      </c>
      <c r="AW706" s="201">
        <v>0</v>
      </c>
      <c r="AX706" s="423"/>
      <c r="AY706" s="55"/>
      <c r="AZ706" s="423">
        <v>3130.9067999999993</v>
      </c>
      <c r="BA706" s="200">
        <v>0</v>
      </c>
      <c r="BB706" s="201">
        <v>0</v>
      </c>
      <c r="BC706" s="425"/>
      <c r="BD706" s="136"/>
    </row>
    <row r="707" spans="1:56" s="4" customFormat="1" ht="11.25" customHeight="1">
      <c r="A707" s="123">
        <v>161</v>
      </c>
      <c r="B707" s="55" t="s">
        <v>443</v>
      </c>
      <c r="C707" s="345">
        <v>2</v>
      </c>
      <c r="D707" s="57">
        <v>27918</v>
      </c>
      <c r="E707" s="8">
        <v>130</v>
      </c>
      <c r="F707" s="55" t="s">
        <v>144</v>
      </c>
      <c r="G707" s="55" t="s">
        <v>748</v>
      </c>
      <c r="H707" s="55" t="s">
        <v>145</v>
      </c>
      <c r="I707" s="55" t="s">
        <v>103</v>
      </c>
      <c r="J707" s="55"/>
      <c r="K707" s="55"/>
      <c r="L707" s="55"/>
      <c r="M707" s="8"/>
      <c r="N707" s="58"/>
      <c r="O707" s="55"/>
      <c r="P707" s="55"/>
      <c r="Q707" s="55"/>
      <c r="R707" s="8"/>
      <c r="S707" s="58"/>
      <c r="T707" s="55"/>
      <c r="U707" s="55"/>
      <c r="V707" s="55"/>
      <c r="W707" s="8"/>
      <c r="X707" s="58"/>
      <c r="Y707" s="55"/>
      <c r="Z707" s="55"/>
      <c r="AA707" s="55"/>
      <c r="AB707" s="8"/>
      <c r="AC707" s="58"/>
      <c r="AD707" s="55"/>
      <c r="AE707" s="55"/>
      <c r="AF707" s="55"/>
      <c r="AG707" s="8"/>
      <c r="AH707" s="58"/>
      <c r="AI707" s="55"/>
      <c r="AJ707" s="55"/>
      <c r="AK707" s="55">
        <v>85.142149999999987</v>
      </c>
      <c r="AL707" s="8">
        <v>0</v>
      </c>
      <c r="AM707" s="58">
        <v>0</v>
      </c>
      <c r="AN707" s="55"/>
      <c r="AO707" s="228"/>
      <c r="AP707" s="55">
        <v>157.33000000000001</v>
      </c>
      <c r="AQ707" s="200">
        <v>0</v>
      </c>
      <c r="AR707" s="201">
        <v>0</v>
      </c>
      <c r="AS707" s="55"/>
      <c r="AT707" s="55"/>
      <c r="AU707" s="423">
        <v>371.93099999999998</v>
      </c>
      <c r="AV707" s="200">
        <v>0</v>
      </c>
      <c r="AW707" s="201">
        <v>0</v>
      </c>
      <c r="AX707" s="423"/>
      <c r="AY707" s="55"/>
      <c r="AZ707" s="423">
        <v>83.102399999999989</v>
      </c>
      <c r="BA707" s="200">
        <v>0</v>
      </c>
      <c r="BB707" s="201">
        <v>0</v>
      </c>
      <c r="BC707" s="425"/>
      <c r="BD707" s="136"/>
    </row>
    <row r="708" spans="1:56" ht="11.25" customHeight="1">
      <c r="A708" s="123">
        <v>161</v>
      </c>
      <c r="B708" s="55" t="s">
        <v>443</v>
      </c>
      <c r="C708" s="345">
        <v>3</v>
      </c>
      <c r="D708" s="57">
        <v>28116</v>
      </c>
      <c r="E708" s="8">
        <v>130</v>
      </c>
      <c r="F708" s="55" t="s">
        <v>144</v>
      </c>
      <c r="G708" s="55" t="s">
        <v>748</v>
      </c>
      <c r="H708" s="55" t="s">
        <v>145</v>
      </c>
      <c r="I708" s="55" t="s">
        <v>103</v>
      </c>
      <c r="J708" s="55"/>
      <c r="K708" s="55"/>
      <c r="L708" s="55"/>
      <c r="M708" s="8"/>
      <c r="N708" s="58"/>
      <c r="O708" s="55"/>
      <c r="P708" s="55"/>
      <c r="Q708" s="55"/>
      <c r="R708" s="8"/>
      <c r="S708" s="58"/>
      <c r="T708" s="55"/>
      <c r="U708" s="55"/>
      <c r="V708" s="55"/>
      <c r="W708" s="8"/>
      <c r="X708" s="58"/>
      <c r="Y708" s="55"/>
      <c r="Z708" s="55"/>
      <c r="AA708" s="55"/>
      <c r="AB708" s="8"/>
      <c r="AC708" s="58"/>
      <c r="AD708" s="55"/>
      <c r="AE708" s="55"/>
      <c r="AF708" s="55"/>
      <c r="AG708" s="8"/>
      <c r="AH708" s="58"/>
      <c r="AI708" s="55"/>
      <c r="AJ708" s="55"/>
      <c r="AK708" s="55">
        <v>93.798649999999995</v>
      </c>
      <c r="AL708" s="8">
        <v>0</v>
      </c>
      <c r="AM708" s="58">
        <v>0</v>
      </c>
      <c r="AN708" s="55"/>
      <c r="AO708" s="228"/>
      <c r="AP708" s="55">
        <v>153.63</v>
      </c>
      <c r="AQ708" s="200">
        <v>0</v>
      </c>
      <c r="AR708" s="201">
        <v>0</v>
      </c>
      <c r="AS708" s="55"/>
      <c r="AT708" s="55"/>
      <c r="AU708" s="423">
        <v>207.81570000000002</v>
      </c>
      <c r="AV708" s="200">
        <v>0</v>
      </c>
      <c r="AW708" s="201">
        <v>0</v>
      </c>
      <c r="AX708" s="423"/>
      <c r="AY708" s="55"/>
      <c r="AZ708" s="423">
        <v>50.83455</v>
      </c>
      <c r="BA708" s="200">
        <v>0</v>
      </c>
      <c r="BB708" s="201">
        <v>0</v>
      </c>
      <c r="BC708" s="425"/>
      <c r="BD708" s="136"/>
    </row>
    <row r="709" spans="1:56" s="4" customFormat="1" ht="11.25" customHeight="1">
      <c r="A709" s="123">
        <v>161</v>
      </c>
      <c r="B709" s="55" t="s">
        <v>443</v>
      </c>
      <c r="C709" s="345">
        <v>4</v>
      </c>
      <c r="D709" s="57">
        <v>31350</v>
      </c>
      <c r="E709" s="8">
        <v>130</v>
      </c>
      <c r="F709" s="55" t="s">
        <v>144</v>
      </c>
      <c r="G709" s="55" t="s">
        <v>748</v>
      </c>
      <c r="H709" s="55" t="s">
        <v>145</v>
      </c>
      <c r="I709" s="55" t="s">
        <v>103</v>
      </c>
      <c r="J709" s="55"/>
      <c r="K709" s="55"/>
      <c r="L709" s="56"/>
      <c r="M709" s="200"/>
      <c r="N709" s="201"/>
      <c r="O709" s="56"/>
      <c r="P709" s="56"/>
      <c r="Q709" s="56"/>
      <c r="R709" s="200"/>
      <c r="S709" s="201"/>
      <c r="T709" s="56"/>
      <c r="U709" s="56"/>
      <c r="V709" s="56"/>
      <c r="W709" s="200"/>
      <c r="X709" s="201"/>
      <c r="Y709" s="56"/>
      <c r="Z709" s="56"/>
      <c r="AA709" s="56"/>
      <c r="AB709" s="200"/>
      <c r="AC709" s="201"/>
      <c r="AD709" s="56"/>
      <c r="AE709" s="56"/>
      <c r="AF709" s="56"/>
      <c r="AG709" s="200"/>
      <c r="AH709" s="201"/>
      <c r="AI709" s="56"/>
      <c r="AJ709" s="56"/>
      <c r="AK709" s="55">
        <v>63.68</v>
      </c>
      <c r="AL709" s="8">
        <v>0</v>
      </c>
      <c r="AM709" s="58">
        <v>0</v>
      </c>
      <c r="AN709" s="55"/>
      <c r="AO709" s="228"/>
      <c r="AP709" s="56">
        <v>184.35</v>
      </c>
      <c r="AQ709" s="200">
        <v>0</v>
      </c>
      <c r="AR709" s="201">
        <v>0</v>
      </c>
      <c r="AS709" s="56"/>
      <c r="AT709" s="56"/>
      <c r="AU709" s="423">
        <v>272.94839999999999</v>
      </c>
      <c r="AV709" s="200">
        <v>0</v>
      </c>
      <c r="AW709" s="201">
        <v>0</v>
      </c>
      <c r="AX709" s="423"/>
      <c r="AY709" s="56"/>
      <c r="AZ709" s="423">
        <v>81.351200000000006</v>
      </c>
      <c r="BA709" s="200">
        <v>0</v>
      </c>
      <c r="BB709" s="201">
        <v>0</v>
      </c>
      <c r="BC709" s="425"/>
      <c r="BD709" s="139"/>
    </row>
    <row r="710" spans="1:56" ht="11.25" customHeight="1">
      <c r="A710" s="123">
        <v>161</v>
      </c>
      <c r="B710" s="55" t="s">
        <v>443</v>
      </c>
      <c r="C710" s="345">
        <v>5</v>
      </c>
      <c r="D710" s="57">
        <v>31487</v>
      </c>
      <c r="E710" s="8">
        <v>130</v>
      </c>
      <c r="F710" s="55" t="s">
        <v>144</v>
      </c>
      <c r="G710" s="55" t="s">
        <v>748</v>
      </c>
      <c r="H710" s="55" t="s">
        <v>145</v>
      </c>
      <c r="I710" s="55" t="s">
        <v>103</v>
      </c>
      <c r="J710" s="55"/>
      <c r="K710" s="55"/>
      <c r="L710" s="55"/>
      <c r="M710" s="8"/>
      <c r="N710" s="58"/>
      <c r="O710" s="55"/>
      <c r="P710" s="55"/>
      <c r="Q710" s="55"/>
      <c r="R710" s="8"/>
      <c r="S710" s="58"/>
      <c r="T710" s="55"/>
      <c r="U710" s="55"/>
      <c r="V710" s="55"/>
      <c r="W710" s="8"/>
      <c r="X710" s="58"/>
      <c r="Y710" s="55"/>
      <c r="Z710" s="55"/>
      <c r="AA710" s="55"/>
      <c r="AB710" s="8"/>
      <c r="AC710" s="58"/>
      <c r="AD710" s="55"/>
      <c r="AE710" s="55"/>
      <c r="AF710" s="55"/>
      <c r="AG710" s="8"/>
      <c r="AH710" s="58"/>
      <c r="AI710" s="55"/>
      <c r="AJ710" s="55"/>
      <c r="AK710" s="55">
        <v>50.565899999999999</v>
      </c>
      <c r="AL710" s="8">
        <v>0</v>
      </c>
      <c r="AM710" s="58">
        <v>0</v>
      </c>
      <c r="AN710" s="55"/>
      <c r="AO710" s="228"/>
      <c r="AP710" s="55">
        <v>114.23</v>
      </c>
      <c r="AQ710" s="200">
        <v>0</v>
      </c>
      <c r="AR710" s="201">
        <v>0</v>
      </c>
      <c r="AS710" s="55"/>
      <c r="AT710" s="55"/>
      <c r="AU710" s="423">
        <v>263.20734999999996</v>
      </c>
      <c r="AV710" s="200">
        <v>0</v>
      </c>
      <c r="AW710" s="201">
        <v>0</v>
      </c>
      <c r="AX710" s="423"/>
      <c r="AY710" s="55"/>
      <c r="AZ710" s="423">
        <v>81.759150000000005</v>
      </c>
      <c r="BA710" s="200">
        <v>0</v>
      </c>
      <c r="BB710" s="201">
        <v>0</v>
      </c>
      <c r="BC710" s="425"/>
      <c r="BD710" s="136"/>
    </row>
    <row r="711" spans="1:56" ht="11.25" customHeight="1">
      <c r="A711" s="123">
        <v>161</v>
      </c>
      <c r="B711" s="55" t="s">
        <v>443</v>
      </c>
      <c r="C711" s="345">
        <v>6</v>
      </c>
      <c r="D711" s="57">
        <v>31654</v>
      </c>
      <c r="E711" s="8">
        <v>130</v>
      </c>
      <c r="F711" s="55" t="s">
        <v>144</v>
      </c>
      <c r="G711" s="55" t="s">
        <v>748</v>
      </c>
      <c r="H711" s="55" t="s">
        <v>145</v>
      </c>
      <c r="I711" s="55" t="s">
        <v>103</v>
      </c>
      <c r="J711" s="55"/>
      <c r="K711" s="55"/>
      <c r="L711" s="55"/>
      <c r="M711" s="8"/>
      <c r="N711" s="58"/>
      <c r="O711" s="55"/>
      <c r="P711" s="55"/>
      <c r="Q711" s="55"/>
      <c r="R711" s="8"/>
      <c r="S711" s="58"/>
      <c r="T711" s="55"/>
      <c r="U711" s="55"/>
      <c r="V711" s="55"/>
      <c r="W711" s="8"/>
      <c r="X711" s="58"/>
      <c r="Y711" s="55"/>
      <c r="Z711" s="55"/>
      <c r="AA711" s="55"/>
      <c r="AB711" s="8"/>
      <c r="AC711" s="58"/>
      <c r="AD711" s="55"/>
      <c r="AE711" s="55"/>
      <c r="AF711" s="55"/>
      <c r="AG711" s="8"/>
      <c r="AH711" s="58"/>
      <c r="AI711" s="55"/>
      <c r="AJ711" s="55"/>
      <c r="AK711" s="55">
        <v>64.943649999999991</v>
      </c>
      <c r="AL711" s="8">
        <v>0</v>
      </c>
      <c r="AM711" s="58">
        <v>0</v>
      </c>
      <c r="AN711" s="55"/>
      <c r="AO711" s="228"/>
      <c r="AP711" s="55">
        <v>95.97</v>
      </c>
      <c r="AQ711" s="200">
        <v>0</v>
      </c>
      <c r="AR711" s="201">
        <v>0</v>
      </c>
      <c r="AS711" s="55"/>
      <c r="AT711" s="55"/>
      <c r="AU711" s="423">
        <v>243.00885000000002</v>
      </c>
      <c r="AV711" s="200">
        <v>0</v>
      </c>
      <c r="AW711" s="201">
        <v>0</v>
      </c>
      <c r="AX711" s="423"/>
      <c r="AY711" s="55"/>
      <c r="AZ711" s="423">
        <v>82.953150000000008</v>
      </c>
      <c r="BA711" s="200">
        <v>0</v>
      </c>
      <c r="BB711" s="201">
        <v>0</v>
      </c>
      <c r="BC711" s="425"/>
      <c r="BD711" s="136"/>
    </row>
    <row r="712" spans="1:56" s="4" customFormat="1" ht="11.25" customHeight="1">
      <c r="A712" s="357">
        <v>162</v>
      </c>
      <c r="B712" s="263" t="s">
        <v>938</v>
      </c>
      <c r="C712" s="344">
        <v>0</v>
      </c>
      <c r="D712" s="264"/>
      <c r="E712" s="421">
        <v>270</v>
      </c>
      <c r="F712" s="263" t="s">
        <v>551</v>
      </c>
      <c r="G712" s="263" t="s">
        <v>338</v>
      </c>
      <c r="H712" s="263" t="s">
        <v>936</v>
      </c>
      <c r="I712" s="263" t="s">
        <v>849</v>
      </c>
      <c r="J712" s="263" t="s">
        <v>591</v>
      </c>
      <c r="K712" s="263" t="s">
        <v>848</v>
      </c>
      <c r="L712" s="267">
        <v>72.825000000000003</v>
      </c>
      <c r="M712" s="265">
        <v>95880.027920025692</v>
      </c>
      <c r="N712" s="268">
        <v>1.3165812278753957</v>
      </c>
      <c r="O712" s="263">
        <v>1</v>
      </c>
      <c r="P712" s="263"/>
      <c r="Q712" s="267">
        <v>135.49100000000001</v>
      </c>
      <c r="R712" s="265">
        <v>152880.10157256984</v>
      </c>
      <c r="S712" s="268">
        <v>1.1283413774536302</v>
      </c>
      <c r="T712" s="263">
        <v>1</v>
      </c>
      <c r="U712" s="263"/>
      <c r="V712" s="267">
        <v>0</v>
      </c>
      <c r="W712" s="265">
        <v>0</v>
      </c>
      <c r="X712" s="268">
        <v>0</v>
      </c>
      <c r="Y712" s="263">
        <v>1</v>
      </c>
      <c r="Z712" s="263"/>
      <c r="AA712" s="267">
        <v>0</v>
      </c>
      <c r="AB712" s="265">
        <v>0</v>
      </c>
      <c r="AC712" s="268">
        <v>0</v>
      </c>
      <c r="AD712" s="263">
        <v>1</v>
      </c>
      <c r="AE712" s="263"/>
      <c r="AF712" s="267">
        <v>0</v>
      </c>
      <c r="AG712" s="265">
        <v>0</v>
      </c>
      <c r="AH712" s="268">
        <v>0</v>
      </c>
      <c r="AI712" s="263">
        <v>1</v>
      </c>
      <c r="AJ712" s="263"/>
      <c r="AK712" s="263">
        <v>692.31</v>
      </c>
      <c r="AL712" s="265">
        <v>691458.70496394229</v>
      </c>
      <c r="AM712" s="268">
        <v>0.99877035571339767</v>
      </c>
      <c r="AN712" s="263"/>
      <c r="AO712" s="313"/>
      <c r="AP712" s="263">
        <v>1637.2</v>
      </c>
      <c r="AQ712" s="265">
        <v>1761607.884139647</v>
      </c>
      <c r="AR712" s="268">
        <v>1.0759882018932609</v>
      </c>
      <c r="AS712" s="263"/>
      <c r="AT712" s="263"/>
      <c r="AU712" s="422">
        <v>1706.4639999999999</v>
      </c>
      <c r="AV712" s="265">
        <v>1766047.5642342682</v>
      </c>
      <c r="AW712" s="268">
        <v>1.0349163909899466</v>
      </c>
      <c r="AX712" s="422"/>
      <c r="AY712" s="263"/>
      <c r="AZ712" s="422">
        <v>1455.903</v>
      </c>
      <c r="BA712" s="265">
        <v>1540057.8110175044</v>
      </c>
      <c r="BB712" s="268">
        <v>1.0578024847929459</v>
      </c>
      <c r="BC712" s="422"/>
      <c r="BD712" s="263"/>
    </row>
    <row r="713" spans="1:56" ht="11.25" customHeight="1">
      <c r="A713" s="123">
        <v>162</v>
      </c>
      <c r="B713" s="55" t="s">
        <v>938</v>
      </c>
      <c r="C713" s="345">
        <v>1</v>
      </c>
      <c r="D713" s="57">
        <v>41353</v>
      </c>
      <c r="E713" s="94">
        <v>270</v>
      </c>
      <c r="F713" s="55" t="s">
        <v>551</v>
      </c>
      <c r="G713" s="55" t="s">
        <v>338</v>
      </c>
      <c r="H713" s="55" t="s">
        <v>936</v>
      </c>
      <c r="I713" s="55" t="s">
        <v>849</v>
      </c>
      <c r="J713" s="55" t="s">
        <v>591</v>
      </c>
      <c r="K713" s="55" t="s">
        <v>848</v>
      </c>
      <c r="L713" s="55"/>
      <c r="M713" s="8"/>
      <c r="N713" s="58"/>
      <c r="O713" s="55"/>
      <c r="P713" s="55"/>
      <c r="Q713" s="197">
        <v>135.49100000000001</v>
      </c>
      <c r="R713" s="8">
        <v>152880.10157256984</v>
      </c>
      <c r="S713" s="58">
        <v>1.1283413774536302</v>
      </c>
      <c r="T713" s="55"/>
      <c r="U713" s="55"/>
      <c r="V713" s="197"/>
      <c r="W713" s="8">
        <v>0</v>
      </c>
      <c r="X713" s="58">
        <v>0</v>
      </c>
      <c r="Y713" s="55"/>
      <c r="Z713" s="55"/>
      <c r="AA713" s="197"/>
      <c r="AB713" s="8">
        <v>0</v>
      </c>
      <c r="AC713" s="58">
        <v>0</v>
      </c>
      <c r="AD713" s="55"/>
      <c r="AE713" s="55"/>
      <c r="AF713" s="197"/>
      <c r="AG713" s="8">
        <v>0</v>
      </c>
      <c r="AH713" s="58">
        <v>0</v>
      </c>
      <c r="AI713" s="55"/>
      <c r="AJ713" s="55"/>
      <c r="AK713" s="55">
        <v>692.31</v>
      </c>
      <c r="AL713" s="8">
        <v>691458.70496394229</v>
      </c>
      <c r="AM713" s="58">
        <v>0.99877035571339767</v>
      </c>
      <c r="AN713" s="237">
        <v>1</v>
      </c>
      <c r="AO713" s="228"/>
      <c r="AP713" s="55">
        <v>1637.2</v>
      </c>
      <c r="AQ713" s="200">
        <v>1761607.884139647</v>
      </c>
      <c r="AR713" s="201">
        <v>1.0759882018932609</v>
      </c>
      <c r="AS713" s="55">
        <v>1</v>
      </c>
      <c r="AT713" s="55"/>
      <c r="AU713" s="423">
        <v>1706.4639999999999</v>
      </c>
      <c r="AV713" s="200">
        <v>1766047.5642342682</v>
      </c>
      <c r="AW713" s="201">
        <v>1.0349163909899466</v>
      </c>
      <c r="AX713" s="423">
        <v>1</v>
      </c>
      <c r="AY713" s="55"/>
      <c r="AZ713" s="423">
        <v>1455.903</v>
      </c>
      <c r="BA713" s="200">
        <v>1540057.8110175044</v>
      </c>
      <c r="BB713" s="201">
        <v>1.0578024847929459</v>
      </c>
      <c r="BC713" s="425">
        <v>1</v>
      </c>
      <c r="BD713" s="136"/>
    </row>
    <row r="714" spans="1:56" ht="11.25" customHeight="1">
      <c r="A714" s="357">
        <v>163</v>
      </c>
      <c r="B714" s="263" t="s">
        <v>1308</v>
      </c>
      <c r="C714" s="344">
        <v>0</v>
      </c>
      <c r="D714" s="264"/>
      <c r="E714" s="421">
        <v>300</v>
      </c>
      <c r="F714" s="263" t="s">
        <v>459</v>
      </c>
      <c r="G714" s="263" t="s">
        <v>338</v>
      </c>
      <c r="H714" s="263" t="s">
        <v>1295</v>
      </c>
      <c r="I714" s="263" t="s">
        <v>849</v>
      </c>
      <c r="J714" s="263" t="s">
        <v>591</v>
      </c>
      <c r="K714" s="263" t="s">
        <v>848</v>
      </c>
      <c r="L714" s="267">
        <v>25.281599999999997</v>
      </c>
      <c r="M714" s="265">
        <v>26292.863999999998</v>
      </c>
      <c r="N714" s="268">
        <v>1.04</v>
      </c>
      <c r="O714" s="263">
        <v>1</v>
      </c>
      <c r="P714" s="263"/>
      <c r="Q714" s="267">
        <v>72.75</v>
      </c>
      <c r="R714" s="265">
        <v>75419.368248950996</v>
      </c>
      <c r="S714" s="268">
        <v>1.0366923470646183</v>
      </c>
      <c r="T714" s="263">
        <v>1</v>
      </c>
      <c r="U714" s="263"/>
      <c r="V714" s="268">
        <v>9.0317804485193918</v>
      </c>
      <c r="W714" s="265">
        <v>9393.0516664601691</v>
      </c>
      <c r="X714" s="268">
        <v>1.04</v>
      </c>
      <c r="Y714" s="263">
        <v>1</v>
      </c>
      <c r="Z714" s="263"/>
      <c r="AA714" s="267">
        <v>385.42</v>
      </c>
      <c r="AB714" s="265">
        <v>425294.15482997353</v>
      </c>
      <c r="AC714" s="268">
        <v>1.1034563718280668</v>
      </c>
      <c r="AD714" s="263">
        <v>1</v>
      </c>
      <c r="AE714" s="263"/>
      <c r="AF714" s="267">
        <v>1002.5</v>
      </c>
      <c r="AG714" s="265">
        <v>1081706.5972475132</v>
      </c>
      <c r="AH714" s="268">
        <v>1.0790090745611105</v>
      </c>
      <c r="AI714" s="263">
        <v>1</v>
      </c>
      <c r="AJ714" s="263"/>
      <c r="AK714" s="263">
        <v>1702</v>
      </c>
      <c r="AL714" s="265">
        <v>1821664.9255153732</v>
      </c>
      <c r="AM714" s="268">
        <v>1.0703084168715473</v>
      </c>
      <c r="AN714" s="263"/>
      <c r="AO714" s="313"/>
      <c r="AP714" s="263">
        <v>1687.78</v>
      </c>
      <c r="AQ714" s="265">
        <v>1815679.331825709</v>
      </c>
      <c r="AR714" s="268">
        <v>1.0757796228333723</v>
      </c>
      <c r="AS714" s="263"/>
      <c r="AT714" s="263"/>
      <c r="AU714" s="422">
        <v>1746.192649999999</v>
      </c>
      <c r="AV714" s="265">
        <v>1873345.3221841035</v>
      </c>
      <c r="AW714" s="268">
        <v>1.0728170927670004</v>
      </c>
      <c r="AX714" s="422"/>
      <c r="AY714" s="263"/>
      <c r="AZ714" s="422">
        <v>1629.163</v>
      </c>
      <c r="BA714" s="265">
        <v>1740742.950723036</v>
      </c>
      <c r="BB714" s="268">
        <v>1.0684891264551404</v>
      </c>
      <c r="BC714" s="422"/>
      <c r="BD714" s="263"/>
    </row>
    <row r="715" spans="1:56" s="4" customFormat="1" ht="11.25" customHeight="1">
      <c r="A715" s="123">
        <v>163</v>
      </c>
      <c r="B715" s="55" t="s">
        <v>1309</v>
      </c>
      <c r="C715" s="345">
        <v>1</v>
      </c>
      <c r="D715" s="57">
        <v>42893</v>
      </c>
      <c r="E715" s="94">
        <v>150</v>
      </c>
      <c r="F715" s="122" t="s">
        <v>459</v>
      </c>
      <c r="G715" s="122" t="s">
        <v>338</v>
      </c>
      <c r="H715" s="122" t="s">
        <v>1295</v>
      </c>
      <c r="I715" s="55" t="s">
        <v>849</v>
      </c>
      <c r="J715" s="55" t="s">
        <v>591</v>
      </c>
      <c r="K715" s="55" t="s">
        <v>848</v>
      </c>
      <c r="L715" s="197">
        <v>19.402158139534887</v>
      </c>
      <c r="M715" s="8">
        <v>20178.244465116284</v>
      </c>
      <c r="N715" s="58">
        <v>1.04</v>
      </c>
      <c r="O715" s="55"/>
      <c r="P715" s="55">
        <v>1</v>
      </c>
      <c r="Q715" s="197">
        <v>72.75</v>
      </c>
      <c r="R715" s="8">
        <v>75419.368248950996</v>
      </c>
      <c r="S715" s="58">
        <v>1.0366923470646183</v>
      </c>
      <c r="T715" s="55"/>
      <c r="U715" s="228">
        <v>1</v>
      </c>
      <c r="V715" s="58">
        <v>9.0317804485193918</v>
      </c>
      <c r="W715" s="8">
        <v>9393.0516664601691</v>
      </c>
      <c r="X715" s="58">
        <v>1.04</v>
      </c>
      <c r="Y715" s="55"/>
      <c r="Z715" s="228">
        <v>1</v>
      </c>
      <c r="AA715" s="197">
        <v>331.33</v>
      </c>
      <c r="AB715" s="8">
        <v>364651.5096903597</v>
      </c>
      <c r="AC715" s="58">
        <v>1.1005689484512713</v>
      </c>
      <c r="AD715" s="55"/>
      <c r="AE715" s="228">
        <v>1</v>
      </c>
      <c r="AF715" s="197">
        <v>571.79999999999995</v>
      </c>
      <c r="AG715" s="8">
        <v>629592.33434818301</v>
      </c>
      <c r="AH715" s="58">
        <v>1.10107088903145</v>
      </c>
      <c r="AI715" s="55"/>
      <c r="AJ715" s="228">
        <v>1</v>
      </c>
      <c r="AK715" s="55">
        <v>839.47</v>
      </c>
      <c r="AL715" s="8">
        <v>899696.33096101298</v>
      </c>
      <c r="AM715" s="58">
        <v>1.0717432796419324</v>
      </c>
      <c r="AN715" s="237">
        <v>1</v>
      </c>
      <c r="AO715" s="228">
        <v>1</v>
      </c>
      <c r="AP715" s="55">
        <v>886.85</v>
      </c>
      <c r="AQ715" s="200">
        <v>960447.56272690312</v>
      </c>
      <c r="AR715" s="201">
        <v>1.0829876109002685</v>
      </c>
      <c r="AS715" s="55">
        <v>1</v>
      </c>
      <c r="AT715" s="55">
        <v>1</v>
      </c>
      <c r="AU715" s="423">
        <v>844.55750205478603</v>
      </c>
      <c r="AV715" s="200">
        <v>907197.67946855631</v>
      </c>
      <c r="AW715" s="201">
        <v>1.074169227389927</v>
      </c>
      <c r="AX715" s="423">
        <v>1</v>
      </c>
      <c r="AY715" s="55"/>
      <c r="AZ715" s="423">
        <v>744.1706715738394</v>
      </c>
      <c r="BA715" s="200">
        <v>791583.46183024452</v>
      </c>
      <c r="BB715" s="201">
        <v>1.0637122532068244</v>
      </c>
      <c r="BC715" s="425">
        <v>1</v>
      </c>
      <c r="BD715" s="136"/>
    </row>
    <row r="716" spans="1:56" ht="11.25" customHeight="1">
      <c r="A716" s="123">
        <v>163</v>
      </c>
      <c r="B716" s="55" t="s">
        <v>1310</v>
      </c>
      <c r="C716" s="345">
        <v>2</v>
      </c>
      <c r="D716" s="57">
        <v>43100</v>
      </c>
      <c r="E716" s="94">
        <v>150</v>
      </c>
      <c r="F716" s="122" t="s">
        <v>459</v>
      </c>
      <c r="G716" s="122" t="s">
        <v>338</v>
      </c>
      <c r="H716" s="122" t="s">
        <v>1295</v>
      </c>
      <c r="I716" s="55" t="s">
        <v>849</v>
      </c>
      <c r="J716" s="55" t="s">
        <v>591</v>
      </c>
      <c r="K716" s="55" t="s">
        <v>848</v>
      </c>
      <c r="L716" s="197">
        <v>5.879441860465116</v>
      </c>
      <c r="M716" s="8">
        <v>6114.6195348837209</v>
      </c>
      <c r="N716" s="58">
        <v>1.04</v>
      </c>
      <c r="O716" s="55"/>
      <c r="P716" s="55">
        <v>1</v>
      </c>
      <c r="Q716" s="197">
        <v>0</v>
      </c>
      <c r="R716" s="8">
        <v>0</v>
      </c>
      <c r="S716" s="58">
        <v>0</v>
      </c>
      <c r="T716" s="55"/>
      <c r="U716" s="228">
        <v>1</v>
      </c>
      <c r="V716" s="197">
        <v>0</v>
      </c>
      <c r="W716" s="8">
        <v>0</v>
      </c>
      <c r="X716" s="58">
        <v>0</v>
      </c>
      <c r="Y716" s="55"/>
      <c r="Z716" s="228">
        <v>1</v>
      </c>
      <c r="AA716" s="197">
        <v>54.09</v>
      </c>
      <c r="AB716" s="8">
        <v>60642.645157055522</v>
      </c>
      <c r="AC716" s="58">
        <v>1.1211433750611115</v>
      </c>
      <c r="AD716" s="55"/>
      <c r="AE716" s="228">
        <v>1</v>
      </c>
      <c r="AF716" s="197">
        <v>430.7</v>
      </c>
      <c r="AG716" s="8">
        <v>452114.26289933035</v>
      </c>
      <c r="AH716" s="58">
        <v>1.0497196723922226</v>
      </c>
      <c r="AI716" s="55"/>
      <c r="AJ716" s="228">
        <v>1</v>
      </c>
      <c r="AK716" s="55">
        <v>862.82</v>
      </c>
      <c r="AL716" s="8">
        <v>921646.44983223174</v>
      </c>
      <c r="AM716" s="58">
        <v>1.0681792840131565</v>
      </c>
      <c r="AN716" s="237">
        <v>1</v>
      </c>
      <c r="AO716" s="228">
        <v>1</v>
      </c>
      <c r="AP716" s="55">
        <v>800.93</v>
      </c>
      <c r="AQ716" s="200">
        <v>855236.58174272475</v>
      </c>
      <c r="AR716" s="201">
        <v>1.0678044045581072</v>
      </c>
      <c r="AS716" s="55">
        <v>1</v>
      </c>
      <c r="AT716" s="55">
        <v>1</v>
      </c>
      <c r="AU716" s="423">
        <v>901.63514794521302</v>
      </c>
      <c r="AV716" s="200">
        <v>966147.64271554723</v>
      </c>
      <c r="AW716" s="201">
        <v>1.0715505544757826</v>
      </c>
      <c r="AX716" s="423">
        <v>1</v>
      </c>
      <c r="AY716" s="55"/>
      <c r="AZ716" s="423">
        <v>884.99232842616061</v>
      </c>
      <c r="BA716" s="200">
        <v>949159.48889279133</v>
      </c>
      <c r="BB716" s="201">
        <v>1.07250589457735</v>
      </c>
      <c r="BC716" s="425">
        <v>1</v>
      </c>
      <c r="BD716" s="136"/>
    </row>
    <row r="717" spans="1:56" s="4" customFormat="1" ht="11.25" customHeight="1">
      <c r="A717" s="357">
        <v>164</v>
      </c>
      <c r="B717" s="263" t="s">
        <v>557</v>
      </c>
      <c r="C717" s="344">
        <v>0</v>
      </c>
      <c r="D717" s="264"/>
      <c r="E717" s="421">
        <v>1000</v>
      </c>
      <c r="F717" s="263" t="s">
        <v>537</v>
      </c>
      <c r="G717" s="263" t="s">
        <v>589</v>
      </c>
      <c r="H717" s="263" t="s">
        <v>558</v>
      </c>
      <c r="I717" s="263" t="s">
        <v>103</v>
      </c>
      <c r="J717" s="263"/>
      <c r="K717" s="263"/>
      <c r="L717" s="267">
        <v>877.35119999999995</v>
      </c>
      <c r="M717" s="265">
        <v>0</v>
      </c>
      <c r="N717" s="268">
        <v>0</v>
      </c>
      <c r="O717" s="263"/>
      <c r="P717" s="263"/>
      <c r="Q717" s="267">
        <v>1302.24605</v>
      </c>
      <c r="R717" s="265">
        <v>0</v>
      </c>
      <c r="S717" s="268">
        <v>0</v>
      </c>
      <c r="T717" s="263"/>
      <c r="U717" s="263"/>
      <c r="V717" s="267">
        <v>2862.9632500000002</v>
      </c>
      <c r="W717" s="265">
        <v>0</v>
      </c>
      <c r="X717" s="268">
        <v>0</v>
      </c>
      <c r="Y717" s="263"/>
      <c r="Z717" s="263"/>
      <c r="AA717" s="265">
        <v>2779.2339999999995</v>
      </c>
      <c r="AB717" s="265">
        <v>0</v>
      </c>
      <c r="AC717" s="268">
        <v>0</v>
      </c>
      <c r="AD717" s="263"/>
      <c r="AE717" s="263"/>
      <c r="AF717" s="271">
        <v>1708.5841500000001</v>
      </c>
      <c r="AG717" s="265">
        <v>0</v>
      </c>
      <c r="AH717" s="268">
        <v>0</v>
      </c>
      <c r="AI717" s="263"/>
      <c r="AJ717" s="263"/>
      <c r="AK717" s="263">
        <v>3642.8044500000001</v>
      </c>
      <c r="AL717" s="265">
        <v>0</v>
      </c>
      <c r="AM717" s="268">
        <v>0</v>
      </c>
      <c r="AN717" s="263"/>
      <c r="AO717" s="313"/>
      <c r="AP717" s="263">
        <v>2984.7413000000001</v>
      </c>
      <c r="AQ717" s="265">
        <v>0</v>
      </c>
      <c r="AR717" s="268">
        <v>0</v>
      </c>
      <c r="AS717" s="263"/>
      <c r="AT717" s="263"/>
      <c r="AU717" s="422">
        <v>3613.1932500000003</v>
      </c>
      <c r="AV717" s="265">
        <v>0</v>
      </c>
      <c r="AW717" s="268">
        <v>0</v>
      </c>
      <c r="AX717" s="422"/>
      <c r="AY717" s="263"/>
      <c r="AZ717" s="422">
        <v>3998.7258999999999</v>
      </c>
      <c r="BA717" s="265">
        <v>0</v>
      </c>
      <c r="BB717" s="268">
        <v>0</v>
      </c>
      <c r="BC717" s="422"/>
      <c r="BD717" s="263"/>
    </row>
    <row r="718" spans="1:56" ht="11.25" customHeight="1">
      <c r="A718" s="123">
        <v>164</v>
      </c>
      <c r="B718" s="55" t="s">
        <v>557</v>
      </c>
      <c r="C718" s="345">
        <v>1</v>
      </c>
      <c r="D718" s="57">
        <v>37987</v>
      </c>
      <c r="E718" s="8">
        <v>125</v>
      </c>
      <c r="F718" s="55" t="s">
        <v>537</v>
      </c>
      <c r="G718" s="55" t="s">
        <v>589</v>
      </c>
      <c r="H718" s="55" t="s">
        <v>558</v>
      </c>
      <c r="I718" s="55" t="s">
        <v>103</v>
      </c>
      <c r="J718" s="55"/>
      <c r="K718" s="55"/>
      <c r="L718" s="55"/>
      <c r="M718" s="8"/>
      <c r="N718" s="58"/>
      <c r="O718" s="55"/>
      <c r="P718" s="55"/>
      <c r="Q718" s="55"/>
      <c r="R718" s="8"/>
      <c r="S718" s="58"/>
      <c r="T718" s="55"/>
      <c r="U718" s="55"/>
      <c r="V718" s="55"/>
      <c r="W718" s="8"/>
      <c r="X718" s="58"/>
      <c r="Y718" s="55"/>
      <c r="Z718" s="55"/>
      <c r="AA718" s="55"/>
      <c r="AB718" s="8"/>
      <c r="AC718" s="58"/>
      <c r="AD718" s="55"/>
      <c r="AE718" s="55"/>
      <c r="AF718" s="55"/>
      <c r="AG718" s="8">
        <v>0</v>
      </c>
      <c r="AH718" s="58">
        <v>0</v>
      </c>
      <c r="AI718" s="55"/>
      <c r="AJ718" s="55"/>
      <c r="AK718" s="55">
        <v>396.58709999999996</v>
      </c>
      <c r="AL718" s="8">
        <v>0</v>
      </c>
      <c r="AM718" s="58">
        <v>0</v>
      </c>
      <c r="AN718" s="55"/>
      <c r="AO718" s="228"/>
      <c r="AP718" s="55">
        <v>374.82</v>
      </c>
      <c r="AQ718" s="200">
        <v>0</v>
      </c>
      <c r="AR718" s="201">
        <v>0</v>
      </c>
      <c r="AS718" s="55"/>
      <c r="AT718" s="55"/>
      <c r="AU718" s="423">
        <v>522.7431499999999</v>
      </c>
      <c r="AV718" s="200">
        <v>0</v>
      </c>
      <c r="AW718" s="201">
        <v>0</v>
      </c>
      <c r="AX718" s="423"/>
      <c r="AY718" s="55"/>
      <c r="AZ718" s="423">
        <v>513.06179999999995</v>
      </c>
      <c r="BA718" s="200">
        <v>0</v>
      </c>
      <c r="BB718" s="201">
        <v>0</v>
      </c>
      <c r="BC718" s="425"/>
      <c r="BD718" s="136"/>
    </row>
    <row r="719" spans="1:56" ht="11.25" customHeight="1">
      <c r="A719" s="123">
        <v>164</v>
      </c>
      <c r="B719" s="55" t="s">
        <v>557</v>
      </c>
      <c r="C719" s="345">
        <v>2</v>
      </c>
      <c r="D719" s="57">
        <v>38004</v>
      </c>
      <c r="E719" s="8">
        <v>125</v>
      </c>
      <c r="F719" s="55" t="s">
        <v>537</v>
      </c>
      <c r="G719" s="55" t="s">
        <v>589</v>
      </c>
      <c r="H719" s="55" t="s">
        <v>558</v>
      </c>
      <c r="I719" s="55" t="s">
        <v>103</v>
      </c>
      <c r="J719" s="55"/>
      <c r="K719" s="55"/>
      <c r="L719" s="55"/>
      <c r="M719" s="8"/>
      <c r="N719" s="58"/>
      <c r="O719" s="55"/>
      <c r="P719" s="55"/>
      <c r="Q719" s="55"/>
      <c r="R719" s="8"/>
      <c r="S719" s="58"/>
      <c r="T719" s="55"/>
      <c r="U719" s="55"/>
      <c r="V719" s="55"/>
      <c r="W719" s="8"/>
      <c r="X719" s="58"/>
      <c r="Y719" s="55"/>
      <c r="Z719" s="55"/>
      <c r="AA719" s="55"/>
      <c r="AB719" s="8"/>
      <c r="AC719" s="58"/>
      <c r="AD719" s="55"/>
      <c r="AE719" s="55"/>
      <c r="AF719" s="55"/>
      <c r="AG719" s="8">
        <v>0</v>
      </c>
      <c r="AH719" s="58">
        <v>0</v>
      </c>
      <c r="AI719" s="55"/>
      <c r="AJ719" s="55"/>
      <c r="AK719" s="55">
        <v>430.13850000000002</v>
      </c>
      <c r="AL719" s="8">
        <v>0</v>
      </c>
      <c r="AM719" s="58">
        <v>0</v>
      </c>
      <c r="AN719" s="55"/>
      <c r="AO719" s="228"/>
      <c r="AP719" s="55">
        <v>334.12</v>
      </c>
      <c r="AQ719" s="200">
        <v>0</v>
      </c>
      <c r="AR719" s="201">
        <v>0</v>
      </c>
      <c r="AS719" s="55"/>
      <c r="AT719" s="55"/>
      <c r="AU719" s="423">
        <v>426.17839999999995</v>
      </c>
      <c r="AV719" s="200">
        <v>0</v>
      </c>
      <c r="AW719" s="201">
        <v>0</v>
      </c>
      <c r="AX719" s="423"/>
      <c r="AY719" s="55"/>
      <c r="AZ719" s="423">
        <v>500.51484999999997</v>
      </c>
      <c r="BA719" s="200">
        <v>0</v>
      </c>
      <c r="BB719" s="201">
        <v>0</v>
      </c>
      <c r="BC719" s="425"/>
      <c r="BD719" s="136"/>
    </row>
    <row r="720" spans="1:56" s="4" customFormat="1" ht="11.25" customHeight="1">
      <c r="A720" s="123">
        <v>164</v>
      </c>
      <c r="B720" s="55" t="s">
        <v>557</v>
      </c>
      <c r="C720" s="345">
        <v>3</v>
      </c>
      <c r="D720" s="57">
        <v>38044</v>
      </c>
      <c r="E720" s="8">
        <v>125</v>
      </c>
      <c r="F720" s="55" t="s">
        <v>537</v>
      </c>
      <c r="G720" s="55" t="s">
        <v>589</v>
      </c>
      <c r="H720" s="55" t="s">
        <v>558</v>
      </c>
      <c r="I720" s="55" t="s">
        <v>103</v>
      </c>
      <c r="J720" s="55"/>
      <c r="K720" s="55"/>
      <c r="L720" s="55"/>
      <c r="M720" s="8"/>
      <c r="N720" s="58"/>
      <c r="O720" s="55"/>
      <c r="P720" s="55"/>
      <c r="Q720" s="55"/>
      <c r="R720" s="8"/>
      <c r="S720" s="58"/>
      <c r="T720" s="55"/>
      <c r="U720" s="55"/>
      <c r="V720" s="55"/>
      <c r="W720" s="8"/>
      <c r="X720" s="58"/>
      <c r="Y720" s="55"/>
      <c r="Z720" s="55"/>
      <c r="AA720" s="55"/>
      <c r="AB720" s="8"/>
      <c r="AC720" s="58"/>
      <c r="AD720" s="55"/>
      <c r="AE720" s="55"/>
      <c r="AF720" s="55"/>
      <c r="AG720" s="8">
        <v>0</v>
      </c>
      <c r="AH720" s="58">
        <v>0</v>
      </c>
      <c r="AI720" s="55"/>
      <c r="AJ720" s="55"/>
      <c r="AK720" s="55">
        <v>458.13779999999997</v>
      </c>
      <c r="AL720" s="8">
        <v>0</v>
      </c>
      <c r="AM720" s="58">
        <v>0</v>
      </c>
      <c r="AN720" s="55"/>
      <c r="AO720" s="228"/>
      <c r="AP720" s="55">
        <v>335.15</v>
      </c>
      <c r="AQ720" s="200">
        <v>0</v>
      </c>
      <c r="AR720" s="201">
        <v>0</v>
      </c>
      <c r="AS720" s="55"/>
      <c r="AT720" s="55"/>
      <c r="AU720" s="423">
        <v>427.82014999999996</v>
      </c>
      <c r="AV720" s="200">
        <v>0</v>
      </c>
      <c r="AW720" s="201">
        <v>0</v>
      </c>
      <c r="AX720" s="423"/>
      <c r="AY720" s="55"/>
      <c r="AZ720" s="423">
        <v>486.21669999999995</v>
      </c>
      <c r="BA720" s="200">
        <v>0</v>
      </c>
      <c r="BB720" s="201">
        <v>0</v>
      </c>
      <c r="BC720" s="425"/>
      <c r="BD720" s="136"/>
    </row>
    <row r="721" spans="1:56" ht="11.25" customHeight="1">
      <c r="A721" s="123">
        <v>164</v>
      </c>
      <c r="B721" s="55" t="s">
        <v>557</v>
      </c>
      <c r="C721" s="345">
        <v>4</v>
      </c>
      <c r="D721" s="57">
        <v>38074</v>
      </c>
      <c r="E721" s="8">
        <v>125</v>
      </c>
      <c r="F721" s="55" t="s">
        <v>537</v>
      </c>
      <c r="G721" s="55" t="s">
        <v>589</v>
      </c>
      <c r="H721" s="55" t="s">
        <v>558</v>
      </c>
      <c r="I721" s="55" t="s">
        <v>103</v>
      </c>
      <c r="J721" s="55"/>
      <c r="K721" s="55"/>
      <c r="L721" s="55"/>
      <c r="M721" s="8"/>
      <c r="N721" s="58"/>
      <c r="O721" s="55"/>
      <c r="P721" s="55"/>
      <c r="Q721" s="55"/>
      <c r="R721" s="8"/>
      <c r="S721" s="58"/>
      <c r="T721" s="55"/>
      <c r="U721" s="55"/>
      <c r="V721" s="55"/>
      <c r="W721" s="8"/>
      <c r="X721" s="58"/>
      <c r="Y721" s="55"/>
      <c r="Z721" s="55"/>
      <c r="AA721" s="55"/>
      <c r="AB721" s="8"/>
      <c r="AC721" s="58"/>
      <c r="AD721" s="55"/>
      <c r="AE721" s="55"/>
      <c r="AF721" s="55"/>
      <c r="AG721" s="8">
        <v>0</v>
      </c>
      <c r="AH721" s="58">
        <v>0</v>
      </c>
      <c r="AI721" s="55"/>
      <c r="AJ721" s="55"/>
      <c r="AK721" s="55">
        <v>503.15160000000003</v>
      </c>
      <c r="AL721" s="8">
        <v>0</v>
      </c>
      <c r="AM721" s="58">
        <v>0</v>
      </c>
      <c r="AN721" s="55"/>
      <c r="AO721" s="228"/>
      <c r="AP721" s="55">
        <v>420.68</v>
      </c>
      <c r="AQ721" s="200">
        <v>0</v>
      </c>
      <c r="AR721" s="201">
        <v>0</v>
      </c>
      <c r="AS721" s="55"/>
      <c r="AT721" s="55"/>
      <c r="AU721" s="423">
        <v>379.57259999999997</v>
      </c>
      <c r="AV721" s="200">
        <v>0</v>
      </c>
      <c r="AW721" s="201">
        <v>0</v>
      </c>
      <c r="AX721" s="423"/>
      <c r="AY721" s="55"/>
      <c r="AZ721" s="423">
        <v>468.64499999999998</v>
      </c>
      <c r="BA721" s="200">
        <v>0</v>
      </c>
      <c r="BB721" s="201">
        <v>0</v>
      </c>
      <c r="BC721" s="425"/>
      <c r="BD721" s="136"/>
    </row>
    <row r="722" spans="1:56" ht="11.25" customHeight="1">
      <c r="A722" s="123">
        <v>164</v>
      </c>
      <c r="B722" s="55" t="s">
        <v>557</v>
      </c>
      <c r="C722" s="345">
        <v>5</v>
      </c>
      <c r="D722" s="57">
        <v>38191</v>
      </c>
      <c r="E722" s="8">
        <v>125</v>
      </c>
      <c r="F722" s="55" t="s">
        <v>537</v>
      </c>
      <c r="G722" s="55" t="s">
        <v>589</v>
      </c>
      <c r="H722" s="55" t="s">
        <v>558</v>
      </c>
      <c r="I722" s="55" t="s">
        <v>103</v>
      </c>
      <c r="J722" s="55"/>
      <c r="K722" s="55"/>
      <c r="L722" s="56"/>
      <c r="M722" s="200"/>
      <c r="N722" s="201"/>
      <c r="O722" s="56"/>
      <c r="P722" s="56"/>
      <c r="Q722" s="56"/>
      <c r="R722" s="200"/>
      <c r="S722" s="201"/>
      <c r="T722" s="56"/>
      <c r="U722" s="56"/>
      <c r="V722" s="56"/>
      <c r="W722" s="200"/>
      <c r="X722" s="201"/>
      <c r="Y722" s="56"/>
      <c r="Z722" s="56"/>
      <c r="AA722" s="56"/>
      <c r="AB722" s="200"/>
      <c r="AC722" s="201"/>
      <c r="AD722" s="56"/>
      <c r="AE722" s="56"/>
      <c r="AF722" s="56"/>
      <c r="AG722" s="200">
        <v>0</v>
      </c>
      <c r="AH722" s="201">
        <v>0</v>
      </c>
      <c r="AI722" s="56"/>
      <c r="AJ722" s="56"/>
      <c r="AK722" s="55">
        <v>451.10315000000003</v>
      </c>
      <c r="AL722" s="8">
        <v>0</v>
      </c>
      <c r="AM722" s="58">
        <v>0</v>
      </c>
      <c r="AN722" s="55"/>
      <c r="AO722" s="228"/>
      <c r="AP722" s="56">
        <v>380.72</v>
      </c>
      <c r="AQ722" s="200">
        <v>0</v>
      </c>
      <c r="AR722" s="201">
        <v>0</v>
      </c>
      <c r="AS722" s="56"/>
      <c r="AT722" s="56"/>
      <c r="AU722" s="423">
        <v>439.44174999999996</v>
      </c>
      <c r="AV722" s="200">
        <v>0</v>
      </c>
      <c r="AW722" s="201">
        <v>0</v>
      </c>
      <c r="AX722" s="423"/>
      <c r="AY722" s="56"/>
      <c r="AZ722" s="423">
        <v>512.5245000000001</v>
      </c>
      <c r="BA722" s="200">
        <v>0</v>
      </c>
      <c r="BB722" s="201">
        <v>0</v>
      </c>
      <c r="BC722" s="425"/>
      <c r="BD722" s="139"/>
    </row>
    <row r="723" spans="1:56" ht="11.25" customHeight="1">
      <c r="A723" s="123">
        <v>164</v>
      </c>
      <c r="B723" s="55" t="s">
        <v>557</v>
      </c>
      <c r="C723" s="345">
        <v>6</v>
      </c>
      <c r="D723" s="57">
        <v>38350</v>
      </c>
      <c r="E723" s="8">
        <v>125</v>
      </c>
      <c r="F723" s="55" t="s">
        <v>537</v>
      </c>
      <c r="G723" s="55" t="s">
        <v>589</v>
      </c>
      <c r="H723" s="55" t="s">
        <v>558</v>
      </c>
      <c r="I723" s="55" t="s">
        <v>103</v>
      </c>
      <c r="J723" s="55"/>
      <c r="K723" s="55"/>
      <c r="L723" s="56"/>
      <c r="M723" s="200"/>
      <c r="N723" s="201"/>
      <c r="O723" s="56"/>
      <c r="P723" s="56"/>
      <c r="Q723" s="56"/>
      <c r="R723" s="200"/>
      <c r="S723" s="201"/>
      <c r="T723" s="56"/>
      <c r="U723" s="56"/>
      <c r="V723" s="56"/>
      <c r="W723" s="200"/>
      <c r="X723" s="201"/>
      <c r="Y723" s="56"/>
      <c r="Z723" s="56"/>
      <c r="AA723" s="56"/>
      <c r="AB723" s="200"/>
      <c r="AC723" s="201"/>
      <c r="AD723" s="56"/>
      <c r="AE723" s="56"/>
      <c r="AF723" s="56"/>
      <c r="AG723" s="200">
        <v>0</v>
      </c>
      <c r="AH723" s="201">
        <v>0</v>
      </c>
      <c r="AI723" s="56"/>
      <c r="AJ723" s="56"/>
      <c r="AK723" s="55">
        <v>470.64494999999999</v>
      </c>
      <c r="AL723" s="8">
        <v>0</v>
      </c>
      <c r="AM723" s="58">
        <v>0</v>
      </c>
      <c r="AN723" s="55"/>
      <c r="AO723" s="228"/>
      <c r="AP723" s="56">
        <v>390.93</v>
      </c>
      <c r="AQ723" s="200">
        <v>0</v>
      </c>
      <c r="AR723" s="201">
        <v>0</v>
      </c>
      <c r="AS723" s="56"/>
      <c r="AT723" s="56"/>
      <c r="AU723" s="423">
        <v>487.00275000000005</v>
      </c>
      <c r="AV723" s="200">
        <v>0</v>
      </c>
      <c r="AW723" s="201">
        <v>0</v>
      </c>
      <c r="AX723" s="423"/>
      <c r="AY723" s="56"/>
      <c r="AZ723" s="423">
        <v>516.98209999999995</v>
      </c>
      <c r="BA723" s="200">
        <v>0</v>
      </c>
      <c r="BB723" s="201">
        <v>0</v>
      </c>
      <c r="BC723" s="425"/>
      <c r="BD723" s="139"/>
    </row>
    <row r="724" spans="1:56" s="4" customFormat="1" ht="11.25" customHeight="1">
      <c r="A724" s="123">
        <v>164</v>
      </c>
      <c r="B724" s="55" t="s">
        <v>557</v>
      </c>
      <c r="C724" s="345">
        <v>7</v>
      </c>
      <c r="D724" s="57">
        <v>38287</v>
      </c>
      <c r="E724" s="8">
        <v>125</v>
      </c>
      <c r="F724" s="55" t="s">
        <v>537</v>
      </c>
      <c r="G724" s="55" t="s">
        <v>589</v>
      </c>
      <c r="H724" s="55" t="s">
        <v>558</v>
      </c>
      <c r="I724" s="55" t="s">
        <v>103</v>
      </c>
      <c r="J724" s="55"/>
      <c r="K724" s="55"/>
      <c r="L724" s="55"/>
      <c r="M724" s="8"/>
      <c r="N724" s="58"/>
      <c r="O724" s="55"/>
      <c r="P724" s="55"/>
      <c r="Q724" s="55"/>
      <c r="R724" s="8"/>
      <c r="S724" s="58"/>
      <c r="T724" s="55"/>
      <c r="U724" s="55"/>
      <c r="V724" s="55"/>
      <c r="W724" s="8"/>
      <c r="X724" s="58"/>
      <c r="Y724" s="55"/>
      <c r="Z724" s="55"/>
      <c r="AA724" s="55"/>
      <c r="AB724" s="8"/>
      <c r="AC724" s="58"/>
      <c r="AD724" s="55"/>
      <c r="AE724" s="55"/>
      <c r="AF724" s="55"/>
      <c r="AG724" s="8">
        <v>0</v>
      </c>
      <c r="AH724" s="58">
        <v>0</v>
      </c>
      <c r="AI724" s="55"/>
      <c r="AJ724" s="55"/>
      <c r="AK724" s="55">
        <v>474.05779999999999</v>
      </c>
      <c r="AL724" s="8">
        <v>0</v>
      </c>
      <c r="AM724" s="58">
        <v>0</v>
      </c>
      <c r="AN724" s="55"/>
      <c r="AO724" s="228"/>
      <c r="AP724" s="55">
        <v>400.75</v>
      </c>
      <c r="AQ724" s="200">
        <v>0</v>
      </c>
      <c r="AR724" s="201">
        <v>0</v>
      </c>
      <c r="AS724" s="55"/>
      <c r="AT724" s="55"/>
      <c r="AU724" s="423">
        <v>463.93865000000005</v>
      </c>
      <c r="AV724" s="200">
        <v>0</v>
      </c>
      <c r="AW724" s="201">
        <v>0</v>
      </c>
      <c r="AX724" s="423"/>
      <c r="AY724" s="55"/>
      <c r="AZ724" s="423">
        <v>508.26590000000004</v>
      </c>
      <c r="BA724" s="200">
        <v>0</v>
      </c>
      <c r="BB724" s="201">
        <v>0</v>
      </c>
      <c r="BC724" s="425"/>
      <c r="BD724" s="136"/>
    </row>
    <row r="725" spans="1:56" ht="11.25" customHeight="1">
      <c r="A725" s="123">
        <v>164</v>
      </c>
      <c r="B725" s="55" t="s">
        <v>557</v>
      </c>
      <c r="C725" s="345">
        <v>8</v>
      </c>
      <c r="D725" s="57">
        <v>38434</v>
      </c>
      <c r="E725" s="8">
        <v>125</v>
      </c>
      <c r="F725" s="55" t="s">
        <v>537</v>
      </c>
      <c r="G725" s="55" t="s">
        <v>589</v>
      </c>
      <c r="H725" s="55" t="s">
        <v>558</v>
      </c>
      <c r="I725" s="55" t="s">
        <v>103</v>
      </c>
      <c r="J725" s="55"/>
      <c r="K725" s="55"/>
      <c r="L725" s="55"/>
      <c r="M725" s="8"/>
      <c r="N725" s="58"/>
      <c r="O725" s="55"/>
      <c r="P725" s="55"/>
      <c r="Q725" s="55"/>
      <c r="R725" s="8"/>
      <c r="S725" s="58"/>
      <c r="T725" s="55"/>
      <c r="U725" s="55"/>
      <c r="V725" s="55"/>
      <c r="W725" s="8"/>
      <c r="X725" s="58"/>
      <c r="Y725" s="55"/>
      <c r="Z725" s="55"/>
      <c r="AA725" s="55"/>
      <c r="AB725" s="8"/>
      <c r="AC725" s="58"/>
      <c r="AD725" s="55"/>
      <c r="AE725" s="55"/>
      <c r="AF725" s="55"/>
      <c r="AG725" s="8">
        <v>0</v>
      </c>
      <c r="AH725" s="58">
        <v>0</v>
      </c>
      <c r="AI725" s="55"/>
      <c r="AJ725" s="55"/>
      <c r="AK725" s="55">
        <v>458.98355000000004</v>
      </c>
      <c r="AL725" s="8">
        <v>0</v>
      </c>
      <c r="AM725" s="58">
        <v>0</v>
      </c>
      <c r="AN725" s="55"/>
      <c r="AO725" s="228"/>
      <c r="AP725" s="55">
        <v>347.59</v>
      </c>
      <c r="AQ725" s="200">
        <v>0</v>
      </c>
      <c r="AR725" s="201">
        <v>0</v>
      </c>
      <c r="AS725" s="55"/>
      <c r="AT725" s="55"/>
      <c r="AU725" s="423">
        <v>466.49579999999997</v>
      </c>
      <c r="AV725" s="200">
        <v>0</v>
      </c>
      <c r="AW725" s="201">
        <v>0</v>
      </c>
      <c r="AX725" s="423"/>
      <c r="AY725" s="55"/>
      <c r="AZ725" s="423">
        <v>492.51505000000003</v>
      </c>
      <c r="BA725" s="200">
        <v>0</v>
      </c>
      <c r="BB725" s="201">
        <v>0</v>
      </c>
      <c r="BC725" s="425"/>
      <c r="BD725" s="136"/>
    </row>
    <row r="726" spans="1:56" ht="11.25" customHeight="1">
      <c r="A726" s="357">
        <v>165</v>
      </c>
      <c r="B726" s="263" t="s">
        <v>1189</v>
      </c>
      <c r="C726" s="344">
        <v>0</v>
      </c>
      <c r="D726" s="264"/>
      <c r="E726" s="421">
        <v>1200</v>
      </c>
      <c r="F726" s="263" t="s">
        <v>151</v>
      </c>
      <c r="G726" s="263" t="s">
        <v>338</v>
      </c>
      <c r="H726" s="263" t="s">
        <v>1190</v>
      </c>
      <c r="I726" s="263" t="s">
        <v>849</v>
      </c>
      <c r="J726" s="263" t="s">
        <v>591</v>
      </c>
      <c r="K726" s="263" t="s">
        <v>848</v>
      </c>
      <c r="L726" s="263">
        <v>5288.2</v>
      </c>
      <c r="M726" s="265">
        <v>4894766.0327341529</v>
      </c>
      <c r="N726" s="268">
        <v>0.92560153412014545</v>
      </c>
      <c r="O726" s="263">
        <v>1</v>
      </c>
      <c r="P726" s="263"/>
      <c r="Q726" s="263">
        <v>5109.03</v>
      </c>
      <c r="R726" s="265">
        <v>4720777.4853272587</v>
      </c>
      <c r="S726" s="268">
        <v>0.92400660895067332</v>
      </c>
      <c r="T726" s="263">
        <v>1</v>
      </c>
      <c r="U726" s="263"/>
      <c r="V726" s="263">
        <v>6738.62</v>
      </c>
      <c r="W726" s="265">
        <v>6065331.7148109134</v>
      </c>
      <c r="X726" s="268">
        <v>0.90008513832370918</v>
      </c>
      <c r="Y726" s="263">
        <v>1</v>
      </c>
      <c r="Z726" s="263"/>
      <c r="AA726" s="263">
        <v>4451.25</v>
      </c>
      <c r="AB726" s="265">
        <v>4067862.3781857616</v>
      </c>
      <c r="AC726" s="268">
        <v>0.9138696721563071</v>
      </c>
      <c r="AD726" s="263">
        <v>1</v>
      </c>
      <c r="AE726" s="263"/>
      <c r="AF726" s="267">
        <v>2840.3</v>
      </c>
      <c r="AG726" s="265">
        <v>2609497.6984146005</v>
      </c>
      <c r="AH726" s="268">
        <v>0.91874016773390144</v>
      </c>
      <c r="AI726" s="263">
        <v>1</v>
      </c>
      <c r="AJ726" s="263"/>
      <c r="AK726" s="263">
        <v>2103</v>
      </c>
      <c r="AL726" s="265">
        <v>1978526.6735689801</v>
      </c>
      <c r="AM726" s="268">
        <v>0.94081154235329534</v>
      </c>
      <c r="AN726" s="263"/>
      <c r="AO726" s="313"/>
      <c r="AP726" s="263">
        <v>6911.1</v>
      </c>
      <c r="AQ726" s="265">
        <v>6353314.0173709374</v>
      </c>
      <c r="AR726" s="268">
        <v>0.91929128754770395</v>
      </c>
      <c r="AS726" s="263"/>
      <c r="AT726" s="263"/>
      <c r="AU726" s="422">
        <v>6447.4</v>
      </c>
      <c r="AV726" s="265">
        <v>5947310.0465393271</v>
      </c>
      <c r="AW726" s="268">
        <v>0.92243540753471598</v>
      </c>
      <c r="AX726" s="422"/>
      <c r="AY726" s="263"/>
      <c r="AZ726" s="422">
        <v>5010.2</v>
      </c>
      <c r="BA726" s="265">
        <v>4603584.8071903614</v>
      </c>
      <c r="BB726" s="268">
        <v>0.91884252269178113</v>
      </c>
      <c r="BC726" s="422"/>
      <c r="BD726" s="263"/>
    </row>
    <row r="727" spans="1:56" s="4" customFormat="1" ht="11.25" customHeight="1">
      <c r="A727" s="123">
        <v>165</v>
      </c>
      <c r="B727" s="55" t="s">
        <v>1189</v>
      </c>
      <c r="C727" s="345">
        <v>1</v>
      </c>
      <c r="D727" s="57">
        <v>42266</v>
      </c>
      <c r="E727" s="94">
        <v>600</v>
      </c>
      <c r="F727" s="122" t="s">
        <v>151</v>
      </c>
      <c r="G727" s="122" t="s">
        <v>338</v>
      </c>
      <c r="H727" s="122" t="s">
        <v>1190</v>
      </c>
      <c r="I727" s="55" t="s">
        <v>849</v>
      </c>
      <c r="J727" s="55" t="s">
        <v>591</v>
      </c>
      <c r="K727" s="55" t="s">
        <v>848</v>
      </c>
      <c r="L727" s="55">
        <v>2964.6</v>
      </c>
      <c r="M727" s="8">
        <v>2758971.5278497254</v>
      </c>
      <c r="N727" s="58">
        <v>0.93063871276048227</v>
      </c>
      <c r="O727" s="55"/>
      <c r="P727" s="55">
        <v>1</v>
      </c>
      <c r="Q727" s="55">
        <v>2027.06</v>
      </c>
      <c r="R727" s="8">
        <v>1886905.2549969484</v>
      </c>
      <c r="S727" s="58">
        <v>0.93085811717312184</v>
      </c>
      <c r="T727" s="55"/>
      <c r="U727" s="228">
        <v>1</v>
      </c>
      <c r="V727" s="136">
        <v>3469.75</v>
      </c>
      <c r="W727" s="8">
        <v>3132384.1343978615</v>
      </c>
      <c r="X727" s="58">
        <v>0.90276940252117921</v>
      </c>
      <c r="Y727" s="55"/>
      <c r="Z727" s="228">
        <v>1</v>
      </c>
      <c r="AA727" s="222">
        <v>3023.71</v>
      </c>
      <c r="AB727" s="8">
        <v>2762635.1478018956</v>
      </c>
      <c r="AC727" s="58">
        <v>0.9136574432739567</v>
      </c>
      <c r="AD727" s="55"/>
      <c r="AE727" s="228">
        <v>1</v>
      </c>
      <c r="AF727" s="222">
        <v>803.4</v>
      </c>
      <c r="AG727" s="8">
        <v>748739.39437573205</v>
      </c>
      <c r="AH727" s="58">
        <v>0.9319633985259298</v>
      </c>
      <c r="AI727" s="55"/>
      <c r="AJ727" s="228"/>
      <c r="AK727" s="55">
        <v>1535</v>
      </c>
      <c r="AL727" s="8">
        <v>1438932.0015616931</v>
      </c>
      <c r="AM727" s="58">
        <v>0.9374149847307448</v>
      </c>
      <c r="AN727" s="237">
        <v>1</v>
      </c>
      <c r="AO727" s="228"/>
      <c r="AP727" s="55">
        <v>3803.1</v>
      </c>
      <c r="AQ727" s="200">
        <v>3494885.6634068913</v>
      </c>
      <c r="AR727" s="201">
        <v>0.91895707801711535</v>
      </c>
      <c r="AS727" s="55">
        <v>1</v>
      </c>
      <c r="AT727" s="55"/>
      <c r="AU727" s="423">
        <v>2637.9</v>
      </c>
      <c r="AV727" s="200">
        <v>2432217.7200658005</v>
      </c>
      <c r="AW727" s="201">
        <v>0.92202802231540248</v>
      </c>
      <c r="AX727" s="423">
        <v>1</v>
      </c>
      <c r="AY727" s="55"/>
      <c r="AZ727" s="423">
        <v>2736.6</v>
      </c>
      <c r="BA727" s="200">
        <v>2513173.9915493191</v>
      </c>
      <c r="BB727" s="201">
        <v>0.91835635151257733</v>
      </c>
      <c r="BC727" s="425">
        <v>1</v>
      </c>
      <c r="BD727" s="136"/>
    </row>
    <row r="728" spans="1:56" ht="11.25" customHeight="1">
      <c r="A728" s="123">
        <v>165</v>
      </c>
      <c r="B728" s="55" t="s">
        <v>1189</v>
      </c>
      <c r="C728" s="345">
        <v>2</v>
      </c>
      <c r="D728" s="57">
        <v>42478</v>
      </c>
      <c r="E728" s="94">
        <v>600</v>
      </c>
      <c r="F728" s="122" t="s">
        <v>151</v>
      </c>
      <c r="G728" s="122" t="s">
        <v>338</v>
      </c>
      <c r="H728" s="122" t="s">
        <v>1190</v>
      </c>
      <c r="I728" s="55" t="s">
        <v>849</v>
      </c>
      <c r="J728" s="55" t="s">
        <v>591</v>
      </c>
      <c r="K728" s="55" t="s">
        <v>848</v>
      </c>
      <c r="L728" s="55">
        <v>2323.6</v>
      </c>
      <c r="M728" s="8">
        <v>2135794.5048844283</v>
      </c>
      <c r="N728" s="58">
        <v>0.91917477400775882</v>
      </c>
      <c r="O728" s="55"/>
      <c r="P728" s="55">
        <v>1</v>
      </c>
      <c r="Q728" s="55">
        <v>3081.97</v>
      </c>
      <c r="R728" s="8">
        <v>2833872.2304895571</v>
      </c>
      <c r="S728" s="58">
        <v>0.91950026460009593</v>
      </c>
      <c r="T728" s="55"/>
      <c r="U728" s="228">
        <v>1</v>
      </c>
      <c r="V728" s="55">
        <v>3268.87</v>
      </c>
      <c r="W728" s="8">
        <v>2932947.5804130514</v>
      </c>
      <c r="X728" s="58">
        <v>0.89723591957252857</v>
      </c>
      <c r="Y728" s="55"/>
      <c r="Z728" s="228">
        <v>1</v>
      </c>
      <c r="AA728" s="197">
        <v>1427.54</v>
      </c>
      <c r="AB728" s="8">
        <v>1305227.2303838655</v>
      </c>
      <c r="AC728" s="58">
        <v>0.91431919973091158</v>
      </c>
      <c r="AD728" s="55"/>
      <c r="AE728" s="228">
        <v>1</v>
      </c>
      <c r="AF728" s="197">
        <v>2036.9</v>
      </c>
      <c r="AG728" s="8">
        <v>1860758.3039039602</v>
      </c>
      <c r="AH728" s="58">
        <v>0.91352462266383239</v>
      </c>
      <c r="AI728" s="55"/>
      <c r="AJ728" s="228">
        <v>1</v>
      </c>
      <c r="AK728" s="55">
        <v>567.5</v>
      </c>
      <c r="AL728" s="8">
        <v>545684.48274524766</v>
      </c>
      <c r="AM728" s="58">
        <v>0.96155855990352002</v>
      </c>
      <c r="AN728" s="237">
        <v>1</v>
      </c>
      <c r="AO728" s="228">
        <v>1</v>
      </c>
      <c r="AP728" s="55">
        <v>3108</v>
      </c>
      <c r="AQ728" s="200">
        <v>2858428.8836863562</v>
      </c>
      <c r="AR728" s="201">
        <v>0.91970041302649819</v>
      </c>
      <c r="AS728" s="55">
        <v>1</v>
      </c>
      <c r="AT728" s="55"/>
      <c r="AU728" s="423">
        <v>3809.5</v>
      </c>
      <c r="AV728" s="200">
        <v>3515092.3264735262</v>
      </c>
      <c r="AW728" s="201">
        <v>0.92271750268369235</v>
      </c>
      <c r="AX728" s="423">
        <v>1</v>
      </c>
      <c r="AY728" s="55"/>
      <c r="AZ728" s="423">
        <v>2273.6</v>
      </c>
      <c r="BA728" s="200">
        <v>2090410.8156410428</v>
      </c>
      <c r="BB728" s="201">
        <v>0.91942769864577878</v>
      </c>
      <c r="BC728" s="425">
        <v>1</v>
      </c>
      <c r="BD728" s="136"/>
    </row>
    <row r="729" spans="1:56" ht="11.25" customHeight="1">
      <c r="A729" s="357">
        <v>166</v>
      </c>
      <c r="B729" s="279" t="s">
        <v>1505</v>
      </c>
      <c r="C729" s="347">
        <v>0</v>
      </c>
      <c r="D729" s="280"/>
      <c r="E729" s="421">
        <v>700</v>
      </c>
      <c r="F729" s="279" t="s">
        <v>454</v>
      </c>
      <c r="G729" s="279" t="s">
        <v>338</v>
      </c>
      <c r="H729" s="279" t="s">
        <v>14</v>
      </c>
      <c r="I729" s="279" t="s">
        <v>849</v>
      </c>
      <c r="J729" s="279" t="s">
        <v>591</v>
      </c>
      <c r="K729" s="279" t="s">
        <v>848</v>
      </c>
      <c r="L729" s="279">
        <v>0</v>
      </c>
      <c r="M729" s="269">
        <v>0</v>
      </c>
      <c r="N729" s="282">
        <v>0</v>
      </c>
      <c r="O729" s="279">
        <v>1</v>
      </c>
      <c r="P729" s="279"/>
      <c r="Q729" s="279">
        <v>0</v>
      </c>
      <c r="R729" s="269">
        <v>0</v>
      </c>
      <c r="S729" s="282">
        <v>0</v>
      </c>
      <c r="T729" s="279">
        <v>1</v>
      </c>
      <c r="U729" s="279"/>
      <c r="V729" s="279">
        <v>0</v>
      </c>
      <c r="W729" s="269">
        <v>0</v>
      </c>
      <c r="X729" s="282">
        <v>0</v>
      </c>
      <c r="Y729" s="279">
        <v>1</v>
      </c>
      <c r="Z729" s="279"/>
      <c r="AA729" s="279">
        <v>0</v>
      </c>
      <c r="AB729" s="269">
        <v>0</v>
      </c>
      <c r="AC729" s="282">
        <v>0</v>
      </c>
      <c r="AD729" s="279">
        <v>1</v>
      </c>
      <c r="AE729" s="279"/>
      <c r="AF729" s="279">
        <v>0</v>
      </c>
      <c r="AG729" s="269">
        <v>0</v>
      </c>
      <c r="AH729" s="282">
        <v>0</v>
      </c>
      <c r="AI729" s="279">
        <v>1</v>
      </c>
      <c r="AJ729" s="279"/>
      <c r="AK729" s="279">
        <v>0</v>
      </c>
      <c r="AL729" s="265">
        <v>0</v>
      </c>
      <c r="AM729" s="268">
        <v>0</v>
      </c>
      <c r="AN729" s="279"/>
      <c r="AO729" s="316"/>
      <c r="AP729" s="279">
        <v>237.55</v>
      </c>
      <c r="AQ729" s="265">
        <v>288596.03017088957</v>
      </c>
      <c r="AR729" s="268">
        <v>1.2148854143165211</v>
      </c>
      <c r="AS729" s="279"/>
      <c r="AT729" s="279"/>
      <c r="AU729" s="422">
        <v>1836.4315371702301</v>
      </c>
      <c r="AV729" s="265">
        <v>1990497.0012196309</v>
      </c>
      <c r="AW729" s="268">
        <v>1.0838939328426049</v>
      </c>
      <c r="AX729" s="422"/>
      <c r="AY729" s="279"/>
      <c r="AZ729" s="422">
        <v>3795.33</v>
      </c>
      <c r="BA729" s="265">
        <v>3985470.6397199952</v>
      </c>
      <c r="BB729" s="268">
        <v>1.0500985789694164</v>
      </c>
      <c r="BC729" s="422"/>
      <c r="BD729" s="279"/>
    </row>
    <row r="730" spans="1:56" ht="11.25" customHeight="1">
      <c r="A730" s="123">
        <v>166</v>
      </c>
      <c r="B730" s="136" t="s">
        <v>1505</v>
      </c>
      <c r="C730" s="346">
        <v>1</v>
      </c>
      <c r="D730" s="140">
        <v>42425</v>
      </c>
      <c r="E730" s="127">
        <v>350</v>
      </c>
      <c r="F730" s="137" t="s">
        <v>454</v>
      </c>
      <c r="G730" s="137" t="s">
        <v>338</v>
      </c>
      <c r="H730" s="137" t="s">
        <v>14</v>
      </c>
      <c r="I730" s="136" t="s">
        <v>849</v>
      </c>
      <c r="J730" s="136" t="s">
        <v>591</v>
      </c>
      <c r="K730" s="136" t="s">
        <v>848</v>
      </c>
      <c r="L730" s="136">
        <v>0</v>
      </c>
      <c r="M730" s="126">
        <v>0</v>
      </c>
      <c r="N730" s="221">
        <v>0</v>
      </c>
      <c r="O730" s="136"/>
      <c r="P730" s="136">
        <v>1</v>
      </c>
      <c r="Q730" s="136">
        <v>0</v>
      </c>
      <c r="R730" s="126">
        <v>0</v>
      </c>
      <c r="S730" s="221">
        <v>0</v>
      </c>
      <c r="T730" s="136"/>
      <c r="U730" s="237">
        <v>1</v>
      </c>
      <c r="V730" s="136">
        <v>0</v>
      </c>
      <c r="W730" s="126">
        <v>0</v>
      </c>
      <c r="X730" s="221">
        <v>0</v>
      </c>
      <c r="Y730" s="136"/>
      <c r="Z730" s="237">
        <v>1</v>
      </c>
      <c r="AA730" s="136">
        <v>0</v>
      </c>
      <c r="AB730" s="126">
        <v>0</v>
      </c>
      <c r="AC730" s="221">
        <v>0</v>
      </c>
      <c r="AD730" s="136"/>
      <c r="AE730" s="237">
        <v>1</v>
      </c>
      <c r="AF730" s="136"/>
      <c r="AG730" s="126">
        <v>0</v>
      </c>
      <c r="AH730" s="221">
        <v>0</v>
      </c>
      <c r="AI730" s="136"/>
      <c r="AJ730" s="237">
        <v>1</v>
      </c>
      <c r="AK730" s="136">
        <v>0</v>
      </c>
      <c r="AL730" s="8">
        <v>0</v>
      </c>
      <c r="AM730" s="58">
        <v>0</v>
      </c>
      <c r="AN730" s="237">
        <v>1</v>
      </c>
      <c r="AO730" s="237"/>
      <c r="AP730" s="136">
        <v>237.55</v>
      </c>
      <c r="AQ730" s="200">
        <v>288596.03017088957</v>
      </c>
      <c r="AR730" s="201">
        <v>1.2148854143165211</v>
      </c>
      <c r="AS730" s="136">
        <v>1</v>
      </c>
      <c r="AT730" s="136"/>
      <c r="AU730" s="423">
        <v>1836.4315371702301</v>
      </c>
      <c r="AV730" s="200">
        <v>1990497.0012196309</v>
      </c>
      <c r="AW730" s="201">
        <v>1.0838939328426049</v>
      </c>
      <c r="AX730" s="423">
        <v>1</v>
      </c>
      <c r="AY730" s="136"/>
      <c r="AZ730" s="424">
        <v>1974.6</v>
      </c>
      <c r="BA730" s="200">
        <v>2071789.0023349321</v>
      </c>
      <c r="BB730" s="201">
        <v>1.0492195899599577</v>
      </c>
      <c r="BC730" s="425">
        <v>1</v>
      </c>
      <c r="BD730" s="136"/>
    </row>
    <row r="731" spans="1:56" ht="11.25" customHeight="1">
      <c r="A731" s="123">
        <v>166</v>
      </c>
      <c r="B731" s="136" t="s">
        <v>1505</v>
      </c>
      <c r="C731" s="346">
        <v>2</v>
      </c>
      <c r="D731" s="140">
        <v>45728</v>
      </c>
      <c r="E731" s="127">
        <v>350</v>
      </c>
      <c r="F731" s="137" t="s">
        <v>454</v>
      </c>
      <c r="G731" s="137" t="s">
        <v>338</v>
      </c>
      <c r="H731" s="137" t="s">
        <v>14</v>
      </c>
      <c r="I731" s="136" t="s">
        <v>849</v>
      </c>
      <c r="J731" s="136" t="s">
        <v>591</v>
      </c>
      <c r="K731" s="136" t="s">
        <v>848</v>
      </c>
      <c r="L731" s="136"/>
      <c r="M731" s="126"/>
      <c r="N731" s="221"/>
      <c r="O731" s="136"/>
      <c r="P731" s="136"/>
      <c r="Q731" s="136"/>
      <c r="R731" s="126"/>
      <c r="S731" s="221"/>
      <c r="T731" s="136"/>
      <c r="U731" s="237"/>
      <c r="V731" s="136"/>
      <c r="W731" s="126"/>
      <c r="X731" s="221"/>
      <c r="Y731" s="136"/>
      <c r="Z731" s="237"/>
      <c r="AA731" s="136"/>
      <c r="AB731" s="126"/>
      <c r="AC731" s="221"/>
      <c r="AD731" s="136"/>
      <c r="AE731" s="237"/>
      <c r="AF731" s="136"/>
      <c r="AG731" s="126"/>
      <c r="AH731" s="221"/>
      <c r="AI731" s="136"/>
      <c r="AJ731" s="237"/>
      <c r="AK731" s="136"/>
      <c r="AL731" s="8"/>
      <c r="AM731" s="58"/>
      <c r="AN731" s="237"/>
      <c r="AO731" s="237"/>
      <c r="AP731" s="136"/>
      <c r="AQ731" s="200"/>
      <c r="AR731" s="201"/>
      <c r="AS731" s="136"/>
      <c r="AT731" s="136"/>
      <c r="AU731" s="423"/>
      <c r="AV731" s="200"/>
      <c r="AW731" s="201"/>
      <c r="AX731" s="423"/>
      <c r="AY731" s="136"/>
      <c r="AZ731" s="424">
        <v>1820.73</v>
      </c>
      <c r="BA731" s="200">
        <v>1913681.6373850638</v>
      </c>
      <c r="BB731" s="201">
        <v>1.051051851392059</v>
      </c>
      <c r="BC731" s="425">
        <v>1</v>
      </c>
      <c r="BD731" s="136">
        <v>1</v>
      </c>
    </row>
    <row r="732" spans="1:56" s="4" customFormat="1" ht="11.25" customHeight="1">
      <c r="A732" s="357">
        <v>167</v>
      </c>
      <c r="B732" s="279" t="s">
        <v>1506</v>
      </c>
      <c r="C732" s="347">
        <v>0</v>
      </c>
      <c r="D732" s="280"/>
      <c r="E732" s="421">
        <v>1500</v>
      </c>
      <c r="F732" s="279" t="s">
        <v>1006</v>
      </c>
      <c r="G732" s="279" t="s">
        <v>589</v>
      </c>
      <c r="H732" s="279" t="s">
        <v>1363</v>
      </c>
      <c r="I732" s="279" t="s">
        <v>849</v>
      </c>
      <c r="J732" s="279" t="s">
        <v>591</v>
      </c>
      <c r="K732" s="279" t="s">
        <v>848</v>
      </c>
      <c r="L732" s="284">
        <v>7290.5680000000002</v>
      </c>
      <c r="M732" s="269">
        <v>7453156.206377415</v>
      </c>
      <c r="N732" s="282">
        <v>1.0223011713733985</v>
      </c>
      <c r="O732" s="279">
        <v>1</v>
      </c>
      <c r="P732" s="279"/>
      <c r="Q732" s="284">
        <v>6966.6040000000003</v>
      </c>
      <c r="R732" s="269">
        <v>7040734.9555328637</v>
      </c>
      <c r="S732" s="282">
        <v>1.0106409027314978</v>
      </c>
      <c r="T732" s="279">
        <v>1</v>
      </c>
      <c r="U732" s="279"/>
      <c r="V732" s="284">
        <v>3558.02</v>
      </c>
      <c r="W732" s="269">
        <v>3711477.4320904678</v>
      </c>
      <c r="X732" s="282">
        <v>1.0431300082884492</v>
      </c>
      <c r="Y732" s="279">
        <v>1</v>
      </c>
      <c r="Z732" s="279"/>
      <c r="AA732" s="284">
        <v>3401.0247756999884</v>
      </c>
      <c r="AB732" s="269">
        <v>3405217.9752426618</v>
      </c>
      <c r="AC732" s="282">
        <v>1.0012329223746423</v>
      </c>
      <c r="AD732" s="279">
        <v>1</v>
      </c>
      <c r="AE732" s="279"/>
      <c r="AF732" s="284">
        <v>6616.9703531000096</v>
      </c>
      <c r="AG732" s="269">
        <v>6512070.8074934091</v>
      </c>
      <c r="AH732" s="282">
        <v>0.98414689200512206</v>
      </c>
      <c r="AI732" s="279">
        <v>1</v>
      </c>
      <c r="AJ732" s="279"/>
      <c r="AK732" s="279">
        <v>7762.5807730789802</v>
      </c>
      <c r="AL732" s="265">
        <v>7644784.7272093417</v>
      </c>
      <c r="AM732" s="268">
        <v>0.98482514394205589</v>
      </c>
      <c r="AN732" s="263"/>
      <c r="AO732" s="316"/>
      <c r="AP732" s="279">
        <v>7739.84</v>
      </c>
      <c r="AQ732" s="265">
        <v>7596865.6151281307</v>
      </c>
      <c r="AR732" s="268">
        <v>0.9815274753907226</v>
      </c>
      <c r="AS732" s="279"/>
      <c r="AT732" s="279"/>
      <c r="AU732" s="422">
        <v>8110.0626771999941</v>
      </c>
      <c r="AV732" s="265">
        <v>8056228.0549308266</v>
      </c>
      <c r="AW732" s="268">
        <v>0.99336199676723669</v>
      </c>
      <c r="AX732" s="422"/>
      <c r="AY732" s="279"/>
      <c r="AZ732" s="422">
        <v>6866.6366610466266</v>
      </c>
      <c r="BA732" s="265">
        <v>6989440.3160572182</v>
      </c>
      <c r="BB732" s="268">
        <v>1.0178841055778061</v>
      </c>
      <c r="BC732" s="422"/>
      <c r="BD732" s="279"/>
    </row>
    <row r="733" spans="1:56" s="4" customFormat="1" ht="11.25" customHeight="1">
      <c r="A733" s="123">
        <v>167</v>
      </c>
      <c r="B733" s="55" t="s">
        <v>11</v>
      </c>
      <c r="C733" s="345">
        <v>1</v>
      </c>
      <c r="D733" s="57">
        <v>40482</v>
      </c>
      <c r="E733" s="94">
        <v>500</v>
      </c>
      <c r="F733" s="55" t="s">
        <v>1006</v>
      </c>
      <c r="G733" s="55" t="s">
        <v>589</v>
      </c>
      <c r="H733" s="55" t="s">
        <v>1363</v>
      </c>
      <c r="I733" s="55" t="s">
        <v>849</v>
      </c>
      <c r="J733" s="55" t="s">
        <v>591</v>
      </c>
      <c r="K733" s="55" t="s">
        <v>848</v>
      </c>
      <c r="L733" s="55"/>
      <c r="M733" s="8">
        <v>0</v>
      </c>
      <c r="N733" s="58">
        <v>0</v>
      </c>
      <c r="O733" s="55"/>
      <c r="P733" s="55"/>
      <c r="Q733" s="55"/>
      <c r="R733" s="8"/>
      <c r="S733" s="58"/>
      <c r="T733" s="55"/>
      <c r="U733" s="55"/>
      <c r="V733" s="55"/>
      <c r="W733" s="8"/>
      <c r="X733" s="58"/>
      <c r="Y733" s="55"/>
      <c r="Z733" s="55"/>
      <c r="AA733" s="55"/>
      <c r="AB733" s="8"/>
      <c r="AC733" s="58"/>
      <c r="AD733" s="55"/>
      <c r="AE733" s="55"/>
      <c r="AF733" s="55"/>
      <c r="AG733" s="8"/>
      <c r="AH733" s="58"/>
      <c r="AI733" s="55"/>
      <c r="AJ733" s="55"/>
      <c r="AK733" s="55">
        <v>2507.534721279399</v>
      </c>
      <c r="AL733" s="8">
        <v>2469483.2428236865</v>
      </c>
      <c r="AM733" s="58">
        <v>0.98482514394205567</v>
      </c>
      <c r="AN733" s="237">
        <v>1</v>
      </c>
      <c r="AO733" s="228"/>
      <c r="AP733" s="55">
        <v>2641.7130630037336</v>
      </c>
      <c r="AQ733" s="200">
        <v>2615019.6469195737</v>
      </c>
      <c r="AR733" s="201">
        <v>0.98989541428325734</v>
      </c>
      <c r="AS733" s="55">
        <v>1</v>
      </c>
      <c r="AT733" s="55"/>
      <c r="AU733" s="423">
        <v>2398.3052023893797</v>
      </c>
      <c r="AV733" s="200">
        <v>2378691.4667256023</v>
      </c>
      <c r="AW733" s="201">
        <v>0.99182183500071763</v>
      </c>
      <c r="AX733" s="423">
        <v>1</v>
      </c>
      <c r="AY733" s="55"/>
      <c r="AZ733" s="426">
        <v>2428.930517352956</v>
      </c>
      <c r="BA733" s="200">
        <v>2485897.8539412883</v>
      </c>
      <c r="BB733" s="201">
        <v>1.0234536707334119</v>
      </c>
      <c r="BC733" s="425">
        <v>1</v>
      </c>
      <c r="BD733" s="136"/>
    </row>
    <row r="734" spans="1:56" ht="11.25" customHeight="1">
      <c r="A734" s="123">
        <v>167</v>
      </c>
      <c r="B734" s="55" t="s">
        <v>11</v>
      </c>
      <c r="C734" s="345">
        <v>2</v>
      </c>
      <c r="D734" s="57">
        <v>40852</v>
      </c>
      <c r="E734" s="94">
        <v>500</v>
      </c>
      <c r="F734" s="55" t="s">
        <v>1006</v>
      </c>
      <c r="G734" s="55" t="s">
        <v>589</v>
      </c>
      <c r="H734" s="55" t="s">
        <v>1363</v>
      </c>
      <c r="I734" s="55" t="s">
        <v>849</v>
      </c>
      <c r="J734" s="55" t="s">
        <v>591</v>
      </c>
      <c r="K734" s="55" t="s">
        <v>848</v>
      </c>
      <c r="L734" s="55"/>
      <c r="M734" s="8">
        <v>0</v>
      </c>
      <c r="N734" s="58">
        <v>0</v>
      </c>
      <c r="O734" s="55"/>
      <c r="P734" s="55"/>
      <c r="Q734" s="55"/>
      <c r="R734" s="8"/>
      <c r="S734" s="58"/>
      <c r="T734" s="55"/>
      <c r="U734" s="55"/>
      <c r="V734" s="55"/>
      <c r="W734" s="8"/>
      <c r="X734" s="58"/>
      <c r="Y734" s="55"/>
      <c r="Z734" s="55"/>
      <c r="AA734" s="55"/>
      <c r="AB734" s="8"/>
      <c r="AC734" s="58"/>
      <c r="AD734" s="55"/>
      <c r="AE734" s="55"/>
      <c r="AF734" s="55"/>
      <c r="AG734" s="8"/>
      <c r="AH734" s="58"/>
      <c r="AI734" s="55"/>
      <c r="AJ734" s="55"/>
      <c r="AK734" s="55">
        <v>2320.9753021935539</v>
      </c>
      <c r="AL734" s="8">
        <v>2285754.8360687238</v>
      </c>
      <c r="AM734" s="58">
        <v>0.984825143942056</v>
      </c>
      <c r="AN734" s="237">
        <v>1</v>
      </c>
      <c r="AO734" s="228"/>
      <c r="AP734" s="55">
        <v>2761.6653268117338</v>
      </c>
      <c r="AQ734" s="200">
        <v>2713584.7216276797</v>
      </c>
      <c r="AR734" s="201">
        <v>0.98258999571118855</v>
      </c>
      <c r="AS734" s="55">
        <v>1</v>
      </c>
      <c r="AT734" s="55"/>
      <c r="AU734" s="423">
        <v>2844.8252482807343</v>
      </c>
      <c r="AV734" s="200">
        <v>2817071.0729581313</v>
      </c>
      <c r="AW734" s="201">
        <v>0.99024397883863835</v>
      </c>
      <c r="AX734" s="423">
        <v>1</v>
      </c>
      <c r="AY734" s="55"/>
      <c r="AZ734" s="426">
        <v>2090.5802415962235</v>
      </c>
      <c r="BA734" s="200">
        <v>2154967.9472511695</v>
      </c>
      <c r="BB734" s="201">
        <v>1.0307989640262667</v>
      </c>
      <c r="BC734" s="425">
        <v>1</v>
      </c>
      <c r="BD734" s="136"/>
    </row>
    <row r="735" spans="1:56" ht="11.25" customHeight="1">
      <c r="A735" s="123">
        <v>167</v>
      </c>
      <c r="B735" s="55" t="s">
        <v>11</v>
      </c>
      <c r="C735" s="345">
        <v>3</v>
      </c>
      <c r="D735" s="57">
        <v>41101</v>
      </c>
      <c r="E735" s="94">
        <v>500</v>
      </c>
      <c r="F735" s="55" t="s">
        <v>1006</v>
      </c>
      <c r="G735" s="55" t="s">
        <v>589</v>
      </c>
      <c r="H735" s="55" t="s">
        <v>1363</v>
      </c>
      <c r="I735" s="55" t="s">
        <v>849</v>
      </c>
      <c r="J735" s="55" t="s">
        <v>591</v>
      </c>
      <c r="K735" s="55" t="s">
        <v>848</v>
      </c>
      <c r="L735" s="55"/>
      <c r="M735" s="8">
        <v>0</v>
      </c>
      <c r="N735" s="58">
        <v>0</v>
      </c>
      <c r="O735" s="55"/>
      <c r="P735" s="55"/>
      <c r="Q735" s="55"/>
      <c r="R735" s="8"/>
      <c r="S735" s="58"/>
      <c r="T735" s="55"/>
      <c r="U735" s="55"/>
      <c r="V735" s="55"/>
      <c r="W735" s="8"/>
      <c r="X735" s="58"/>
      <c r="Y735" s="55"/>
      <c r="Z735" s="55"/>
      <c r="AA735" s="55"/>
      <c r="AB735" s="8"/>
      <c r="AC735" s="58"/>
      <c r="AD735" s="55"/>
      <c r="AE735" s="55"/>
      <c r="AF735" s="55"/>
      <c r="AG735" s="8"/>
      <c r="AH735" s="58"/>
      <c r="AI735" s="55"/>
      <c r="AJ735" s="55"/>
      <c r="AK735" s="55">
        <v>2934.0836663414093</v>
      </c>
      <c r="AL735" s="8">
        <v>2889559.3690427137</v>
      </c>
      <c r="AM735" s="58">
        <v>0.984825143942056</v>
      </c>
      <c r="AN735" s="237">
        <v>1</v>
      </c>
      <c r="AO735" s="228"/>
      <c r="AP735" s="55">
        <v>2336.4600837076341</v>
      </c>
      <c r="AQ735" s="200">
        <v>2268266.7298706747</v>
      </c>
      <c r="AR735" s="201">
        <v>0.97081338803411266</v>
      </c>
      <c r="AS735" s="55">
        <v>1</v>
      </c>
      <c r="AT735" s="55"/>
      <c r="AU735" s="423">
        <v>2866.9322265298802</v>
      </c>
      <c r="AV735" s="200">
        <v>2860465.515247093</v>
      </c>
      <c r="AW735" s="201">
        <v>0.99774437943703531</v>
      </c>
      <c r="AX735" s="423">
        <v>1</v>
      </c>
      <c r="AY735" s="55"/>
      <c r="AZ735" s="426">
        <v>2347.1259020974467</v>
      </c>
      <c r="BA735" s="200">
        <v>2348574.51486476</v>
      </c>
      <c r="BB735" s="201">
        <v>1.000617185795623</v>
      </c>
      <c r="BC735" s="425">
        <v>1</v>
      </c>
      <c r="BD735" s="136"/>
    </row>
    <row r="736" spans="1:56" ht="11.25" customHeight="1">
      <c r="A736" s="357">
        <v>168</v>
      </c>
      <c r="B736" s="263" t="s">
        <v>395</v>
      </c>
      <c r="C736" s="344">
        <v>0</v>
      </c>
      <c r="D736" s="264"/>
      <c r="E736" s="421">
        <v>99</v>
      </c>
      <c r="F736" s="263" t="s">
        <v>305</v>
      </c>
      <c r="G736" s="263" t="s">
        <v>748</v>
      </c>
      <c r="H736" s="263" t="s">
        <v>306</v>
      </c>
      <c r="I736" s="263" t="s">
        <v>103</v>
      </c>
      <c r="J736" s="263"/>
      <c r="K736" s="263"/>
      <c r="L736" s="267">
        <v>259.79450000000003</v>
      </c>
      <c r="M736" s="265">
        <v>0</v>
      </c>
      <c r="N736" s="268">
        <v>0</v>
      </c>
      <c r="O736" s="263"/>
      <c r="P736" s="263"/>
      <c r="Q736" s="267">
        <v>245.76499999999999</v>
      </c>
      <c r="R736" s="265">
        <v>0</v>
      </c>
      <c r="S736" s="268">
        <v>0</v>
      </c>
      <c r="T736" s="263"/>
      <c r="U736" s="263"/>
      <c r="V736" s="267">
        <v>313.5444</v>
      </c>
      <c r="W736" s="265">
        <v>0</v>
      </c>
      <c r="X736" s="268">
        <v>0</v>
      </c>
      <c r="Y736" s="263"/>
      <c r="Z736" s="263"/>
      <c r="AA736" s="265">
        <v>255.83439999999999</v>
      </c>
      <c r="AB736" s="265">
        <v>0</v>
      </c>
      <c r="AC736" s="268">
        <v>0</v>
      </c>
      <c r="AD736" s="263"/>
      <c r="AE736" s="263"/>
      <c r="AF736" s="271">
        <v>209.61664999999996</v>
      </c>
      <c r="AG736" s="265">
        <v>0</v>
      </c>
      <c r="AH736" s="268">
        <v>0</v>
      </c>
      <c r="AI736" s="263"/>
      <c r="AJ736" s="263"/>
      <c r="AK736" s="263">
        <v>314.19114999999999</v>
      </c>
      <c r="AL736" s="265">
        <v>0</v>
      </c>
      <c r="AM736" s="268">
        <v>0</v>
      </c>
      <c r="AN736" s="263"/>
      <c r="AO736" s="313"/>
      <c r="AP736" s="263">
        <v>308.90769999999998</v>
      </c>
      <c r="AQ736" s="265">
        <v>0</v>
      </c>
      <c r="AR736" s="268">
        <v>0</v>
      </c>
      <c r="AS736" s="263"/>
      <c r="AT736" s="263"/>
      <c r="AU736" s="422">
        <v>289.68430000000001</v>
      </c>
      <c r="AV736" s="265">
        <v>0</v>
      </c>
      <c r="AW736" s="268">
        <v>0</v>
      </c>
      <c r="AX736" s="422"/>
      <c r="AY736" s="263"/>
      <c r="AZ736" s="422">
        <v>358.8766</v>
      </c>
      <c r="BA736" s="265">
        <v>0</v>
      </c>
      <c r="BB736" s="268">
        <v>0</v>
      </c>
      <c r="BC736" s="422"/>
      <c r="BD736" s="263"/>
    </row>
    <row r="737" spans="1:56" ht="11.25" customHeight="1">
      <c r="A737" s="123">
        <v>168</v>
      </c>
      <c r="B737" s="55" t="s">
        <v>395</v>
      </c>
      <c r="C737" s="345">
        <v>1</v>
      </c>
      <c r="D737" s="57">
        <v>26674</v>
      </c>
      <c r="E737" s="8">
        <v>33</v>
      </c>
      <c r="F737" s="55" t="s">
        <v>305</v>
      </c>
      <c r="G737" s="55" t="s">
        <v>748</v>
      </c>
      <c r="H737" s="55" t="s">
        <v>306</v>
      </c>
      <c r="I737" s="55" t="s">
        <v>103</v>
      </c>
      <c r="J737" s="55"/>
      <c r="K737" s="55"/>
      <c r="L737" s="55"/>
      <c r="M737" s="8"/>
      <c r="N737" s="58"/>
      <c r="O737" s="55"/>
      <c r="P737" s="55"/>
      <c r="Q737" s="55"/>
      <c r="R737" s="8"/>
      <c r="S737" s="58"/>
      <c r="T737" s="55"/>
      <c r="U737" s="55"/>
      <c r="V737" s="55"/>
      <c r="W737" s="8"/>
      <c r="X737" s="58"/>
      <c r="Y737" s="55"/>
      <c r="Z737" s="55"/>
      <c r="AA737" s="55"/>
      <c r="AB737" s="8"/>
      <c r="AC737" s="58"/>
      <c r="AD737" s="55"/>
      <c r="AE737" s="55"/>
      <c r="AF737" s="55"/>
      <c r="AG737" s="8"/>
      <c r="AH737" s="58"/>
      <c r="AI737" s="55"/>
      <c r="AJ737" s="55"/>
      <c r="AK737" s="55">
        <v>286.93810000000002</v>
      </c>
      <c r="AL737" s="8">
        <v>0</v>
      </c>
      <c r="AM737" s="58">
        <v>0</v>
      </c>
      <c r="AN737" s="55"/>
      <c r="AO737" s="228"/>
      <c r="AP737" s="55">
        <v>308.91000000000003</v>
      </c>
      <c r="AQ737" s="200">
        <v>0</v>
      </c>
      <c r="AR737" s="201">
        <v>0</v>
      </c>
      <c r="AS737" s="55"/>
      <c r="AT737" s="55"/>
      <c r="AU737" s="423">
        <v>253.94390000000001</v>
      </c>
      <c r="AV737" s="200">
        <v>0</v>
      </c>
      <c r="AW737" s="201">
        <v>0</v>
      </c>
      <c r="AX737" s="423"/>
      <c r="AY737" s="55"/>
      <c r="AZ737" s="423">
        <v>100.93280000000001</v>
      </c>
      <c r="BA737" s="200">
        <v>0</v>
      </c>
      <c r="BB737" s="201">
        <v>0</v>
      </c>
      <c r="BC737" s="425"/>
      <c r="BD737" s="136"/>
    </row>
    <row r="738" spans="1:56" s="4" customFormat="1" ht="11.25" customHeight="1">
      <c r="A738" s="123">
        <v>168</v>
      </c>
      <c r="B738" s="55" t="s">
        <v>395</v>
      </c>
      <c r="C738" s="345">
        <v>2</v>
      </c>
      <c r="D738" s="57">
        <v>26705</v>
      </c>
      <c r="E738" s="8">
        <v>33</v>
      </c>
      <c r="F738" s="55" t="s">
        <v>305</v>
      </c>
      <c r="G738" s="55" t="s">
        <v>748</v>
      </c>
      <c r="H738" s="55" t="s">
        <v>306</v>
      </c>
      <c r="I738" s="55" t="s">
        <v>103</v>
      </c>
      <c r="J738" s="55"/>
      <c r="K738" s="55"/>
      <c r="L738" s="55"/>
      <c r="M738" s="8"/>
      <c r="N738" s="58"/>
      <c r="O738" s="55"/>
      <c r="P738" s="55"/>
      <c r="Q738" s="55"/>
      <c r="R738" s="8"/>
      <c r="S738" s="58"/>
      <c r="T738" s="55"/>
      <c r="U738" s="55"/>
      <c r="V738" s="55"/>
      <c r="W738" s="8"/>
      <c r="X738" s="58"/>
      <c r="Y738" s="55"/>
      <c r="Z738" s="55"/>
      <c r="AA738" s="55"/>
      <c r="AB738" s="8"/>
      <c r="AC738" s="58"/>
      <c r="AD738" s="55"/>
      <c r="AE738" s="55"/>
      <c r="AF738" s="55"/>
      <c r="AG738" s="8"/>
      <c r="AH738" s="58"/>
      <c r="AI738" s="55"/>
      <c r="AJ738" s="55"/>
      <c r="AK738" s="55">
        <v>11.71115</v>
      </c>
      <c r="AL738" s="8">
        <v>0</v>
      </c>
      <c r="AM738" s="58">
        <v>0</v>
      </c>
      <c r="AN738" s="55"/>
      <c r="AO738" s="228"/>
      <c r="AP738" s="55">
        <v>0</v>
      </c>
      <c r="AQ738" s="200">
        <v>0</v>
      </c>
      <c r="AR738" s="201">
        <v>0</v>
      </c>
      <c r="AS738" s="55"/>
      <c r="AT738" s="55"/>
      <c r="AU738" s="423">
        <v>18.059249999999999</v>
      </c>
      <c r="AV738" s="200">
        <v>0</v>
      </c>
      <c r="AW738" s="201">
        <v>0</v>
      </c>
      <c r="AX738" s="423"/>
      <c r="AY738" s="55"/>
      <c r="AZ738" s="423">
        <v>121.97704999999999</v>
      </c>
      <c r="BA738" s="200">
        <v>0</v>
      </c>
      <c r="BB738" s="201">
        <v>0</v>
      </c>
      <c r="BC738" s="425"/>
      <c r="BD738" s="136"/>
    </row>
    <row r="739" spans="1:56" s="4" customFormat="1" ht="11.25" customHeight="1">
      <c r="A739" s="123">
        <v>168</v>
      </c>
      <c r="B739" s="55" t="s">
        <v>395</v>
      </c>
      <c r="C739" s="345">
        <v>3</v>
      </c>
      <c r="D739" s="57">
        <v>26802</v>
      </c>
      <c r="E739" s="8">
        <v>33</v>
      </c>
      <c r="F739" s="55" t="s">
        <v>305</v>
      </c>
      <c r="G739" s="55" t="s">
        <v>748</v>
      </c>
      <c r="H739" s="55" t="s">
        <v>306</v>
      </c>
      <c r="I739" s="55" t="s">
        <v>103</v>
      </c>
      <c r="J739" s="55"/>
      <c r="K739" s="55"/>
      <c r="L739" s="55"/>
      <c r="M739" s="8"/>
      <c r="N739" s="58"/>
      <c r="O739" s="55"/>
      <c r="P739" s="55"/>
      <c r="Q739" s="55"/>
      <c r="R739" s="8"/>
      <c r="S739" s="58"/>
      <c r="T739" s="55"/>
      <c r="U739" s="55"/>
      <c r="V739" s="55"/>
      <c r="W739" s="8"/>
      <c r="X739" s="58"/>
      <c r="Y739" s="55"/>
      <c r="Z739" s="55"/>
      <c r="AA739" s="55"/>
      <c r="AB739" s="8"/>
      <c r="AC739" s="58"/>
      <c r="AD739" s="55"/>
      <c r="AE739" s="55"/>
      <c r="AF739" s="55"/>
      <c r="AG739" s="8"/>
      <c r="AH739" s="58"/>
      <c r="AI739" s="55"/>
      <c r="AJ739" s="55"/>
      <c r="AK739" s="55">
        <v>15.5419</v>
      </c>
      <c r="AL739" s="8">
        <v>0</v>
      </c>
      <c r="AM739" s="58">
        <v>0</v>
      </c>
      <c r="AN739" s="55"/>
      <c r="AO739" s="228"/>
      <c r="AP739" s="55">
        <v>0</v>
      </c>
      <c r="AQ739" s="200">
        <v>0</v>
      </c>
      <c r="AR739" s="201">
        <v>0</v>
      </c>
      <c r="AS739" s="55"/>
      <c r="AT739" s="55"/>
      <c r="AU739" s="423">
        <v>17.681149999999999</v>
      </c>
      <c r="AV739" s="200">
        <v>0</v>
      </c>
      <c r="AW739" s="201">
        <v>0</v>
      </c>
      <c r="AX739" s="423"/>
      <c r="AY739" s="55"/>
      <c r="AZ739" s="423">
        <v>135.96674999999999</v>
      </c>
      <c r="BA739" s="200">
        <v>0</v>
      </c>
      <c r="BB739" s="201">
        <v>0</v>
      </c>
      <c r="BC739" s="425"/>
      <c r="BD739" s="136"/>
    </row>
    <row r="740" spans="1:56" ht="11.25" customHeight="1">
      <c r="A740" s="357">
        <v>169</v>
      </c>
      <c r="B740" s="263" t="s">
        <v>19</v>
      </c>
      <c r="C740" s="344">
        <v>0</v>
      </c>
      <c r="D740" s="264"/>
      <c r="E740" s="421">
        <v>36</v>
      </c>
      <c r="F740" s="263" t="s">
        <v>459</v>
      </c>
      <c r="G740" s="263" t="s">
        <v>748</v>
      </c>
      <c r="H740" s="263" t="s">
        <v>876</v>
      </c>
      <c r="I740" s="263" t="s">
        <v>103</v>
      </c>
      <c r="J740" s="263"/>
      <c r="K740" s="263"/>
      <c r="L740" s="267">
        <v>144.45410000000001</v>
      </c>
      <c r="M740" s="265">
        <v>0</v>
      </c>
      <c r="N740" s="268">
        <v>0</v>
      </c>
      <c r="O740" s="263"/>
      <c r="P740" s="263"/>
      <c r="Q740" s="267">
        <v>196.0548</v>
      </c>
      <c r="R740" s="265">
        <v>0</v>
      </c>
      <c r="S740" s="268">
        <v>0</v>
      </c>
      <c r="T740" s="263"/>
      <c r="U740" s="263"/>
      <c r="V740" s="267">
        <v>188.02515</v>
      </c>
      <c r="W740" s="265">
        <v>0</v>
      </c>
      <c r="X740" s="268">
        <v>0</v>
      </c>
      <c r="Y740" s="263"/>
      <c r="Z740" s="263"/>
      <c r="AA740" s="265">
        <v>200.45269999999999</v>
      </c>
      <c r="AB740" s="265">
        <v>0</v>
      </c>
      <c r="AC740" s="268">
        <v>0</v>
      </c>
      <c r="AD740" s="263"/>
      <c r="AE740" s="263"/>
      <c r="AF740" s="271">
        <v>177.21944999999999</v>
      </c>
      <c r="AG740" s="265">
        <v>0</v>
      </c>
      <c r="AH740" s="268">
        <v>0</v>
      </c>
      <c r="AI740" s="263"/>
      <c r="AJ740" s="263"/>
      <c r="AK740" s="263">
        <v>165.03070000000002</v>
      </c>
      <c r="AL740" s="265">
        <v>0</v>
      </c>
      <c r="AM740" s="268">
        <v>0</v>
      </c>
      <c r="AN740" s="263"/>
      <c r="AO740" s="313"/>
      <c r="AP740" s="263">
        <v>152.44395</v>
      </c>
      <c r="AQ740" s="265">
        <v>0</v>
      </c>
      <c r="AR740" s="268">
        <v>0</v>
      </c>
      <c r="AS740" s="263"/>
      <c r="AT740" s="263"/>
      <c r="AU740" s="422">
        <v>170.58279999999999</v>
      </c>
      <c r="AV740" s="265">
        <v>0</v>
      </c>
      <c r="AW740" s="268">
        <v>0</v>
      </c>
      <c r="AX740" s="422"/>
      <c r="AY740" s="263"/>
      <c r="AZ740" s="422">
        <v>190.01515000000003</v>
      </c>
      <c r="BA740" s="265">
        <v>0</v>
      </c>
      <c r="BB740" s="268">
        <v>0</v>
      </c>
      <c r="BC740" s="422"/>
      <c r="BD740" s="263"/>
    </row>
    <row r="741" spans="1:56" ht="11.25" customHeight="1">
      <c r="A741" s="123">
        <v>169</v>
      </c>
      <c r="B741" s="55" t="s">
        <v>20</v>
      </c>
      <c r="C741" s="345">
        <v>1</v>
      </c>
      <c r="D741" s="57">
        <v>24562</v>
      </c>
      <c r="E741" s="8">
        <v>9</v>
      </c>
      <c r="F741" s="55" t="s">
        <v>459</v>
      </c>
      <c r="G741" s="55" t="s">
        <v>748</v>
      </c>
      <c r="H741" s="55" t="s">
        <v>876</v>
      </c>
      <c r="I741" s="55" t="s">
        <v>103</v>
      </c>
      <c r="J741" s="55"/>
      <c r="K741" s="55"/>
      <c r="L741" s="55"/>
      <c r="M741" s="8"/>
      <c r="N741" s="58"/>
      <c r="O741" s="55"/>
      <c r="P741" s="55"/>
      <c r="Q741" s="55"/>
      <c r="R741" s="8"/>
      <c r="S741" s="58"/>
      <c r="T741" s="55"/>
      <c r="U741" s="55"/>
      <c r="V741" s="55"/>
      <c r="W741" s="8"/>
      <c r="X741" s="58"/>
      <c r="Y741" s="55"/>
      <c r="Z741" s="55"/>
      <c r="AA741" s="55"/>
      <c r="AB741" s="8"/>
      <c r="AC741" s="58"/>
      <c r="AD741" s="55"/>
      <c r="AE741" s="55"/>
      <c r="AF741" s="55"/>
      <c r="AG741" s="8"/>
      <c r="AH741" s="58"/>
      <c r="AI741" s="55"/>
      <c r="AJ741" s="55"/>
      <c r="AK741" s="55">
        <v>130.08630000000002</v>
      </c>
      <c r="AL741" s="8">
        <v>0</v>
      </c>
      <c r="AM741" s="58">
        <v>0</v>
      </c>
      <c r="AN741" s="55"/>
      <c r="AO741" s="228"/>
      <c r="AP741" s="55">
        <v>82.39</v>
      </c>
      <c r="AQ741" s="200">
        <v>0</v>
      </c>
      <c r="AR741" s="201">
        <v>0</v>
      </c>
      <c r="AS741" s="55"/>
      <c r="AT741" s="55"/>
      <c r="AU741" s="423">
        <v>170.58279999999999</v>
      </c>
      <c r="AV741" s="200">
        <v>0</v>
      </c>
      <c r="AW741" s="201">
        <v>0</v>
      </c>
      <c r="AX741" s="423"/>
      <c r="AY741" s="55"/>
      <c r="AZ741" s="423">
        <v>190.01515000000003</v>
      </c>
      <c r="BA741" s="200">
        <v>0</v>
      </c>
      <c r="BB741" s="201">
        <v>0</v>
      </c>
      <c r="BC741" s="425"/>
      <c r="BD741" s="136"/>
    </row>
    <row r="742" spans="1:56" s="4" customFormat="1" ht="11.25" customHeight="1">
      <c r="A742" s="123">
        <v>169</v>
      </c>
      <c r="B742" s="136" t="s">
        <v>20</v>
      </c>
      <c r="C742" s="346">
        <v>2</v>
      </c>
      <c r="D742" s="140">
        <v>24534</v>
      </c>
      <c r="E742" s="126">
        <v>9</v>
      </c>
      <c r="F742" s="136" t="s">
        <v>459</v>
      </c>
      <c r="G742" s="55" t="s">
        <v>748</v>
      </c>
      <c r="H742" s="136" t="s">
        <v>876</v>
      </c>
      <c r="I742" s="136" t="s">
        <v>103</v>
      </c>
      <c r="J742" s="136"/>
      <c r="K742" s="136"/>
      <c r="L742" s="136"/>
      <c r="M742" s="126"/>
      <c r="N742" s="221"/>
      <c r="O742" s="136"/>
      <c r="P742" s="136"/>
      <c r="Q742" s="136"/>
      <c r="R742" s="126"/>
      <c r="S742" s="221"/>
      <c r="T742" s="136"/>
      <c r="U742" s="136"/>
      <c r="V742" s="136"/>
      <c r="W742" s="126"/>
      <c r="X742" s="221"/>
      <c r="Y742" s="136"/>
      <c r="Z742" s="136"/>
      <c r="AA742" s="136"/>
      <c r="AB742" s="126"/>
      <c r="AC742" s="221"/>
      <c r="AD742" s="136"/>
      <c r="AE742" s="136"/>
      <c r="AF742" s="136"/>
      <c r="AG742" s="126"/>
      <c r="AH742" s="221"/>
      <c r="AI742" s="136"/>
      <c r="AJ742" s="136"/>
      <c r="AK742" s="136">
        <v>10.4077</v>
      </c>
      <c r="AL742" s="8">
        <v>0</v>
      </c>
      <c r="AM742" s="58">
        <v>0</v>
      </c>
      <c r="AN742" s="136"/>
      <c r="AO742" s="237"/>
      <c r="AP742" s="136">
        <v>19.41</v>
      </c>
      <c r="AQ742" s="200">
        <v>0</v>
      </c>
      <c r="AR742" s="201">
        <v>0</v>
      </c>
      <c r="AS742" s="136"/>
      <c r="AT742" s="136"/>
      <c r="AU742" s="423">
        <v>0</v>
      </c>
      <c r="AV742" s="200">
        <v>0</v>
      </c>
      <c r="AW742" s="201">
        <v>0</v>
      </c>
      <c r="AX742" s="423"/>
      <c r="AY742" s="136"/>
      <c r="AZ742" s="423">
        <v>0</v>
      </c>
      <c r="BA742" s="200">
        <v>0</v>
      </c>
      <c r="BB742" s="201">
        <v>0</v>
      </c>
      <c r="BC742" s="425"/>
      <c r="BD742" s="136"/>
    </row>
    <row r="743" spans="1:56" ht="11.25" customHeight="1">
      <c r="A743" s="123">
        <v>169</v>
      </c>
      <c r="B743" s="136" t="s">
        <v>20</v>
      </c>
      <c r="C743" s="346">
        <v>3</v>
      </c>
      <c r="D743" s="140">
        <v>26629</v>
      </c>
      <c r="E743" s="126">
        <v>9</v>
      </c>
      <c r="F743" s="136" t="s">
        <v>459</v>
      </c>
      <c r="G743" s="55" t="s">
        <v>748</v>
      </c>
      <c r="H743" s="136" t="s">
        <v>876</v>
      </c>
      <c r="I743" s="136" t="s">
        <v>103</v>
      </c>
      <c r="J743" s="136"/>
      <c r="K743" s="136"/>
      <c r="L743" s="139"/>
      <c r="M743" s="233"/>
      <c r="N743" s="234"/>
      <c r="O743" s="139"/>
      <c r="P743" s="139"/>
      <c r="Q743" s="139"/>
      <c r="R743" s="233"/>
      <c r="S743" s="234"/>
      <c r="T743" s="139"/>
      <c r="U743" s="139"/>
      <c r="V743" s="139"/>
      <c r="W743" s="233"/>
      <c r="X743" s="234"/>
      <c r="Y743" s="139"/>
      <c r="Z743" s="139"/>
      <c r="AA743" s="139"/>
      <c r="AB743" s="233"/>
      <c r="AC743" s="234"/>
      <c r="AD743" s="139"/>
      <c r="AE743" s="139"/>
      <c r="AF743" s="139"/>
      <c r="AG743" s="233"/>
      <c r="AH743" s="234"/>
      <c r="AI743" s="139"/>
      <c r="AJ743" s="139"/>
      <c r="AK743" s="136">
        <v>11.15395</v>
      </c>
      <c r="AL743" s="8">
        <v>0</v>
      </c>
      <c r="AM743" s="58">
        <v>0</v>
      </c>
      <c r="AN743" s="55"/>
      <c r="AO743" s="237"/>
      <c r="AP743" s="139">
        <v>24.16</v>
      </c>
      <c r="AQ743" s="200">
        <v>0</v>
      </c>
      <c r="AR743" s="201">
        <v>0</v>
      </c>
      <c r="AS743" s="139"/>
      <c r="AT743" s="139"/>
      <c r="AU743" s="423">
        <v>0</v>
      </c>
      <c r="AV743" s="200">
        <v>0</v>
      </c>
      <c r="AW743" s="201">
        <v>0</v>
      </c>
      <c r="AX743" s="423"/>
      <c r="AY743" s="139"/>
      <c r="AZ743" s="423">
        <v>0</v>
      </c>
      <c r="BA743" s="200">
        <v>0</v>
      </c>
      <c r="BB743" s="201">
        <v>0</v>
      </c>
      <c r="BC743" s="425"/>
      <c r="BD743" s="139"/>
    </row>
    <row r="744" spans="1:56" ht="11.25" customHeight="1">
      <c r="A744" s="123">
        <v>169</v>
      </c>
      <c r="B744" s="136" t="s">
        <v>21</v>
      </c>
      <c r="C744" s="346">
        <v>4</v>
      </c>
      <c r="D744" s="140">
        <v>30533</v>
      </c>
      <c r="E744" s="126">
        <v>9</v>
      </c>
      <c r="F744" s="136" t="s">
        <v>459</v>
      </c>
      <c r="G744" s="55" t="s">
        <v>748</v>
      </c>
      <c r="H744" s="136" t="s">
        <v>876</v>
      </c>
      <c r="I744" s="136" t="s">
        <v>103</v>
      </c>
      <c r="J744" s="136"/>
      <c r="K744" s="136"/>
      <c r="L744" s="139"/>
      <c r="M744" s="233"/>
      <c r="N744" s="234"/>
      <c r="O744" s="139"/>
      <c r="P744" s="139"/>
      <c r="Q744" s="139"/>
      <c r="R744" s="233"/>
      <c r="S744" s="234"/>
      <c r="T744" s="139"/>
      <c r="U744" s="139"/>
      <c r="V744" s="139"/>
      <c r="W744" s="233"/>
      <c r="X744" s="234"/>
      <c r="Y744" s="139"/>
      <c r="Z744" s="139"/>
      <c r="AA744" s="139"/>
      <c r="AB744" s="233"/>
      <c r="AC744" s="234"/>
      <c r="AD744" s="139"/>
      <c r="AE744" s="139"/>
      <c r="AF744" s="139"/>
      <c r="AG744" s="233"/>
      <c r="AH744" s="234"/>
      <c r="AI744" s="139"/>
      <c r="AJ744" s="139"/>
      <c r="AK744" s="136">
        <v>13.38275</v>
      </c>
      <c r="AL744" s="8">
        <v>0</v>
      </c>
      <c r="AM744" s="58">
        <v>0</v>
      </c>
      <c r="AN744" s="55"/>
      <c r="AO744" s="237"/>
      <c r="AP744" s="139">
        <v>26.49</v>
      </c>
      <c r="AQ744" s="200">
        <v>0</v>
      </c>
      <c r="AR744" s="201">
        <v>0</v>
      </c>
      <c r="AS744" s="139"/>
      <c r="AT744" s="139"/>
      <c r="AU744" s="423">
        <v>0</v>
      </c>
      <c r="AV744" s="200">
        <v>0</v>
      </c>
      <c r="AW744" s="201">
        <v>0</v>
      </c>
      <c r="AX744" s="423"/>
      <c r="AY744" s="139"/>
      <c r="AZ744" s="423">
        <v>0</v>
      </c>
      <c r="BA744" s="200">
        <v>0</v>
      </c>
      <c r="BB744" s="201">
        <v>0</v>
      </c>
      <c r="BC744" s="425"/>
      <c r="BD744" s="139"/>
    </row>
    <row r="745" spans="1:56" s="4" customFormat="1" ht="11.25" customHeight="1">
      <c r="A745" s="123">
        <v>169</v>
      </c>
      <c r="B745" s="136" t="s">
        <v>21</v>
      </c>
      <c r="C745" s="346">
        <v>5</v>
      </c>
      <c r="D745" s="140">
        <v>30533</v>
      </c>
      <c r="E745" s="94">
        <v>0</v>
      </c>
      <c r="F745" s="136" t="s">
        <v>459</v>
      </c>
      <c r="G745" s="136" t="s">
        <v>748</v>
      </c>
      <c r="H745" s="136" t="s">
        <v>876</v>
      </c>
      <c r="I745" s="136" t="s">
        <v>103</v>
      </c>
      <c r="J745" s="136"/>
      <c r="K745" s="136"/>
      <c r="L745" s="139"/>
      <c r="M745" s="233"/>
      <c r="N745" s="234"/>
      <c r="O745" s="139"/>
      <c r="P745" s="139"/>
      <c r="Q745" s="139"/>
      <c r="R745" s="233"/>
      <c r="S745" s="234"/>
      <c r="T745" s="139"/>
      <c r="U745" s="139"/>
      <c r="V745" s="139"/>
      <c r="W745" s="233"/>
      <c r="X745" s="234"/>
      <c r="Y745" s="139"/>
      <c r="Z745" s="139"/>
      <c r="AA745" s="139"/>
      <c r="AB745" s="233"/>
      <c r="AC745" s="234"/>
      <c r="AD745" s="139"/>
      <c r="AE745" s="139"/>
      <c r="AF745" s="139"/>
      <c r="AG745" s="233"/>
      <c r="AH745" s="234"/>
      <c r="AI745" s="139"/>
      <c r="AJ745" s="139"/>
      <c r="AK745" s="136"/>
      <c r="AL745" s="8">
        <v>0</v>
      </c>
      <c r="AM745" s="58">
        <v>0</v>
      </c>
      <c r="AN745" s="136"/>
      <c r="AO745" s="237"/>
      <c r="AP745" s="139"/>
      <c r="AQ745" s="200">
        <v>0</v>
      </c>
      <c r="AR745" s="201">
        <v>0</v>
      </c>
      <c r="AS745" s="139"/>
      <c r="AT745" s="139"/>
      <c r="AU745" s="245">
        <v>0</v>
      </c>
      <c r="AV745" s="200">
        <v>0</v>
      </c>
      <c r="AW745" s="201">
        <v>0</v>
      </c>
      <c r="AX745" s="423"/>
      <c r="AY745" s="139"/>
      <c r="AZ745" s="423">
        <v>0</v>
      </c>
      <c r="BA745" s="200">
        <v>0</v>
      </c>
      <c r="BB745" s="201">
        <v>0</v>
      </c>
      <c r="BC745" s="425"/>
      <c r="BD745" s="139"/>
    </row>
    <row r="746" spans="1:56" ht="11.25" customHeight="1">
      <c r="A746" s="357">
        <v>170</v>
      </c>
      <c r="B746" s="279" t="s">
        <v>343</v>
      </c>
      <c r="C746" s="347">
        <v>0</v>
      </c>
      <c r="D746" s="280"/>
      <c r="E746" s="421">
        <v>1080</v>
      </c>
      <c r="F746" s="279" t="s">
        <v>305</v>
      </c>
      <c r="G746" s="279" t="s">
        <v>338</v>
      </c>
      <c r="H746" s="279" t="s">
        <v>344</v>
      </c>
      <c r="I746" s="279" t="s">
        <v>849</v>
      </c>
      <c r="J746" s="279" t="s">
        <v>336</v>
      </c>
      <c r="K746" s="279" t="s">
        <v>848</v>
      </c>
      <c r="L746" s="269">
        <v>6140.08</v>
      </c>
      <c r="M746" s="269">
        <v>7493507.5844339989</v>
      </c>
      <c r="N746" s="282">
        <v>1.2204250733596302</v>
      </c>
      <c r="O746" s="279">
        <v>1</v>
      </c>
      <c r="P746" s="279"/>
      <c r="Q746" s="269">
        <v>6016.72</v>
      </c>
      <c r="R746" s="269">
        <v>7299686.7344448371</v>
      </c>
      <c r="S746" s="282">
        <v>1.2132335781696402</v>
      </c>
      <c r="T746" s="279">
        <v>1</v>
      </c>
      <c r="U746" s="279"/>
      <c r="V746" s="269">
        <v>5276.52</v>
      </c>
      <c r="W746" s="269">
        <v>6357536.3656397257</v>
      </c>
      <c r="X746" s="282">
        <v>1.2048729779551155</v>
      </c>
      <c r="Y746" s="279">
        <v>1</v>
      </c>
      <c r="Z746" s="279"/>
      <c r="AA746" s="269">
        <v>6368.93</v>
      </c>
      <c r="AB746" s="269">
        <v>7643888.8371385001</v>
      </c>
      <c r="AC746" s="282">
        <v>1.2001841497925869</v>
      </c>
      <c r="AD746" s="279">
        <v>1</v>
      </c>
      <c r="AE746" s="279"/>
      <c r="AF746" s="269">
        <v>6515.37</v>
      </c>
      <c r="AG746" s="269">
        <v>7766866.1290935138</v>
      </c>
      <c r="AH746" s="282">
        <v>1.1920836620320125</v>
      </c>
      <c r="AI746" s="279">
        <v>1</v>
      </c>
      <c r="AJ746" s="279"/>
      <c r="AK746" s="279">
        <v>6544</v>
      </c>
      <c r="AL746" s="265">
        <v>7853436.3752019024</v>
      </c>
      <c r="AM746" s="268">
        <v>1.2000972455993126</v>
      </c>
      <c r="AN746" s="263"/>
      <c r="AO746" s="316"/>
      <c r="AP746" s="279">
        <v>6329.27</v>
      </c>
      <c r="AQ746" s="265">
        <v>7647313.2343117576</v>
      </c>
      <c r="AR746" s="268">
        <v>1.2082456956824021</v>
      </c>
      <c r="AS746" s="279"/>
      <c r="AT746" s="279"/>
      <c r="AU746" s="422">
        <v>6000.3850000000011</v>
      </c>
      <c r="AV746" s="265">
        <v>7328761.5126886517</v>
      </c>
      <c r="AW746" s="268">
        <v>1.2213818801108014</v>
      </c>
      <c r="AX746" s="422"/>
      <c r="AY746" s="279"/>
      <c r="AZ746" s="422">
        <v>5558.5515629999973</v>
      </c>
      <c r="BA746" s="265">
        <v>6917492.6336667538</v>
      </c>
      <c r="BB746" s="268">
        <v>1.2444775505389616</v>
      </c>
      <c r="BC746" s="422"/>
      <c r="BD746" s="279"/>
    </row>
    <row r="747" spans="1:56" s="4" customFormat="1" ht="11.25" customHeight="1">
      <c r="A747" s="123">
        <v>170</v>
      </c>
      <c r="B747" s="55" t="s">
        <v>343</v>
      </c>
      <c r="C747" s="345">
        <v>1</v>
      </c>
      <c r="D747" s="57">
        <v>40102</v>
      </c>
      <c r="E747" s="94">
        <v>135</v>
      </c>
      <c r="F747" s="55" t="s">
        <v>305</v>
      </c>
      <c r="G747" s="55" t="s">
        <v>338</v>
      </c>
      <c r="H747" s="55" t="s">
        <v>344</v>
      </c>
      <c r="I747" s="55" t="s">
        <v>849</v>
      </c>
      <c r="J747" s="55" t="s">
        <v>336</v>
      </c>
      <c r="K747" s="55" t="s">
        <v>848</v>
      </c>
      <c r="L747" s="55"/>
      <c r="M747" s="8"/>
      <c r="N747" s="58"/>
      <c r="O747" s="55"/>
      <c r="P747" s="55"/>
      <c r="Q747" s="55"/>
      <c r="R747" s="8"/>
      <c r="S747" s="58"/>
      <c r="T747" s="55"/>
      <c r="U747" s="55"/>
      <c r="V747" s="136"/>
      <c r="W747" s="8"/>
      <c r="X747" s="58"/>
      <c r="Y747" s="55"/>
      <c r="Z747" s="55"/>
      <c r="AA747" s="136"/>
      <c r="AB747" s="8"/>
      <c r="AC747" s="58"/>
      <c r="AD747" s="55"/>
      <c r="AE747" s="55"/>
      <c r="AF747" s="136"/>
      <c r="AG747" s="8"/>
      <c r="AH747" s="58"/>
      <c r="AI747" s="55"/>
      <c r="AJ747" s="55"/>
      <c r="AK747" s="55">
        <v>800.45799999999997</v>
      </c>
      <c r="AL747" s="8">
        <v>961009.07938125427</v>
      </c>
      <c r="AM747" s="58">
        <v>1.2005740205997746</v>
      </c>
      <c r="AN747" s="237">
        <v>1</v>
      </c>
      <c r="AO747" s="228"/>
      <c r="AP747" s="56">
        <v>748.07</v>
      </c>
      <c r="AQ747" s="200">
        <v>909136.88625039754</v>
      </c>
      <c r="AR747" s="201">
        <v>1.215309912508719</v>
      </c>
      <c r="AS747" s="56">
        <v>1</v>
      </c>
      <c r="AT747" s="56"/>
      <c r="AU747" s="423">
        <v>701.7375157803101</v>
      </c>
      <c r="AV747" s="200">
        <v>852533.81267171644</v>
      </c>
      <c r="AW747" s="201">
        <v>1.2148898890259923</v>
      </c>
      <c r="AX747" s="423">
        <v>1</v>
      </c>
      <c r="AY747" s="56"/>
      <c r="AZ747" s="427">
        <v>800.04311391692079</v>
      </c>
      <c r="BA747" s="200">
        <v>985256.83900797798</v>
      </c>
      <c r="BB747" s="201">
        <v>1.2315046800218949</v>
      </c>
      <c r="BC747" s="425">
        <v>1</v>
      </c>
      <c r="BD747" s="139"/>
    </row>
    <row r="748" spans="1:56" ht="11.25" customHeight="1">
      <c r="A748" s="123">
        <v>170</v>
      </c>
      <c r="B748" s="55" t="s">
        <v>343</v>
      </c>
      <c r="C748" s="345">
        <v>2</v>
      </c>
      <c r="D748" s="57">
        <v>40367</v>
      </c>
      <c r="E748" s="94">
        <v>135</v>
      </c>
      <c r="F748" s="55" t="s">
        <v>305</v>
      </c>
      <c r="G748" s="55" t="s">
        <v>338</v>
      </c>
      <c r="H748" s="55" t="s">
        <v>344</v>
      </c>
      <c r="I748" s="55" t="s">
        <v>849</v>
      </c>
      <c r="J748" s="55" t="s">
        <v>336</v>
      </c>
      <c r="K748" s="55" t="s">
        <v>848</v>
      </c>
      <c r="L748" s="55"/>
      <c r="M748" s="8"/>
      <c r="N748" s="58"/>
      <c r="O748" s="55"/>
      <c r="P748" s="55"/>
      <c r="Q748" s="55"/>
      <c r="R748" s="8"/>
      <c r="S748" s="58"/>
      <c r="T748" s="55"/>
      <c r="U748" s="55"/>
      <c r="V748" s="55"/>
      <c r="W748" s="8"/>
      <c r="X748" s="58"/>
      <c r="Y748" s="55"/>
      <c r="Z748" s="55"/>
      <c r="AA748" s="55"/>
      <c r="AB748" s="8"/>
      <c r="AC748" s="58"/>
      <c r="AD748" s="55"/>
      <c r="AE748" s="55"/>
      <c r="AF748" s="55"/>
      <c r="AG748" s="8"/>
      <c r="AH748" s="58"/>
      <c r="AI748" s="55"/>
      <c r="AJ748" s="55"/>
      <c r="AK748" s="55">
        <v>797.92499999999995</v>
      </c>
      <c r="AL748" s="8">
        <v>957828.21925313037</v>
      </c>
      <c r="AM748" s="58">
        <v>1.2003988084758974</v>
      </c>
      <c r="AN748" s="237">
        <v>1</v>
      </c>
      <c r="AO748" s="228"/>
      <c r="AP748" s="55">
        <v>734.67</v>
      </c>
      <c r="AQ748" s="200">
        <v>881194.7105198619</v>
      </c>
      <c r="AR748" s="201">
        <v>1.1994428934349599</v>
      </c>
      <c r="AS748" s="55">
        <v>1</v>
      </c>
      <c r="AT748" s="55"/>
      <c r="AU748" s="423">
        <v>762.13917881031023</v>
      </c>
      <c r="AV748" s="200">
        <v>923946.4453035699</v>
      </c>
      <c r="AW748" s="201">
        <v>1.2123067164003283</v>
      </c>
      <c r="AX748" s="423">
        <v>1</v>
      </c>
      <c r="AY748" s="55"/>
      <c r="AZ748" s="427">
        <v>727.82005795342184</v>
      </c>
      <c r="BA748" s="200">
        <v>904842.93701876525</v>
      </c>
      <c r="BB748" s="201">
        <v>1.243223413714537</v>
      </c>
      <c r="BC748" s="425">
        <v>1</v>
      </c>
      <c r="BD748" s="136"/>
    </row>
    <row r="749" spans="1:56" ht="11.25" customHeight="1">
      <c r="A749" s="123">
        <v>170</v>
      </c>
      <c r="B749" s="55" t="s">
        <v>343</v>
      </c>
      <c r="C749" s="345">
        <v>3</v>
      </c>
      <c r="D749" s="57">
        <v>40849</v>
      </c>
      <c r="E749" s="94">
        <v>135</v>
      </c>
      <c r="F749" s="55" t="s">
        <v>305</v>
      </c>
      <c r="G749" s="55" t="s">
        <v>338</v>
      </c>
      <c r="H749" s="55" t="s">
        <v>344</v>
      </c>
      <c r="I749" s="55" t="s">
        <v>849</v>
      </c>
      <c r="J749" s="55" t="s">
        <v>336</v>
      </c>
      <c r="K749" s="55" t="s">
        <v>848</v>
      </c>
      <c r="L749" s="55"/>
      <c r="M749" s="8"/>
      <c r="N749" s="58"/>
      <c r="O749" s="55"/>
      <c r="P749" s="55"/>
      <c r="Q749" s="55"/>
      <c r="R749" s="8"/>
      <c r="S749" s="58"/>
      <c r="T749" s="55"/>
      <c r="U749" s="55"/>
      <c r="V749" s="55"/>
      <c r="W749" s="8"/>
      <c r="X749" s="58"/>
      <c r="Y749" s="55"/>
      <c r="Z749" s="55"/>
      <c r="AA749" s="55"/>
      <c r="AB749" s="8"/>
      <c r="AC749" s="58"/>
      <c r="AD749" s="55"/>
      <c r="AE749" s="55"/>
      <c r="AF749" s="55"/>
      <c r="AG749" s="8"/>
      <c r="AH749" s="58"/>
      <c r="AI749" s="55"/>
      <c r="AJ749" s="55"/>
      <c r="AK749" s="55">
        <v>736.03499999999997</v>
      </c>
      <c r="AL749" s="8">
        <v>883342.18124367273</v>
      </c>
      <c r="AM749" s="58">
        <v>1.2001361093476164</v>
      </c>
      <c r="AN749" s="237">
        <v>1</v>
      </c>
      <c r="AO749" s="228"/>
      <c r="AP749" s="55">
        <v>820.71</v>
      </c>
      <c r="AQ749" s="200">
        <v>987718.57123592496</v>
      </c>
      <c r="AR749" s="201">
        <v>1.2034927943316456</v>
      </c>
      <c r="AS749" s="55">
        <v>1</v>
      </c>
      <c r="AT749" s="55"/>
      <c r="AU749" s="423">
        <v>707.79355682777054</v>
      </c>
      <c r="AV749" s="200">
        <v>866899.68199555215</v>
      </c>
      <c r="AW749" s="201">
        <v>1.2247917116975076</v>
      </c>
      <c r="AX749" s="423">
        <v>1</v>
      </c>
      <c r="AY749" s="55"/>
      <c r="AZ749" s="427">
        <v>674.83760413119956</v>
      </c>
      <c r="BA749" s="200">
        <v>846686.7088032139</v>
      </c>
      <c r="BB749" s="201">
        <v>1.2546525321351298</v>
      </c>
      <c r="BC749" s="425">
        <v>1</v>
      </c>
      <c r="BD749" s="136"/>
    </row>
    <row r="750" spans="1:56" s="4" customFormat="1" ht="11.25" customHeight="1">
      <c r="A750" s="123">
        <v>170</v>
      </c>
      <c r="B750" s="55" t="s">
        <v>343</v>
      </c>
      <c r="C750" s="345">
        <v>4</v>
      </c>
      <c r="D750" s="57">
        <v>40870</v>
      </c>
      <c r="E750" s="94">
        <v>135</v>
      </c>
      <c r="F750" s="55" t="s">
        <v>305</v>
      </c>
      <c r="G750" s="55" t="s">
        <v>338</v>
      </c>
      <c r="H750" s="55" t="s">
        <v>344</v>
      </c>
      <c r="I750" s="55" t="s">
        <v>849</v>
      </c>
      <c r="J750" s="55" t="s">
        <v>336</v>
      </c>
      <c r="K750" s="55" t="s">
        <v>848</v>
      </c>
      <c r="L750" s="55"/>
      <c r="M750" s="8"/>
      <c r="N750" s="58"/>
      <c r="O750" s="55"/>
      <c r="P750" s="55"/>
      <c r="Q750" s="55"/>
      <c r="R750" s="8"/>
      <c r="S750" s="58"/>
      <c r="T750" s="55"/>
      <c r="U750" s="55"/>
      <c r="V750" s="55"/>
      <c r="W750" s="8"/>
      <c r="X750" s="58"/>
      <c r="Y750" s="55"/>
      <c r="Z750" s="55"/>
      <c r="AA750" s="55"/>
      <c r="AB750" s="8"/>
      <c r="AC750" s="58"/>
      <c r="AD750" s="55"/>
      <c r="AE750" s="55"/>
      <c r="AF750" s="55"/>
      <c r="AG750" s="8"/>
      <c r="AH750" s="58"/>
      <c r="AI750" s="55"/>
      <c r="AJ750" s="55"/>
      <c r="AK750" s="55">
        <v>850.70600000000002</v>
      </c>
      <c r="AL750" s="8">
        <v>1020632.1383165008</v>
      </c>
      <c r="AM750" s="58">
        <v>1.1997471962305435</v>
      </c>
      <c r="AN750" s="237">
        <v>1</v>
      </c>
      <c r="AO750" s="228"/>
      <c r="AP750" s="55">
        <v>795.83</v>
      </c>
      <c r="AQ750" s="200">
        <v>950733.23247693281</v>
      </c>
      <c r="AR750" s="201">
        <v>1.1946436204678546</v>
      </c>
      <c r="AS750" s="55">
        <v>1</v>
      </c>
      <c r="AT750" s="55"/>
      <c r="AU750" s="423">
        <v>846.49928710809354</v>
      </c>
      <c r="AV750" s="200">
        <v>1029122.78703866</v>
      </c>
      <c r="AW750" s="201">
        <v>1.2157396972588901</v>
      </c>
      <c r="AX750" s="423">
        <v>1</v>
      </c>
      <c r="AY750" s="55"/>
      <c r="AZ750" s="427">
        <v>746.78495213614428</v>
      </c>
      <c r="BA750" s="200">
        <v>927883.62707469123</v>
      </c>
      <c r="BB750" s="201">
        <v>1.2425044511415535</v>
      </c>
      <c r="BC750" s="425">
        <v>1</v>
      </c>
      <c r="BD750" s="136"/>
    </row>
    <row r="751" spans="1:56" s="4" customFormat="1" ht="11.25" customHeight="1">
      <c r="A751" s="123">
        <v>170</v>
      </c>
      <c r="B751" s="55" t="s">
        <v>343</v>
      </c>
      <c r="C751" s="345">
        <v>5</v>
      </c>
      <c r="D751" s="57">
        <v>41310</v>
      </c>
      <c r="E751" s="94">
        <v>135</v>
      </c>
      <c r="F751" s="55" t="s">
        <v>305</v>
      </c>
      <c r="G751" s="55" t="s">
        <v>338</v>
      </c>
      <c r="H751" s="55" t="s">
        <v>344</v>
      </c>
      <c r="I751" s="55" t="s">
        <v>849</v>
      </c>
      <c r="J751" s="55" t="s">
        <v>336</v>
      </c>
      <c r="K751" s="55" t="s">
        <v>848</v>
      </c>
      <c r="L751" s="55"/>
      <c r="M751" s="8"/>
      <c r="N751" s="58"/>
      <c r="O751" s="55"/>
      <c r="P751" s="55"/>
      <c r="Q751" s="55"/>
      <c r="R751" s="8"/>
      <c r="S751" s="58"/>
      <c r="T751" s="55"/>
      <c r="U751" s="55"/>
      <c r="V751" s="55"/>
      <c r="W751" s="8"/>
      <c r="X751" s="58"/>
      <c r="Y751" s="55"/>
      <c r="Z751" s="55"/>
      <c r="AA751" s="55"/>
      <c r="AB751" s="8"/>
      <c r="AC751" s="58"/>
      <c r="AD751" s="55"/>
      <c r="AE751" s="55"/>
      <c r="AF751" s="55"/>
      <c r="AG751" s="8"/>
      <c r="AH751" s="58"/>
      <c r="AI751" s="55"/>
      <c r="AJ751" s="55"/>
      <c r="AK751" s="55">
        <v>823.86599999999999</v>
      </c>
      <c r="AL751" s="8">
        <v>988406.0011502438</v>
      </c>
      <c r="AM751" s="58">
        <v>1.1997169456565071</v>
      </c>
      <c r="AN751" s="237">
        <v>1</v>
      </c>
      <c r="AO751" s="228"/>
      <c r="AP751" s="55">
        <v>852.79</v>
      </c>
      <c r="AQ751" s="200">
        <v>1033460.7887478208</v>
      </c>
      <c r="AR751" s="201">
        <v>1.2118584748271215</v>
      </c>
      <c r="AS751" s="55">
        <v>1</v>
      </c>
      <c r="AT751" s="55"/>
      <c r="AU751" s="423">
        <v>691.4044447235442</v>
      </c>
      <c r="AV751" s="200">
        <v>847432.66906734649</v>
      </c>
      <c r="AW751" s="201">
        <v>1.2256685295192014</v>
      </c>
      <c r="AX751" s="423">
        <v>1</v>
      </c>
      <c r="AY751" s="55"/>
      <c r="AZ751" s="427">
        <v>814.87105020531203</v>
      </c>
      <c r="BA751" s="200">
        <v>999082.88440788595</v>
      </c>
      <c r="BB751" s="201">
        <v>1.2260625581877778</v>
      </c>
      <c r="BC751" s="425">
        <v>1</v>
      </c>
      <c r="BD751" s="136"/>
    </row>
    <row r="752" spans="1:56" ht="11.25" customHeight="1">
      <c r="A752" s="123">
        <v>170</v>
      </c>
      <c r="B752" s="55" t="s">
        <v>343</v>
      </c>
      <c r="C752" s="345">
        <v>6</v>
      </c>
      <c r="D752" s="57">
        <v>41336</v>
      </c>
      <c r="E752" s="94">
        <v>135</v>
      </c>
      <c r="F752" s="55" t="s">
        <v>305</v>
      </c>
      <c r="G752" s="55" t="s">
        <v>338</v>
      </c>
      <c r="H752" s="55" t="s">
        <v>344</v>
      </c>
      <c r="I752" s="55" t="s">
        <v>849</v>
      </c>
      <c r="J752" s="55" t="s">
        <v>336</v>
      </c>
      <c r="K752" s="55" t="s">
        <v>848</v>
      </c>
      <c r="L752" s="55"/>
      <c r="M752" s="8"/>
      <c r="N752" s="58"/>
      <c r="O752" s="55"/>
      <c r="P752" s="55"/>
      <c r="Q752" s="55"/>
      <c r="R752" s="8"/>
      <c r="S752" s="58"/>
      <c r="T752" s="55"/>
      <c r="U752" s="55"/>
      <c r="V752" s="55"/>
      <c r="W752" s="8"/>
      <c r="X752" s="58"/>
      <c r="Y752" s="55"/>
      <c r="Z752" s="55"/>
      <c r="AA752" s="55"/>
      <c r="AB752" s="8"/>
      <c r="AC752" s="58"/>
      <c r="AD752" s="55"/>
      <c r="AE752" s="55"/>
      <c r="AF752" s="55"/>
      <c r="AG752" s="8"/>
      <c r="AH752" s="58"/>
      <c r="AI752" s="55"/>
      <c r="AJ752" s="55"/>
      <c r="AK752" s="55">
        <v>859.48199999999997</v>
      </c>
      <c r="AL752" s="8">
        <v>1031371.810627438</v>
      </c>
      <c r="AM752" s="58">
        <v>1.1999923333210445</v>
      </c>
      <c r="AN752" s="237">
        <v>1</v>
      </c>
      <c r="AO752" s="228"/>
      <c r="AP752" s="55">
        <v>746.27</v>
      </c>
      <c r="AQ752" s="200">
        <v>906905.56103111128</v>
      </c>
      <c r="AR752" s="201">
        <v>1.2152512643294133</v>
      </c>
      <c r="AS752" s="55">
        <v>1</v>
      </c>
      <c r="AT752" s="55"/>
      <c r="AU752" s="423">
        <v>798.7517697066852</v>
      </c>
      <c r="AV752" s="200">
        <v>973592.79721620702</v>
      </c>
      <c r="AW752" s="201">
        <v>1.2188928201983531</v>
      </c>
      <c r="AX752" s="423">
        <v>1</v>
      </c>
      <c r="AY752" s="55"/>
      <c r="AZ752" s="427">
        <v>601.67046241478818</v>
      </c>
      <c r="BA752" s="200">
        <v>750834.68495722278</v>
      </c>
      <c r="BB752" s="201">
        <v>1.2479168113783881</v>
      </c>
      <c r="BC752" s="425">
        <v>1</v>
      </c>
      <c r="BD752" s="136"/>
    </row>
    <row r="753" spans="1:56" ht="11.25" customHeight="1">
      <c r="A753" s="123">
        <v>170</v>
      </c>
      <c r="B753" s="55" t="s">
        <v>343</v>
      </c>
      <c r="C753" s="345">
        <v>7</v>
      </c>
      <c r="D753" s="57">
        <v>41349</v>
      </c>
      <c r="E753" s="94">
        <v>135</v>
      </c>
      <c r="F753" s="55" t="s">
        <v>305</v>
      </c>
      <c r="G753" s="55" t="s">
        <v>338</v>
      </c>
      <c r="H753" s="55" t="s">
        <v>344</v>
      </c>
      <c r="I753" s="55" t="s">
        <v>849</v>
      </c>
      <c r="J753" s="55" t="s">
        <v>336</v>
      </c>
      <c r="K753" s="55" t="s">
        <v>848</v>
      </c>
      <c r="L753" s="56"/>
      <c r="M753" s="200"/>
      <c r="N753" s="201"/>
      <c r="O753" s="56"/>
      <c r="P753" s="56"/>
      <c r="Q753" s="56"/>
      <c r="R753" s="200"/>
      <c r="S753" s="201"/>
      <c r="T753" s="56"/>
      <c r="U753" s="56"/>
      <c r="V753" s="56"/>
      <c r="W753" s="200"/>
      <c r="X753" s="201"/>
      <c r="Y753" s="56"/>
      <c r="Z753" s="56"/>
      <c r="AA753" s="56"/>
      <c r="AB753" s="200"/>
      <c r="AC753" s="201"/>
      <c r="AD753" s="56"/>
      <c r="AE753" s="56"/>
      <c r="AF753" s="56"/>
      <c r="AG753" s="200"/>
      <c r="AH753" s="201"/>
      <c r="AI753" s="56"/>
      <c r="AJ753" s="56"/>
      <c r="AK753" s="55">
        <v>834.10599999999999</v>
      </c>
      <c r="AL753" s="8">
        <v>1001460.273895014</v>
      </c>
      <c r="AM753" s="58">
        <v>1.2006390961041091</v>
      </c>
      <c r="AN753" s="237">
        <v>1</v>
      </c>
      <c r="AO753" s="228"/>
      <c r="AP753" s="55">
        <v>896.32</v>
      </c>
      <c r="AQ753" s="200">
        <v>1086213.921864091</v>
      </c>
      <c r="AR753" s="201">
        <v>1.2118595165388377</v>
      </c>
      <c r="AS753" s="55">
        <v>1</v>
      </c>
      <c r="AT753" s="55"/>
      <c r="AU753" s="423">
        <v>749.89535139077771</v>
      </c>
      <c r="AV753" s="200">
        <v>915769.19099447329</v>
      </c>
      <c r="AW753" s="201">
        <v>1.2211959832742811</v>
      </c>
      <c r="AX753" s="423">
        <v>1</v>
      </c>
      <c r="AY753" s="55"/>
      <c r="AZ753" s="427">
        <v>586.52819528943371</v>
      </c>
      <c r="BA753" s="200">
        <v>731479.63366055652</v>
      </c>
      <c r="BB753" s="201">
        <v>1.2471346467829969</v>
      </c>
      <c r="BC753" s="425">
        <v>1</v>
      </c>
      <c r="BD753" s="136"/>
    </row>
    <row r="754" spans="1:56" ht="11.25" customHeight="1">
      <c r="A754" s="123">
        <v>170</v>
      </c>
      <c r="B754" s="55" t="s">
        <v>343</v>
      </c>
      <c r="C754" s="345">
        <v>8</v>
      </c>
      <c r="D754" s="57">
        <v>41333</v>
      </c>
      <c r="E754" s="94">
        <v>135</v>
      </c>
      <c r="F754" s="55" t="s">
        <v>305</v>
      </c>
      <c r="G754" s="55" t="s">
        <v>338</v>
      </c>
      <c r="H754" s="55" t="s">
        <v>344</v>
      </c>
      <c r="I754" s="55" t="s">
        <v>849</v>
      </c>
      <c r="J754" s="55" t="s">
        <v>336</v>
      </c>
      <c r="K754" s="55" t="s">
        <v>848</v>
      </c>
      <c r="L754" s="56"/>
      <c r="M754" s="200"/>
      <c r="N754" s="201"/>
      <c r="O754" s="56"/>
      <c r="P754" s="56"/>
      <c r="Q754" s="56"/>
      <c r="R754" s="200"/>
      <c r="S754" s="201"/>
      <c r="T754" s="56"/>
      <c r="U754" s="56"/>
      <c r="V754" s="56"/>
      <c r="W754" s="200"/>
      <c r="X754" s="201"/>
      <c r="Y754" s="56"/>
      <c r="Z754" s="56"/>
      <c r="AA754" s="56"/>
      <c r="AB754" s="200"/>
      <c r="AC754" s="201"/>
      <c r="AD754" s="56"/>
      <c r="AE754" s="56"/>
      <c r="AF754" s="56"/>
      <c r="AG754" s="200"/>
      <c r="AH754" s="201"/>
      <c r="AI754" s="56"/>
      <c r="AJ754" s="56"/>
      <c r="AK754" s="55">
        <v>841.75</v>
      </c>
      <c r="AL754" s="8">
        <v>1010458.607181954</v>
      </c>
      <c r="AM754" s="58">
        <v>1.2004260257581871</v>
      </c>
      <c r="AN754" s="237">
        <v>1</v>
      </c>
      <c r="AO754" s="228"/>
      <c r="AP754" s="56">
        <v>734.61</v>
      </c>
      <c r="AQ754" s="200">
        <v>891933.31811692042</v>
      </c>
      <c r="AR754" s="201">
        <v>1.2141589661411094</v>
      </c>
      <c r="AS754" s="56">
        <v>1</v>
      </c>
      <c r="AT754" s="56"/>
      <c r="AU754" s="423">
        <v>742.16389565251006</v>
      </c>
      <c r="AV754" s="200">
        <v>919464.12840112695</v>
      </c>
      <c r="AW754" s="201">
        <v>1.2388963324505764</v>
      </c>
      <c r="AX754" s="423">
        <v>1</v>
      </c>
      <c r="AY754" s="56"/>
      <c r="AZ754" s="427">
        <v>605.99612695277756</v>
      </c>
      <c r="BA754" s="200">
        <v>771425.31873644027</v>
      </c>
      <c r="BB754" s="201">
        <v>1.2729872096963977</v>
      </c>
      <c r="BC754" s="425">
        <v>1</v>
      </c>
      <c r="BD754" s="139"/>
    </row>
    <row r="755" spans="1:56" s="4" customFormat="1" ht="11.25" customHeight="1">
      <c r="A755" s="357">
        <v>171</v>
      </c>
      <c r="B755" s="263" t="s">
        <v>122</v>
      </c>
      <c r="C755" s="344">
        <v>0</v>
      </c>
      <c r="D755" s="264"/>
      <c r="E755" s="421">
        <v>235.39999999999998</v>
      </c>
      <c r="F755" s="263" t="s">
        <v>978</v>
      </c>
      <c r="G755" s="263" t="s">
        <v>338</v>
      </c>
      <c r="H755" s="263" t="s">
        <v>123</v>
      </c>
      <c r="I755" s="263" t="s">
        <v>849</v>
      </c>
      <c r="J755" s="263" t="s">
        <v>596</v>
      </c>
      <c r="K755" s="263" t="s">
        <v>530</v>
      </c>
      <c r="L755" s="263">
        <v>1030.99</v>
      </c>
      <c r="M755" s="265">
        <v>488735.66850177461</v>
      </c>
      <c r="N755" s="268">
        <v>0.47404501353240536</v>
      </c>
      <c r="O755" s="263">
        <v>1</v>
      </c>
      <c r="P755" s="263"/>
      <c r="Q755" s="263">
        <v>798.38099999999997</v>
      </c>
      <c r="R755" s="265">
        <v>367964.6535433947</v>
      </c>
      <c r="S755" s="268">
        <v>0.46088854011229563</v>
      </c>
      <c r="T755" s="263">
        <v>1</v>
      </c>
      <c r="U755" s="263"/>
      <c r="V755" s="263">
        <v>628.86900000000003</v>
      </c>
      <c r="W755" s="265">
        <v>292466.25395503384</v>
      </c>
      <c r="X755" s="268">
        <v>0.46506705522936226</v>
      </c>
      <c r="Y755" s="263">
        <v>1</v>
      </c>
      <c r="Z755" s="263"/>
      <c r="AA755" s="267">
        <v>622.20500000000004</v>
      </c>
      <c r="AB755" s="265">
        <v>296481.01332003862</v>
      </c>
      <c r="AC755" s="268">
        <v>0.47650053168977841</v>
      </c>
      <c r="AD755" s="263">
        <v>1</v>
      </c>
      <c r="AE755" s="263"/>
      <c r="AF755" s="267">
        <v>490.6</v>
      </c>
      <c r="AG755" s="265">
        <v>241931.74464114301</v>
      </c>
      <c r="AH755" s="268">
        <v>0.49313441630889321</v>
      </c>
      <c r="AI755" s="263">
        <v>1</v>
      </c>
      <c r="AJ755" s="263"/>
      <c r="AK755" s="263">
        <v>228</v>
      </c>
      <c r="AL755" s="265">
        <v>112280.25927456</v>
      </c>
      <c r="AM755" s="268">
        <v>0.49245727752000001</v>
      </c>
      <c r="AN755" s="263"/>
      <c r="AO755" s="313"/>
      <c r="AP755" s="263">
        <v>0</v>
      </c>
      <c r="AQ755" s="265">
        <v>0</v>
      </c>
      <c r="AR755" s="268">
        <v>0</v>
      </c>
      <c r="AS755" s="263"/>
      <c r="AT755" s="263"/>
      <c r="AU755" s="422">
        <v>23.205999999999996</v>
      </c>
      <c r="AV755" s="265">
        <v>15692.320631245564</v>
      </c>
      <c r="AW755" s="268">
        <v>0.67621824662783614</v>
      </c>
      <c r="AX755" s="422"/>
      <c r="AY755" s="263"/>
      <c r="AZ755" s="422">
        <v>0</v>
      </c>
      <c r="BA755" s="265">
        <v>0</v>
      </c>
      <c r="BB755" s="268">
        <v>0</v>
      </c>
      <c r="BC755" s="422"/>
      <c r="BD755" s="263"/>
    </row>
    <row r="756" spans="1:56" ht="11.25" customHeight="1">
      <c r="A756" s="123">
        <v>171</v>
      </c>
      <c r="B756" s="55" t="s">
        <v>122</v>
      </c>
      <c r="C756" s="345">
        <v>1</v>
      </c>
      <c r="D756" s="57">
        <v>35250</v>
      </c>
      <c r="E756" s="94">
        <v>52.8</v>
      </c>
      <c r="F756" s="55" t="s">
        <v>978</v>
      </c>
      <c r="G756" s="55" t="s">
        <v>338</v>
      </c>
      <c r="H756" s="55" t="s">
        <v>123</v>
      </c>
      <c r="I756" s="55" t="s">
        <v>849</v>
      </c>
      <c r="J756" s="55" t="s">
        <v>596</v>
      </c>
      <c r="K756" s="55" t="s">
        <v>530</v>
      </c>
      <c r="L756" s="56"/>
      <c r="M756" s="200"/>
      <c r="N756" s="201"/>
      <c r="O756" s="56"/>
      <c r="P756" s="56"/>
      <c r="Q756" s="56"/>
      <c r="R756" s="200"/>
      <c r="S756" s="201"/>
      <c r="T756" s="56"/>
      <c r="U756" s="56"/>
      <c r="V756" s="56"/>
      <c r="W756" s="200"/>
      <c r="X756" s="201"/>
      <c r="Y756" s="56"/>
      <c r="Z756" s="56"/>
      <c r="AA756" s="56"/>
      <c r="AB756" s="200"/>
      <c r="AC756" s="201"/>
      <c r="AD756" s="56"/>
      <c r="AE756" s="56"/>
      <c r="AF756" s="56"/>
      <c r="AG756" s="200"/>
      <c r="AH756" s="201"/>
      <c r="AI756" s="56"/>
      <c r="AJ756" s="56"/>
      <c r="AK756" s="55">
        <v>0.46129999999999999</v>
      </c>
      <c r="AL756" s="8">
        <v>228.95996640083843</v>
      </c>
      <c r="AM756" s="58">
        <v>0.49633636765844014</v>
      </c>
      <c r="AN756" s="237">
        <v>1</v>
      </c>
      <c r="AO756" s="228"/>
      <c r="AP756" s="56">
        <v>0</v>
      </c>
      <c r="AQ756" s="200">
        <v>0</v>
      </c>
      <c r="AR756" s="201">
        <v>0</v>
      </c>
      <c r="AS756" s="56">
        <v>1</v>
      </c>
      <c r="AT756" s="56"/>
      <c r="AU756" s="423">
        <v>7.5359729354390712</v>
      </c>
      <c r="AV756" s="200">
        <v>5095.9624050374368</v>
      </c>
      <c r="AW756" s="201">
        <v>0.67621824662783625</v>
      </c>
      <c r="AX756" s="423">
        <v>1</v>
      </c>
      <c r="AY756" s="56"/>
      <c r="AZ756" s="423">
        <v>0</v>
      </c>
      <c r="BA756" s="200">
        <v>0</v>
      </c>
      <c r="BB756" s="201">
        <v>0</v>
      </c>
      <c r="BC756" s="425">
        <v>1</v>
      </c>
      <c r="BD756" s="139"/>
    </row>
    <row r="757" spans="1:56" ht="11.25" customHeight="1">
      <c r="A757" s="123">
        <v>171</v>
      </c>
      <c r="B757" s="55" t="s">
        <v>122</v>
      </c>
      <c r="C757" s="345">
        <v>2</v>
      </c>
      <c r="D757" s="57">
        <v>35364</v>
      </c>
      <c r="E757" s="94">
        <v>52.8</v>
      </c>
      <c r="F757" s="55" t="s">
        <v>978</v>
      </c>
      <c r="G757" s="55" t="s">
        <v>338</v>
      </c>
      <c r="H757" s="55" t="s">
        <v>123</v>
      </c>
      <c r="I757" s="55" t="s">
        <v>849</v>
      </c>
      <c r="J757" s="55" t="s">
        <v>596</v>
      </c>
      <c r="K757" s="55" t="s">
        <v>530</v>
      </c>
      <c r="L757" s="55"/>
      <c r="M757" s="8"/>
      <c r="N757" s="58"/>
      <c r="O757" s="55"/>
      <c r="P757" s="55"/>
      <c r="Q757" s="55"/>
      <c r="R757" s="8"/>
      <c r="S757" s="58"/>
      <c r="T757" s="55"/>
      <c r="U757" s="55"/>
      <c r="V757" s="55"/>
      <c r="W757" s="8"/>
      <c r="X757" s="58"/>
      <c r="Y757" s="55"/>
      <c r="Z757" s="55"/>
      <c r="AA757" s="55"/>
      <c r="AB757" s="8"/>
      <c r="AC757" s="58"/>
      <c r="AD757" s="55"/>
      <c r="AE757" s="55"/>
      <c r="AF757" s="55"/>
      <c r="AG757" s="8"/>
      <c r="AH757" s="58"/>
      <c r="AI757" s="55"/>
      <c r="AJ757" s="55"/>
      <c r="AK757" s="55">
        <v>94.923699999999997</v>
      </c>
      <c r="AL757" s="8">
        <v>47109.322781288545</v>
      </c>
      <c r="AM757" s="58">
        <v>0.49628620440720855</v>
      </c>
      <c r="AN757" s="237">
        <v>1</v>
      </c>
      <c r="AO757" s="228"/>
      <c r="AP757" s="56">
        <v>0</v>
      </c>
      <c r="AQ757" s="200">
        <v>0</v>
      </c>
      <c r="AR757" s="201">
        <v>0</v>
      </c>
      <c r="AS757" s="56">
        <v>1</v>
      </c>
      <c r="AT757" s="56"/>
      <c r="AU757" s="423">
        <v>7.4198042825307634E-2</v>
      </c>
      <c r="AV757" s="200">
        <v>50.174070422546613</v>
      </c>
      <c r="AW757" s="201">
        <v>0.67621824662783592</v>
      </c>
      <c r="AX757" s="423">
        <v>1</v>
      </c>
      <c r="AY757" s="56"/>
      <c r="AZ757" s="423">
        <v>0</v>
      </c>
      <c r="BA757" s="200">
        <v>0</v>
      </c>
      <c r="BB757" s="201">
        <v>0</v>
      </c>
      <c r="BC757" s="425">
        <v>1</v>
      </c>
      <c r="BD757" s="139"/>
    </row>
    <row r="758" spans="1:56" s="4" customFormat="1" ht="11.25" customHeight="1">
      <c r="A758" s="123">
        <v>171</v>
      </c>
      <c r="B758" s="55" t="s">
        <v>122</v>
      </c>
      <c r="C758" s="345">
        <v>3</v>
      </c>
      <c r="D758" s="57">
        <v>35410</v>
      </c>
      <c r="E758" s="94">
        <v>52.8</v>
      </c>
      <c r="F758" s="55" t="s">
        <v>978</v>
      </c>
      <c r="G758" s="55" t="s">
        <v>338</v>
      </c>
      <c r="H758" s="55" t="s">
        <v>123</v>
      </c>
      <c r="I758" s="55" t="s">
        <v>849</v>
      </c>
      <c r="J758" s="55" t="s">
        <v>596</v>
      </c>
      <c r="K758" s="55" t="s">
        <v>530</v>
      </c>
      <c r="L758" s="55"/>
      <c r="M758" s="8"/>
      <c r="N758" s="58"/>
      <c r="O758" s="55"/>
      <c r="P758" s="55"/>
      <c r="Q758" s="55"/>
      <c r="R758" s="8"/>
      <c r="S758" s="58"/>
      <c r="T758" s="55"/>
      <c r="U758" s="55"/>
      <c r="V758" s="55"/>
      <c r="W758" s="8"/>
      <c r="X758" s="58"/>
      <c r="Y758" s="55"/>
      <c r="Z758" s="55"/>
      <c r="AA758" s="55"/>
      <c r="AB758" s="8"/>
      <c r="AC758" s="58"/>
      <c r="AD758" s="55"/>
      <c r="AE758" s="55"/>
      <c r="AF758" s="55"/>
      <c r="AG758" s="8"/>
      <c r="AH758" s="58"/>
      <c r="AI758" s="55"/>
      <c r="AJ758" s="55"/>
      <c r="AK758" s="55">
        <v>56.027900000000002</v>
      </c>
      <c r="AL758" s="8">
        <v>27805.916059426356</v>
      </c>
      <c r="AM758" s="58">
        <v>0.4962869580945628</v>
      </c>
      <c r="AN758" s="237">
        <v>1</v>
      </c>
      <c r="AO758" s="228"/>
      <c r="AP758" s="55">
        <v>0</v>
      </c>
      <c r="AQ758" s="200">
        <v>0</v>
      </c>
      <c r="AR758" s="201">
        <v>0</v>
      </c>
      <c r="AS758" s="55">
        <v>1</v>
      </c>
      <c r="AT758" s="55"/>
      <c r="AU758" s="423">
        <v>8.5117896198688747</v>
      </c>
      <c r="AV758" s="200">
        <v>5755.8274524127455</v>
      </c>
      <c r="AW758" s="201">
        <v>0.67621824662783603</v>
      </c>
      <c r="AX758" s="423">
        <v>1</v>
      </c>
      <c r="AY758" s="55"/>
      <c r="AZ758" s="423">
        <v>0</v>
      </c>
      <c r="BA758" s="200">
        <v>0</v>
      </c>
      <c r="BB758" s="201">
        <v>0</v>
      </c>
      <c r="BC758" s="425">
        <v>1</v>
      </c>
      <c r="BD758" s="136"/>
    </row>
    <row r="759" spans="1:56" s="4" customFormat="1" ht="11.25" customHeight="1">
      <c r="A759" s="123">
        <v>171</v>
      </c>
      <c r="B759" s="55" t="s">
        <v>122</v>
      </c>
      <c r="C759" s="345">
        <v>4</v>
      </c>
      <c r="D759" s="57">
        <v>35886</v>
      </c>
      <c r="E759" s="94">
        <v>77</v>
      </c>
      <c r="F759" s="55" t="s">
        <v>978</v>
      </c>
      <c r="G759" s="55" t="s">
        <v>338</v>
      </c>
      <c r="H759" s="55" t="s">
        <v>123</v>
      </c>
      <c r="I759" s="55" t="s">
        <v>849</v>
      </c>
      <c r="J759" s="55" t="s">
        <v>596</v>
      </c>
      <c r="K759" s="55" t="s">
        <v>530</v>
      </c>
      <c r="L759" s="55"/>
      <c r="M759" s="8"/>
      <c r="N759" s="58"/>
      <c r="O759" s="55"/>
      <c r="P759" s="55"/>
      <c r="Q759" s="55"/>
      <c r="R759" s="8"/>
      <c r="S759" s="58"/>
      <c r="T759" s="55"/>
      <c r="U759" s="55"/>
      <c r="V759" s="55"/>
      <c r="W759" s="8"/>
      <c r="X759" s="58"/>
      <c r="Y759" s="55"/>
      <c r="Z759" s="55"/>
      <c r="AA759" s="55"/>
      <c r="AB759" s="8"/>
      <c r="AC759" s="58"/>
      <c r="AD759" s="55"/>
      <c r="AE759" s="55"/>
      <c r="AF759" s="55"/>
      <c r="AG759" s="8"/>
      <c r="AH759" s="58"/>
      <c r="AI759" s="55"/>
      <c r="AJ759" s="55"/>
      <c r="AK759" s="55">
        <v>76.591899999999995</v>
      </c>
      <c r="AL759" s="8">
        <v>38011.517524384777</v>
      </c>
      <c r="AM759" s="58">
        <v>0.49628638961019089</v>
      </c>
      <c r="AN759" s="237">
        <v>1</v>
      </c>
      <c r="AO759" s="228"/>
      <c r="AP759" s="55">
        <v>0</v>
      </c>
      <c r="AQ759" s="200">
        <v>0</v>
      </c>
      <c r="AR759" s="201">
        <v>0</v>
      </c>
      <c r="AS759" s="55">
        <v>1</v>
      </c>
      <c r="AT759" s="55"/>
      <c r="AU759" s="423">
        <v>7.0840394018667441</v>
      </c>
      <c r="AV759" s="200">
        <v>4790.3567033728341</v>
      </c>
      <c r="AW759" s="201">
        <v>0.67621824662783603</v>
      </c>
      <c r="AX759" s="423">
        <v>1</v>
      </c>
      <c r="AY759" s="55"/>
      <c r="AZ759" s="423">
        <v>0</v>
      </c>
      <c r="BA759" s="200">
        <v>0</v>
      </c>
      <c r="BB759" s="201">
        <v>0</v>
      </c>
      <c r="BC759" s="425">
        <v>1</v>
      </c>
      <c r="BD759" s="136"/>
    </row>
    <row r="760" spans="1:56" s="4" customFormat="1" ht="11.25" customHeight="1">
      <c r="A760" s="123">
        <v>171</v>
      </c>
      <c r="B760" s="55" t="s">
        <v>122</v>
      </c>
      <c r="C760" s="345">
        <v>5</v>
      </c>
      <c r="D760" s="57">
        <v>39917</v>
      </c>
      <c r="E760" s="94">
        <v>0</v>
      </c>
      <c r="F760" s="55" t="s">
        <v>978</v>
      </c>
      <c r="G760" s="55" t="s">
        <v>338</v>
      </c>
      <c r="H760" s="55" t="s">
        <v>123</v>
      </c>
      <c r="I760" s="55" t="s">
        <v>849</v>
      </c>
      <c r="J760" s="55" t="s">
        <v>596</v>
      </c>
      <c r="K760" s="55" t="s">
        <v>530</v>
      </c>
      <c r="L760" s="55"/>
      <c r="M760" s="8"/>
      <c r="N760" s="58"/>
      <c r="O760" s="55"/>
      <c r="P760" s="154" t="s">
        <v>1069</v>
      </c>
      <c r="Q760" s="55"/>
      <c r="R760" s="8"/>
      <c r="S760" s="58"/>
      <c r="T760" s="55"/>
      <c r="U760" s="154" t="s">
        <v>1069</v>
      </c>
      <c r="V760" s="55"/>
      <c r="W760" s="8"/>
      <c r="X760" s="58"/>
      <c r="Y760" s="55"/>
      <c r="Z760" s="154" t="s">
        <v>1069</v>
      </c>
      <c r="AA760" s="55"/>
      <c r="AB760" s="8"/>
      <c r="AC760" s="58"/>
      <c r="AD760" s="55"/>
      <c r="AE760" s="154" t="s">
        <v>1069</v>
      </c>
      <c r="AF760" s="55"/>
      <c r="AG760" s="8"/>
      <c r="AH760" s="58"/>
      <c r="AI760" s="55"/>
      <c r="AJ760" s="154" t="s">
        <v>1069</v>
      </c>
      <c r="AK760" s="55">
        <v>0</v>
      </c>
      <c r="AL760" s="8">
        <v>0</v>
      </c>
      <c r="AM760" s="58">
        <v>0</v>
      </c>
      <c r="AN760" s="237">
        <v>1</v>
      </c>
      <c r="AO760" s="228" t="s">
        <v>1069</v>
      </c>
      <c r="AP760" s="55">
        <v>0</v>
      </c>
      <c r="AQ760" s="200">
        <v>0</v>
      </c>
      <c r="AR760" s="201">
        <v>0</v>
      </c>
      <c r="AS760" s="55">
        <v>1</v>
      </c>
      <c r="AT760" s="55" t="s">
        <v>1069</v>
      </c>
      <c r="AU760" s="423">
        <v>0</v>
      </c>
      <c r="AV760" s="200">
        <v>0</v>
      </c>
      <c r="AW760" s="201">
        <v>0</v>
      </c>
      <c r="AX760" s="423">
        <v>1</v>
      </c>
      <c r="AY760" s="55" t="s">
        <v>1069</v>
      </c>
      <c r="AZ760" s="423">
        <v>0</v>
      </c>
      <c r="BA760" s="200">
        <v>0</v>
      </c>
      <c r="BB760" s="201">
        <v>0</v>
      </c>
      <c r="BC760" s="425">
        <v>1</v>
      </c>
      <c r="BD760" s="136" t="s">
        <v>1069</v>
      </c>
    </row>
    <row r="761" spans="1:56" s="4" customFormat="1" ht="11.25" customHeight="1">
      <c r="A761" s="123">
        <v>171</v>
      </c>
      <c r="B761" s="55" t="s">
        <v>1068</v>
      </c>
      <c r="C761" s="345">
        <v>6</v>
      </c>
      <c r="D761" s="57">
        <v>39917</v>
      </c>
      <c r="E761" s="94">
        <v>0</v>
      </c>
      <c r="F761" s="55" t="s">
        <v>978</v>
      </c>
      <c r="G761" s="55" t="s">
        <v>338</v>
      </c>
      <c r="H761" s="55" t="s">
        <v>123</v>
      </c>
      <c r="I761" s="55" t="s">
        <v>849</v>
      </c>
      <c r="J761" s="55" t="s">
        <v>596</v>
      </c>
      <c r="K761" s="55" t="s">
        <v>530</v>
      </c>
      <c r="L761" s="56"/>
      <c r="M761" s="200"/>
      <c r="N761" s="201"/>
      <c r="O761" s="56"/>
      <c r="P761" s="154" t="s">
        <v>1069</v>
      </c>
      <c r="Q761" s="56"/>
      <c r="R761" s="200"/>
      <c r="S761" s="201"/>
      <c r="T761" s="56"/>
      <c r="U761" s="154" t="s">
        <v>1069</v>
      </c>
      <c r="V761" s="139"/>
      <c r="W761" s="200"/>
      <c r="X761" s="201"/>
      <c r="Y761" s="56"/>
      <c r="Z761" s="154" t="s">
        <v>1069</v>
      </c>
      <c r="AA761" s="139"/>
      <c r="AB761" s="200"/>
      <c r="AC761" s="201"/>
      <c r="AD761" s="56"/>
      <c r="AE761" s="154" t="s">
        <v>1069</v>
      </c>
      <c r="AF761" s="139"/>
      <c r="AG761" s="200"/>
      <c r="AH761" s="201"/>
      <c r="AI761" s="56"/>
      <c r="AJ761" s="154" t="s">
        <v>1069</v>
      </c>
      <c r="AK761" s="55">
        <v>0</v>
      </c>
      <c r="AL761" s="8">
        <v>0</v>
      </c>
      <c r="AM761" s="58">
        <v>0</v>
      </c>
      <c r="AN761" s="237">
        <v>1</v>
      </c>
      <c r="AO761" s="228" t="s">
        <v>1069</v>
      </c>
      <c r="AP761" s="55">
        <v>0</v>
      </c>
      <c r="AQ761" s="200">
        <v>0</v>
      </c>
      <c r="AR761" s="201">
        <v>0</v>
      </c>
      <c r="AS761" s="55">
        <v>1</v>
      </c>
      <c r="AT761" s="55" t="s">
        <v>1069</v>
      </c>
      <c r="AU761" s="423">
        <v>0</v>
      </c>
      <c r="AV761" s="200">
        <v>0</v>
      </c>
      <c r="AW761" s="201">
        <v>0</v>
      </c>
      <c r="AX761" s="423">
        <v>1</v>
      </c>
      <c r="AY761" s="55" t="s">
        <v>1069</v>
      </c>
      <c r="AZ761" s="423">
        <v>0</v>
      </c>
      <c r="BA761" s="200">
        <v>0</v>
      </c>
      <c r="BB761" s="201">
        <v>0</v>
      </c>
      <c r="BC761" s="425">
        <v>1</v>
      </c>
      <c r="BD761" s="136" t="s">
        <v>1069</v>
      </c>
    </row>
    <row r="762" spans="1:56" ht="11.25" customHeight="1">
      <c r="A762" s="357">
        <v>172</v>
      </c>
      <c r="B762" s="263" t="s">
        <v>654</v>
      </c>
      <c r="C762" s="344">
        <v>0</v>
      </c>
      <c r="D762" s="264"/>
      <c r="E762" s="421">
        <v>139.19999999999999</v>
      </c>
      <c r="F762" s="263" t="s">
        <v>132</v>
      </c>
      <c r="G762" s="263" t="s">
        <v>748</v>
      </c>
      <c r="H762" s="263" t="s">
        <v>135</v>
      </c>
      <c r="I762" s="263" t="s">
        <v>103</v>
      </c>
      <c r="J762" s="263"/>
      <c r="K762" s="263"/>
      <c r="L762" s="267">
        <v>190.52259999999998</v>
      </c>
      <c r="M762" s="265">
        <v>0</v>
      </c>
      <c r="N762" s="268">
        <v>0</v>
      </c>
      <c r="O762" s="263"/>
      <c r="P762" s="263"/>
      <c r="Q762" s="267">
        <v>193.46779999999998</v>
      </c>
      <c r="R762" s="265">
        <v>0</v>
      </c>
      <c r="S762" s="268">
        <v>0</v>
      </c>
      <c r="T762" s="263"/>
      <c r="U762" s="263"/>
      <c r="V762" s="267">
        <v>296.73885000000001</v>
      </c>
      <c r="W762" s="265">
        <v>0</v>
      </c>
      <c r="X762" s="268">
        <v>0</v>
      </c>
      <c r="Y762" s="263"/>
      <c r="Z762" s="263"/>
      <c r="AA762" s="265">
        <v>371.77179999999998</v>
      </c>
      <c r="AB762" s="265">
        <v>0</v>
      </c>
      <c r="AC762" s="268">
        <v>0</v>
      </c>
      <c r="AD762" s="263"/>
      <c r="AE762" s="263"/>
      <c r="AF762" s="271">
        <v>551.55835000000002</v>
      </c>
      <c r="AG762" s="265">
        <v>0</v>
      </c>
      <c r="AH762" s="268">
        <v>0</v>
      </c>
      <c r="AI762" s="263"/>
      <c r="AJ762" s="263"/>
      <c r="AK762" s="263">
        <v>548.2251</v>
      </c>
      <c r="AL762" s="265">
        <v>0</v>
      </c>
      <c r="AM762" s="268">
        <v>0</v>
      </c>
      <c r="AN762" s="263"/>
      <c r="AO762" s="313"/>
      <c r="AP762" s="263">
        <v>341.01635000000005</v>
      </c>
      <c r="AQ762" s="265">
        <v>0</v>
      </c>
      <c r="AR762" s="268">
        <v>0</v>
      </c>
      <c r="AS762" s="263"/>
      <c r="AT762" s="263"/>
      <c r="AU762" s="422">
        <v>437.65075000000002</v>
      </c>
      <c r="AV762" s="265">
        <v>0</v>
      </c>
      <c r="AW762" s="268">
        <v>0</v>
      </c>
      <c r="AX762" s="422"/>
      <c r="AY762" s="263"/>
      <c r="AZ762" s="422">
        <v>643.88440000000003</v>
      </c>
      <c r="BA762" s="265">
        <v>0</v>
      </c>
      <c r="BB762" s="268">
        <v>0</v>
      </c>
      <c r="BC762" s="422"/>
      <c r="BD762" s="263"/>
    </row>
    <row r="763" spans="1:56" ht="11.25" customHeight="1">
      <c r="A763" s="123">
        <v>172</v>
      </c>
      <c r="B763" s="55" t="s">
        <v>654</v>
      </c>
      <c r="C763" s="345">
        <v>1</v>
      </c>
      <c r="D763" s="57">
        <v>37026</v>
      </c>
      <c r="E763" s="8">
        <v>13.2</v>
      </c>
      <c r="F763" s="55" t="s">
        <v>132</v>
      </c>
      <c r="G763" s="55" t="s">
        <v>748</v>
      </c>
      <c r="H763" s="55" t="s">
        <v>655</v>
      </c>
      <c r="I763" s="55" t="s">
        <v>103</v>
      </c>
      <c r="J763" s="55"/>
      <c r="K763" s="55"/>
      <c r="L763" s="55"/>
      <c r="M763" s="8"/>
      <c r="N763" s="58"/>
      <c r="O763" s="55"/>
      <c r="P763" s="55"/>
      <c r="Q763" s="55"/>
      <c r="R763" s="8"/>
      <c r="S763" s="58"/>
      <c r="T763" s="55"/>
      <c r="U763" s="55"/>
      <c r="V763" s="55"/>
      <c r="W763" s="8"/>
      <c r="X763" s="58"/>
      <c r="Y763" s="55"/>
      <c r="Z763" s="55"/>
      <c r="AA763" s="55"/>
      <c r="AB763" s="8"/>
      <c r="AC763" s="58"/>
      <c r="AD763" s="55"/>
      <c r="AE763" s="55"/>
      <c r="AF763" s="55"/>
      <c r="AG763" s="8"/>
      <c r="AH763" s="58"/>
      <c r="AI763" s="55"/>
      <c r="AJ763" s="55"/>
      <c r="AK763" s="55">
        <v>548.2251</v>
      </c>
      <c r="AL763" s="8">
        <v>0</v>
      </c>
      <c r="AM763" s="58">
        <v>0</v>
      </c>
      <c r="AN763" s="55"/>
      <c r="AO763" s="228"/>
      <c r="AP763" s="55">
        <v>341.02</v>
      </c>
      <c r="AQ763" s="200">
        <v>0</v>
      </c>
      <c r="AR763" s="201">
        <v>0</v>
      </c>
      <c r="AS763" s="55"/>
      <c r="AT763" s="55"/>
      <c r="AU763" s="423">
        <v>397.67164999999994</v>
      </c>
      <c r="AV763" s="200">
        <v>0</v>
      </c>
      <c r="AW763" s="201">
        <v>0</v>
      </c>
      <c r="AX763" s="423"/>
      <c r="AY763" s="55"/>
      <c r="AZ763" s="423">
        <v>469.42110000000002</v>
      </c>
      <c r="BA763" s="200">
        <v>0</v>
      </c>
      <c r="BB763" s="201">
        <v>0</v>
      </c>
      <c r="BC763" s="425"/>
      <c r="BD763" s="136"/>
    </row>
    <row r="764" spans="1:56" ht="11.25" customHeight="1">
      <c r="A764" s="123">
        <v>172</v>
      </c>
      <c r="B764" s="55" t="s">
        <v>654</v>
      </c>
      <c r="C764" s="345">
        <v>2</v>
      </c>
      <c r="D764" s="57">
        <v>18247</v>
      </c>
      <c r="E764" s="8">
        <v>13.2</v>
      </c>
      <c r="F764" s="55" t="s">
        <v>132</v>
      </c>
      <c r="G764" s="55" t="s">
        <v>748</v>
      </c>
      <c r="H764" s="55" t="s">
        <v>655</v>
      </c>
      <c r="I764" s="55" t="s">
        <v>103</v>
      </c>
      <c r="J764" s="55"/>
      <c r="K764" s="55"/>
      <c r="L764" s="55"/>
      <c r="M764" s="8"/>
      <c r="N764" s="58"/>
      <c r="O764" s="55"/>
      <c r="P764" s="55"/>
      <c r="Q764" s="55"/>
      <c r="R764" s="8"/>
      <c r="S764" s="58"/>
      <c r="T764" s="55"/>
      <c r="U764" s="55"/>
      <c r="V764" s="55"/>
      <c r="W764" s="8"/>
      <c r="X764" s="58"/>
      <c r="Y764" s="55"/>
      <c r="Z764" s="55"/>
      <c r="AA764" s="55"/>
      <c r="AB764" s="8"/>
      <c r="AC764" s="58"/>
      <c r="AD764" s="55"/>
      <c r="AE764" s="55"/>
      <c r="AF764" s="55"/>
      <c r="AG764" s="8"/>
      <c r="AH764" s="58"/>
      <c r="AI764" s="55"/>
      <c r="AJ764" s="55"/>
      <c r="AK764" s="55">
        <v>0</v>
      </c>
      <c r="AL764" s="8">
        <v>0</v>
      </c>
      <c r="AM764" s="58">
        <v>0</v>
      </c>
      <c r="AN764" s="55"/>
      <c r="AO764" s="228"/>
      <c r="AP764" s="55">
        <v>0</v>
      </c>
      <c r="AQ764" s="200">
        <v>0</v>
      </c>
      <c r="AR764" s="201">
        <v>0</v>
      </c>
      <c r="AS764" s="55"/>
      <c r="AT764" s="55"/>
      <c r="AU764" s="423">
        <v>0.13930000000000001</v>
      </c>
      <c r="AV764" s="200">
        <v>0</v>
      </c>
      <c r="AW764" s="201">
        <v>0</v>
      </c>
      <c r="AX764" s="423"/>
      <c r="AY764" s="55"/>
      <c r="AZ764" s="423">
        <v>22.387500000000003</v>
      </c>
      <c r="BA764" s="200">
        <v>0</v>
      </c>
      <c r="BB764" s="201">
        <v>0</v>
      </c>
      <c r="BC764" s="425"/>
      <c r="BD764" s="136"/>
    </row>
    <row r="765" spans="1:56" ht="11.25" customHeight="1">
      <c r="A765" s="123">
        <v>172</v>
      </c>
      <c r="B765" s="55" t="s">
        <v>654</v>
      </c>
      <c r="C765" s="345">
        <v>3</v>
      </c>
      <c r="D765" s="57">
        <v>18251</v>
      </c>
      <c r="E765" s="8">
        <v>13.2</v>
      </c>
      <c r="F765" s="55" t="s">
        <v>132</v>
      </c>
      <c r="G765" s="55" t="s">
        <v>748</v>
      </c>
      <c r="H765" s="55" t="s">
        <v>655</v>
      </c>
      <c r="I765" s="55" t="s">
        <v>103</v>
      </c>
      <c r="J765" s="55"/>
      <c r="K765" s="55"/>
      <c r="L765" s="55"/>
      <c r="M765" s="8"/>
      <c r="N765" s="58"/>
      <c r="O765" s="55"/>
      <c r="P765" s="55"/>
      <c r="Q765" s="55"/>
      <c r="R765" s="8"/>
      <c r="S765" s="58"/>
      <c r="T765" s="55"/>
      <c r="U765" s="55"/>
      <c r="V765" s="55"/>
      <c r="W765" s="8"/>
      <c r="X765" s="58"/>
      <c r="Y765" s="55"/>
      <c r="Z765" s="55"/>
      <c r="AA765" s="55"/>
      <c r="AB765" s="8"/>
      <c r="AC765" s="58"/>
      <c r="AD765" s="55"/>
      <c r="AE765" s="55"/>
      <c r="AF765" s="55"/>
      <c r="AG765" s="8"/>
      <c r="AH765" s="58"/>
      <c r="AI765" s="55"/>
      <c r="AJ765" s="55"/>
      <c r="AK765" s="55">
        <v>0</v>
      </c>
      <c r="AL765" s="8">
        <v>0</v>
      </c>
      <c r="AM765" s="58">
        <v>0</v>
      </c>
      <c r="AN765" s="55"/>
      <c r="AO765" s="228"/>
      <c r="AP765" s="55">
        <v>0</v>
      </c>
      <c r="AQ765" s="200">
        <v>0</v>
      </c>
      <c r="AR765" s="201">
        <v>0</v>
      </c>
      <c r="AS765" s="55"/>
      <c r="AT765" s="55"/>
      <c r="AU765" s="423">
        <v>6.7858999999999998</v>
      </c>
      <c r="AV765" s="200">
        <v>0</v>
      </c>
      <c r="AW765" s="201">
        <v>0</v>
      </c>
      <c r="AX765" s="423"/>
      <c r="AY765" s="55"/>
      <c r="AZ765" s="423">
        <v>17.114000000000004</v>
      </c>
      <c r="BA765" s="200">
        <v>0</v>
      </c>
      <c r="BB765" s="201">
        <v>0</v>
      </c>
      <c r="BC765" s="425"/>
      <c r="BD765" s="136"/>
    </row>
    <row r="766" spans="1:56" ht="11.25" customHeight="1">
      <c r="A766" s="123">
        <v>172</v>
      </c>
      <c r="B766" s="55" t="s">
        <v>654</v>
      </c>
      <c r="C766" s="345">
        <v>4</v>
      </c>
      <c r="D766" s="57">
        <v>18556</v>
      </c>
      <c r="E766" s="8">
        <v>13.2</v>
      </c>
      <c r="F766" s="55" t="s">
        <v>132</v>
      </c>
      <c r="G766" s="55" t="s">
        <v>748</v>
      </c>
      <c r="H766" s="55" t="s">
        <v>655</v>
      </c>
      <c r="I766" s="55" t="s">
        <v>103</v>
      </c>
      <c r="J766" s="55"/>
      <c r="K766" s="55"/>
      <c r="L766" s="55"/>
      <c r="M766" s="8"/>
      <c r="N766" s="58"/>
      <c r="O766" s="55"/>
      <c r="P766" s="55"/>
      <c r="Q766" s="55"/>
      <c r="R766" s="8"/>
      <c r="S766" s="58"/>
      <c r="T766" s="55"/>
      <c r="U766" s="55"/>
      <c r="V766" s="55"/>
      <c r="W766" s="8"/>
      <c r="X766" s="58"/>
      <c r="Y766" s="55"/>
      <c r="Z766" s="55"/>
      <c r="AA766" s="55"/>
      <c r="AB766" s="8"/>
      <c r="AC766" s="58"/>
      <c r="AD766" s="55"/>
      <c r="AE766" s="55"/>
      <c r="AF766" s="55"/>
      <c r="AG766" s="8"/>
      <c r="AH766" s="58"/>
      <c r="AI766" s="55"/>
      <c r="AJ766" s="55"/>
      <c r="AK766" s="55">
        <v>0</v>
      </c>
      <c r="AL766" s="8">
        <v>0</v>
      </c>
      <c r="AM766" s="58">
        <v>0</v>
      </c>
      <c r="AN766" s="55"/>
      <c r="AO766" s="228"/>
      <c r="AP766" s="55">
        <v>0</v>
      </c>
      <c r="AQ766" s="200">
        <v>0</v>
      </c>
      <c r="AR766" s="201">
        <v>0</v>
      </c>
      <c r="AS766" s="55"/>
      <c r="AT766" s="55"/>
      <c r="AU766" s="423">
        <v>5.3730000000000002</v>
      </c>
      <c r="AV766" s="200">
        <v>0</v>
      </c>
      <c r="AW766" s="201">
        <v>0</v>
      </c>
      <c r="AX766" s="423"/>
      <c r="AY766" s="55"/>
      <c r="AZ766" s="423">
        <v>5.4625500000000002</v>
      </c>
      <c r="BA766" s="200">
        <v>0</v>
      </c>
      <c r="BB766" s="201">
        <v>0</v>
      </c>
      <c r="BC766" s="425"/>
      <c r="BD766" s="136"/>
    </row>
    <row r="767" spans="1:56" s="4" customFormat="1" ht="11.25" customHeight="1">
      <c r="A767" s="123">
        <v>172</v>
      </c>
      <c r="B767" s="55" t="s">
        <v>654</v>
      </c>
      <c r="C767" s="345">
        <v>5</v>
      </c>
      <c r="D767" s="57">
        <v>19160</v>
      </c>
      <c r="E767" s="8">
        <v>21.6</v>
      </c>
      <c r="F767" s="55" t="s">
        <v>132</v>
      </c>
      <c r="G767" s="55" t="s">
        <v>748</v>
      </c>
      <c r="H767" s="55" t="s">
        <v>655</v>
      </c>
      <c r="I767" s="55" t="s">
        <v>103</v>
      </c>
      <c r="J767" s="55"/>
      <c r="K767" s="55"/>
      <c r="L767" s="55"/>
      <c r="M767" s="8"/>
      <c r="N767" s="58"/>
      <c r="O767" s="55"/>
      <c r="P767" s="55"/>
      <c r="Q767" s="55"/>
      <c r="R767" s="8"/>
      <c r="S767" s="58"/>
      <c r="T767" s="55"/>
      <c r="U767" s="55"/>
      <c r="V767" s="55"/>
      <c r="W767" s="8"/>
      <c r="X767" s="58"/>
      <c r="Y767" s="55"/>
      <c r="Z767" s="55"/>
      <c r="AA767" s="55"/>
      <c r="AB767" s="8"/>
      <c r="AC767" s="58"/>
      <c r="AD767" s="55"/>
      <c r="AE767" s="55"/>
      <c r="AF767" s="55"/>
      <c r="AG767" s="8"/>
      <c r="AH767" s="58"/>
      <c r="AI767" s="55"/>
      <c r="AJ767" s="55"/>
      <c r="AK767" s="55">
        <v>0</v>
      </c>
      <c r="AL767" s="8">
        <v>0</v>
      </c>
      <c r="AM767" s="58">
        <v>0</v>
      </c>
      <c r="AN767" s="55"/>
      <c r="AO767" s="228"/>
      <c r="AP767" s="55">
        <v>0</v>
      </c>
      <c r="AQ767" s="200">
        <v>0</v>
      </c>
      <c r="AR767" s="201">
        <v>0</v>
      </c>
      <c r="AS767" s="55"/>
      <c r="AT767" s="55"/>
      <c r="AU767" s="423">
        <v>5.2734999999999994</v>
      </c>
      <c r="AV767" s="200">
        <v>0</v>
      </c>
      <c r="AW767" s="201">
        <v>0</v>
      </c>
      <c r="AX767" s="423"/>
      <c r="AY767" s="55"/>
      <c r="AZ767" s="423">
        <v>13.20365</v>
      </c>
      <c r="BA767" s="200">
        <v>0</v>
      </c>
      <c r="BB767" s="201">
        <v>0</v>
      </c>
      <c r="BC767" s="425"/>
      <c r="BD767" s="136"/>
    </row>
    <row r="768" spans="1:56" s="4" customFormat="1" ht="11.25" customHeight="1">
      <c r="A768" s="123">
        <v>172</v>
      </c>
      <c r="B768" s="55" t="s">
        <v>654</v>
      </c>
      <c r="C768" s="345">
        <v>6</v>
      </c>
      <c r="D768" s="57">
        <v>19192</v>
      </c>
      <c r="E768" s="8">
        <v>21.6</v>
      </c>
      <c r="F768" s="55" t="s">
        <v>132</v>
      </c>
      <c r="G768" s="55" t="s">
        <v>748</v>
      </c>
      <c r="H768" s="55" t="s">
        <v>655</v>
      </c>
      <c r="I768" s="55" t="s">
        <v>103</v>
      </c>
      <c r="J768" s="55"/>
      <c r="K768" s="55"/>
      <c r="L768" s="55"/>
      <c r="M768" s="8"/>
      <c r="N768" s="58"/>
      <c r="O768" s="55"/>
      <c r="P768" s="55"/>
      <c r="Q768" s="55"/>
      <c r="R768" s="8"/>
      <c r="S768" s="58"/>
      <c r="T768" s="55"/>
      <c r="U768" s="55"/>
      <c r="V768" s="55"/>
      <c r="W768" s="8"/>
      <c r="X768" s="58"/>
      <c r="Y768" s="55"/>
      <c r="Z768" s="55"/>
      <c r="AA768" s="55"/>
      <c r="AB768" s="8"/>
      <c r="AC768" s="58"/>
      <c r="AD768" s="55"/>
      <c r="AE768" s="55"/>
      <c r="AF768" s="55"/>
      <c r="AG768" s="8"/>
      <c r="AH768" s="58"/>
      <c r="AI768" s="55"/>
      <c r="AJ768" s="55"/>
      <c r="AK768" s="55">
        <v>0</v>
      </c>
      <c r="AL768" s="8">
        <v>0</v>
      </c>
      <c r="AM768" s="58">
        <v>0</v>
      </c>
      <c r="AN768" s="55"/>
      <c r="AO768" s="228"/>
      <c r="AP768" s="55">
        <v>0</v>
      </c>
      <c r="AQ768" s="200">
        <v>0</v>
      </c>
      <c r="AR768" s="201">
        <v>0</v>
      </c>
      <c r="AS768" s="55"/>
      <c r="AT768" s="55"/>
      <c r="AU768" s="423">
        <v>7.3928499999999993</v>
      </c>
      <c r="AV768" s="200">
        <v>0</v>
      </c>
      <c r="AW768" s="201">
        <v>0</v>
      </c>
      <c r="AX768" s="423"/>
      <c r="AY768" s="55"/>
      <c r="AZ768" s="423">
        <v>41.372099999999996</v>
      </c>
      <c r="BA768" s="200">
        <v>0</v>
      </c>
      <c r="BB768" s="201">
        <v>0</v>
      </c>
      <c r="BC768" s="425"/>
      <c r="BD768" s="136"/>
    </row>
    <row r="769" spans="1:56" s="4" customFormat="1" ht="11.25" customHeight="1">
      <c r="A769" s="123">
        <v>172</v>
      </c>
      <c r="B769" s="55" t="s">
        <v>654</v>
      </c>
      <c r="C769" s="345">
        <v>7</v>
      </c>
      <c r="D769" s="57">
        <v>19253</v>
      </c>
      <c r="E769" s="8">
        <v>21.6</v>
      </c>
      <c r="F769" s="55" t="s">
        <v>132</v>
      </c>
      <c r="G769" s="55" t="s">
        <v>748</v>
      </c>
      <c r="H769" s="55" t="s">
        <v>655</v>
      </c>
      <c r="I769" s="55" t="s">
        <v>103</v>
      </c>
      <c r="J769" s="55"/>
      <c r="K769" s="55"/>
      <c r="L769" s="55"/>
      <c r="M769" s="8"/>
      <c r="N769" s="58"/>
      <c r="O769" s="55"/>
      <c r="P769" s="55"/>
      <c r="Q769" s="55"/>
      <c r="R769" s="8"/>
      <c r="S769" s="58"/>
      <c r="T769" s="55"/>
      <c r="U769" s="55"/>
      <c r="V769" s="55"/>
      <c r="W769" s="8"/>
      <c r="X769" s="58"/>
      <c r="Y769" s="55"/>
      <c r="Z769" s="55"/>
      <c r="AA769" s="55"/>
      <c r="AB769" s="8"/>
      <c r="AC769" s="58"/>
      <c r="AD769" s="55"/>
      <c r="AE769" s="55"/>
      <c r="AF769" s="55"/>
      <c r="AG769" s="8"/>
      <c r="AH769" s="58"/>
      <c r="AI769" s="55"/>
      <c r="AJ769" s="55"/>
      <c r="AK769" s="55">
        <v>0</v>
      </c>
      <c r="AL769" s="8">
        <v>0</v>
      </c>
      <c r="AM769" s="58">
        <v>0</v>
      </c>
      <c r="AN769" s="55"/>
      <c r="AO769" s="228"/>
      <c r="AP769" s="55">
        <v>0</v>
      </c>
      <c r="AQ769" s="200">
        <v>0</v>
      </c>
      <c r="AR769" s="201">
        <v>0</v>
      </c>
      <c r="AS769" s="55"/>
      <c r="AT769" s="55"/>
      <c r="AU769" s="423">
        <v>6.2585499999999996</v>
      </c>
      <c r="AV769" s="200">
        <v>0</v>
      </c>
      <c r="AW769" s="201">
        <v>0</v>
      </c>
      <c r="AX769" s="423"/>
      <c r="AY769" s="55"/>
      <c r="AZ769" s="423">
        <v>36.327450000000006</v>
      </c>
      <c r="BA769" s="200">
        <v>0</v>
      </c>
      <c r="BB769" s="201">
        <v>0</v>
      </c>
      <c r="BC769" s="425"/>
      <c r="BD769" s="136"/>
    </row>
    <row r="770" spans="1:56" s="4" customFormat="1" ht="11.25" customHeight="1">
      <c r="A770" s="123">
        <v>172</v>
      </c>
      <c r="B770" s="55" t="s">
        <v>654</v>
      </c>
      <c r="C770" s="345">
        <v>8</v>
      </c>
      <c r="D770" s="57">
        <v>37559</v>
      </c>
      <c r="E770" s="8">
        <v>21.6</v>
      </c>
      <c r="F770" s="55" t="s">
        <v>132</v>
      </c>
      <c r="G770" s="55" t="s">
        <v>748</v>
      </c>
      <c r="H770" s="55" t="s">
        <v>655</v>
      </c>
      <c r="I770" s="55" t="s">
        <v>103</v>
      </c>
      <c r="J770" s="55"/>
      <c r="K770" s="55"/>
      <c r="L770" s="56"/>
      <c r="M770" s="200"/>
      <c r="N770" s="201"/>
      <c r="O770" s="56"/>
      <c r="P770" s="56"/>
      <c r="Q770" s="56"/>
      <c r="R770" s="200"/>
      <c r="S770" s="201"/>
      <c r="T770" s="56"/>
      <c r="U770" s="56"/>
      <c r="V770" s="56"/>
      <c r="W770" s="200"/>
      <c r="X770" s="201"/>
      <c r="Y770" s="56"/>
      <c r="Z770" s="56"/>
      <c r="AA770" s="56"/>
      <c r="AB770" s="200"/>
      <c r="AC770" s="201"/>
      <c r="AD770" s="56"/>
      <c r="AE770" s="56"/>
      <c r="AF770" s="56"/>
      <c r="AG770" s="200"/>
      <c r="AH770" s="201"/>
      <c r="AI770" s="56"/>
      <c r="AJ770" s="56"/>
      <c r="AK770" s="55">
        <v>0</v>
      </c>
      <c r="AL770" s="8">
        <v>0</v>
      </c>
      <c r="AM770" s="58">
        <v>0</v>
      </c>
      <c r="AN770" s="55"/>
      <c r="AO770" s="228"/>
      <c r="AP770" s="55">
        <v>0</v>
      </c>
      <c r="AQ770" s="200">
        <v>0</v>
      </c>
      <c r="AR770" s="201">
        <v>0</v>
      </c>
      <c r="AS770" s="55"/>
      <c r="AT770" s="55"/>
      <c r="AU770" s="423">
        <v>8.7560000000000002</v>
      </c>
      <c r="AV770" s="200">
        <v>0</v>
      </c>
      <c r="AW770" s="201">
        <v>0</v>
      </c>
      <c r="AX770" s="423"/>
      <c r="AY770" s="55"/>
      <c r="AZ770" s="423">
        <v>38.596049999999998</v>
      </c>
      <c r="BA770" s="200">
        <v>0</v>
      </c>
      <c r="BB770" s="201">
        <v>0</v>
      </c>
      <c r="BC770" s="425"/>
      <c r="BD770" s="136"/>
    </row>
    <row r="771" spans="1:56" s="4" customFormat="1" ht="11.25" customHeight="1">
      <c r="A771" s="357">
        <v>173</v>
      </c>
      <c r="B771" s="263" t="s">
        <v>520</v>
      </c>
      <c r="C771" s="344">
        <v>0</v>
      </c>
      <c r="D771" s="264"/>
      <c r="E771" s="421">
        <v>240</v>
      </c>
      <c r="F771" s="263" t="s">
        <v>832</v>
      </c>
      <c r="G771" s="263" t="s">
        <v>338</v>
      </c>
      <c r="H771" s="263" t="s">
        <v>842</v>
      </c>
      <c r="I771" s="263" t="s">
        <v>849</v>
      </c>
      <c r="J771" s="263" t="s">
        <v>591</v>
      </c>
      <c r="K771" s="263" t="s">
        <v>848</v>
      </c>
      <c r="L771" s="263">
        <v>1475.8</v>
      </c>
      <c r="M771" s="265">
        <v>1563572.5795405945</v>
      </c>
      <c r="N771" s="268">
        <v>1.0594745761895883</v>
      </c>
      <c r="O771" s="263">
        <v>1</v>
      </c>
      <c r="P771" s="263"/>
      <c r="Q771" s="267">
        <v>2482.5798970000001</v>
      </c>
      <c r="R771" s="265">
        <v>2685933.5332659087</v>
      </c>
      <c r="S771" s="268">
        <v>1.0819122222457553</v>
      </c>
      <c r="T771" s="263">
        <v>1</v>
      </c>
      <c r="U771" s="263"/>
      <c r="V771" s="267">
        <v>1324.6</v>
      </c>
      <c r="W771" s="265">
        <v>1403189.4177918567</v>
      </c>
      <c r="X771" s="268">
        <v>1.0593306792932635</v>
      </c>
      <c r="Y771" s="263">
        <v>1</v>
      </c>
      <c r="Z771" s="263"/>
      <c r="AA771" s="267">
        <v>1284</v>
      </c>
      <c r="AB771" s="265">
        <v>1360870.8774721893</v>
      </c>
      <c r="AC771" s="268">
        <v>1.0598682846356615</v>
      </c>
      <c r="AD771" s="263">
        <v>1</v>
      </c>
      <c r="AE771" s="263"/>
      <c r="AF771" s="267">
        <v>1467</v>
      </c>
      <c r="AG771" s="265">
        <v>1557061.8332459072</v>
      </c>
      <c r="AH771" s="268">
        <v>1.0613918427034132</v>
      </c>
      <c r="AI771" s="263">
        <v>1</v>
      </c>
      <c r="AJ771" s="263"/>
      <c r="AK771" s="263">
        <v>1635</v>
      </c>
      <c r="AL771" s="265">
        <v>1719712.5569016575</v>
      </c>
      <c r="AM771" s="268">
        <v>1.0518119614077417</v>
      </c>
      <c r="AN771" s="263"/>
      <c r="AO771" s="313"/>
      <c r="AP771" s="263">
        <v>1563.4</v>
      </c>
      <c r="AQ771" s="265">
        <v>1649410.5138260424</v>
      </c>
      <c r="AR771" s="268">
        <v>1.0550150401855203</v>
      </c>
      <c r="AS771" s="263"/>
      <c r="AT771" s="263"/>
      <c r="AU771" s="422">
        <v>1533.296242691893</v>
      </c>
      <c r="AV771" s="265">
        <v>1624530.4314608742</v>
      </c>
      <c r="AW771" s="268">
        <v>1.0595019972192772</v>
      </c>
      <c r="AX771" s="422"/>
      <c r="AY771" s="263"/>
      <c r="AZ771" s="422">
        <v>1465.79</v>
      </c>
      <c r="BA771" s="265">
        <v>1557144.4097916014</v>
      </c>
      <c r="BB771" s="268">
        <v>1.062324350549261</v>
      </c>
      <c r="BC771" s="422"/>
      <c r="BD771" s="263"/>
    </row>
    <row r="772" spans="1:56" s="4" customFormat="1" ht="11.25" customHeight="1">
      <c r="A772" s="123">
        <v>173</v>
      </c>
      <c r="B772" s="55" t="s">
        <v>520</v>
      </c>
      <c r="C772" s="345">
        <v>1</v>
      </c>
      <c r="D772" s="57">
        <v>35055</v>
      </c>
      <c r="E772" s="94">
        <v>0</v>
      </c>
      <c r="F772" s="55" t="s">
        <v>832</v>
      </c>
      <c r="G772" s="55" t="s">
        <v>338</v>
      </c>
      <c r="H772" s="55" t="s">
        <v>842</v>
      </c>
      <c r="I772" s="55" t="s">
        <v>849</v>
      </c>
      <c r="J772" s="55" t="s">
        <v>591</v>
      </c>
      <c r="K772" s="55" t="s">
        <v>848</v>
      </c>
      <c r="L772" s="55"/>
      <c r="M772" s="8"/>
      <c r="N772" s="58"/>
      <c r="O772" s="55"/>
      <c r="P772" s="55"/>
      <c r="Q772" s="55"/>
      <c r="R772" s="8"/>
      <c r="S772" s="58"/>
      <c r="T772" s="55"/>
      <c r="U772" s="55"/>
      <c r="V772" s="136"/>
      <c r="W772" s="8"/>
      <c r="X772" s="58"/>
      <c r="Y772" s="55"/>
      <c r="Z772" s="55"/>
      <c r="AA772" s="136"/>
      <c r="AB772" s="8"/>
      <c r="AC772" s="58"/>
      <c r="AD772" s="55"/>
      <c r="AE772" s="55"/>
      <c r="AF772" s="136"/>
      <c r="AG772" s="8"/>
      <c r="AH772" s="58"/>
      <c r="AI772" s="55"/>
      <c r="AJ772" s="55"/>
      <c r="AK772" s="55"/>
      <c r="AL772" s="8">
        <v>0</v>
      </c>
      <c r="AM772" s="58">
        <v>0</v>
      </c>
      <c r="AN772" s="237">
        <v>1</v>
      </c>
      <c r="AO772" s="228"/>
      <c r="AP772" s="55"/>
      <c r="AQ772" s="200">
        <v>0</v>
      </c>
      <c r="AR772" s="201">
        <v>0</v>
      </c>
      <c r="AS772" s="55">
        <v>1</v>
      </c>
      <c r="AT772" s="55"/>
      <c r="AU772" s="245">
        <v>0</v>
      </c>
      <c r="AV772" s="200">
        <v>0</v>
      </c>
      <c r="AW772" s="201">
        <v>0</v>
      </c>
      <c r="AX772" s="423">
        <v>1</v>
      </c>
      <c r="AY772" s="55"/>
      <c r="AZ772" s="245">
        <v>0</v>
      </c>
      <c r="BA772" s="200">
        <v>0</v>
      </c>
      <c r="BB772" s="201">
        <v>0</v>
      </c>
      <c r="BC772" s="425">
        <v>1</v>
      </c>
      <c r="BD772" s="136"/>
    </row>
    <row r="773" spans="1:56" s="4" customFormat="1" ht="11.25" customHeight="1">
      <c r="A773" s="123">
        <v>173</v>
      </c>
      <c r="B773" s="55" t="s">
        <v>520</v>
      </c>
      <c r="C773" s="345">
        <v>2</v>
      </c>
      <c r="D773" s="57">
        <v>36808</v>
      </c>
      <c r="E773" s="94">
        <v>120</v>
      </c>
      <c r="F773" s="55" t="s">
        <v>832</v>
      </c>
      <c r="G773" s="55" t="s">
        <v>338</v>
      </c>
      <c r="H773" s="55" t="s">
        <v>842</v>
      </c>
      <c r="I773" s="55" t="s">
        <v>849</v>
      </c>
      <c r="J773" s="55" t="s">
        <v>591</v>
      </c>
      <c r="K773" s="55" t="s">
        <v>848</v>
      </c>
      <c r="L773" s="55"/>
      <c r="M773" s="8"/>
      <c r="N773" s="58"/>
      <c r="O773" s="55"/>
      <c r="P773" s="55"/>
      <c r="Q773" s="55"/>
      <c r="R773" s="8"/>
      <c r="S773" s="58"/>
      <c r="T773" s="55"/>
      <c r="U773" s="55"/>
      <c r="V773" s="55"/>
      <c r="W773" s="8"/>
      <c r="X773" s="58"/>
      <c r="Y773" s="55"/>
      <c r="Z773" s="55"/>
      <c r="AA773" s="55"/>
      <c r="AB773" s="8"/>
      <c r="AC773" s="58"/>
      <c r="AD773" s="55"/>
      <c r="AE773" s="55"/>
      <c r="AF773" s="55"/>
      <c r="AG773" s="8"/>
      <c r="AH773" s="58"/>
      <c r="AI773" s="55"/>
      <c r="AJ773" s="55"/>
      <c r="AK773" s="55">
        <v>806.3</v>
      </c>
      <c r="AL773" s="8">
        <v>847726.02878541953</v>
      </c>
      <c r="AM773" s="58">
        <v>1.0513779347456524</v>
      </c>
      <c r="AN773" s="237">
        <v>1</v>
      </c>
      <c r="AO773" s="228"/>
      <c r="AP773" s="55">
        <v>801.6</v>
      </c>
      <c r="AQ773" s="200">
        <v>845976.1230572426</v>
      </c>
      <c r="AR773" s="201">
        <v>1.05535943495165</v>
      </c>
      <c r="AS773" s="55">
        <v>1</v>
      </c>
      <c r="AT773" s="55"/>
      <c r="AU773" s="423">
        <v>728.3403641291394</v>
      </c>
      <c r="AV773" s="200">
        <v>773813.7880369398</v>
      </c>
      <c r="AW773" s="201">
        <v>1.0624343042722506</v>
      </c>
      <c r="AX773" s="423">
        <v>1</v>
      </c>
      <c r="AY773" s="55"/>
      <c r="AZ773" s="429">
        <v>764.88</v>
      </c>
      <c r="BA773" s="200">
        <v>819997.7287544047</v>
      </c>
      <c r="BB773" s="201">
        <v>1.07206062226023</v>
      </c>
      <c r="BC773" s="425">
        <v>1</v>
      </c>
      <c r="BD773" s="136"/>
    </row>
    <row r="774" spans="1:56" ht="11.25" customHeight="1">
      <c r="A774" s="123">
        <v>173</v>
      </c>
      <c r="B774" s="55" t="s">
        <v>520</v>
      </c>
      <c r="C774" s="345">
        <v>3</v>
      </c>
      <c r="D774" s="57">
        <v>37130</v>
      </c>
      <c r="E774" s="94">
        <v>120</v>
      </c>
      <c r="F774" s="55" t="s">
        <v>832</v>
      </c>
      <c r="G774" s="55" t="s">
        <v>338</v>
      </c>
      <c r="H774" s="55" t="s">
        <v>842</v>
      </c>
      <c r="I774" s="55" t="s">
        <v>849</v>
      </c>
      <c r="J774" s="55" t="s">
        <v>591</v>
      </c>
      <c r="K774" s="55" t="s">
        <v>848</v>
      </c>
      <c r="L774" s="55"/>
      <c r="M774" s="8"/>
      <c r="N774" s="58"/>
      <c r="O774" s="55"/>
      <c r="P774" s="55"/>
      <c r="Q774" s="55"/>
      <c r="R774" s="8"/>
      <c r="S774" s="58"/>
      <c r="T774" s="55"/>
      <c r="U774" s="55"/>
      <c r="V774" s="55"/>
      <c r="W774" s="8"/>
      <c r="X774" s="58"/>
      <c r="Y774" s="55"/>
      <c r="Z774" s="55"/>
      <c r="AA774" s="55"/>
      <c r="AB774" s="8"/>
      <c r="AC774" s="58"/>
      <c r="AD774" s="55"/>
      <c r="AE774" s="55"/>
      <c r="AF774" s="55"/>
      <c r="AG774" s="8"/>
      <c r="AH774" s="58"/>
      <c r="AI774" s="55"/>
      <c r="AJ774" s="55"/>
      <c r="AK774" s="55">
        <v>829</v>
      </c>
      <c r="AL774" s="8">
        <v>871724.9453357833</v>
      </c>
      <c r="AM774" s="58">
        <v>1.0515379316475071</v>
      </c>
      <c r="AN774" s="237">
        <v>1</v>
      </c>
      <c r="AO774" s="228"/>
      <c r="AP774" s="55">
        <v>761.8</v>
      </c>
      <c r="AQ774" s="200">
        <v>803434.76550305844</v>
      </c>
      <c r="AR774" s="201">
        <v>1.054653144530137</v>
      </c>
      <c r="AS774" s="55">
        <v>1</v>
      </c>
      <c r="AT774" s="55"/>
      <c r="AU774" s="423">
        <v>804.95587856275347</v>
      </c>
      <c r="AV774" s="200">
        <v>850716.64342393423</v>
      </c>
      <c r="AW774" s="201">
        <v>1.0568487864737215</v>
      </c>
      <c r="AX774" s="423">
        <v>1</v>
      </c>
      <c r="AY774" s="55"/>
      <c r="AZ774" s="429">
        <v>700.91</v>
      </c>
      <c r="BA774" s="200">
        <v>737146.68103719666</v>
      </c>
      <c r="BB774" s="201">
        <v>1.0516994778747579</v>
      </c>
      <c r="BC774" s="425">
        <v>1</v>
      </c>
      <c r="BD774" s="136"/>
    </row>
    <row r="775" spans="1:56" ht="11.25" customHeight="1">
      <c r="A775" s="123">
        <v>173</v>
      </c>
      <c r="B775" s="55" t="s">
        <v>520</v>
      </c>
      <c r="C775" s="345">
        <v>4</v>
      </c>
      <c r="D775" s="57">
        <v>38618</v>
      </c>
      <c r="E775" s="94">
        <v>0</v>
      </c>
      <c r="F775" s="55" t="s">
        <v>832</v>
      </c>
      <c r="G775" s="55" t="s">
        <v>338</v>
      </c>
      <c r="H775" s="55" t="s">
        <v>842</v>
      </c>
      <c r="I775" s="55" t="s">
        <v>849</v>
      </c>
      <c r="J775" s="55" t="s">
        <v>591</v>
      </c>
      <c r="K775" s="55" t="s">
        <v>848</v>
      </c>
      <c r="L775" s="55"/>
      <c r="M775" s="8"/>
      <c r="N775" s="58"/>
      <c r="O775" s="55"/>
      <c r="P775" s="55"/>
      <c r="Q775" s="55"/>
      <c r="R775" s="8"/>
      <c r="S775" s="58"/>
      <c r="T775" s="55"/>
      <c r="U775" s="55"/>
      <c r="V775" s="55"/>
      <c r="W775" s="8"/>
      <c r="X775" s="58"/>
      <c r="Y775" s="55"/>
      <c r="Z775" s="55"/>
      <c r="AA775" s="55"/>
      <c r="AB775" s="8"/>
      <c r="AC775" s="58"/>
      <c r="AD775" s="55"/>
      <c r="AE775" s="55"/>
      <c r="AF775" s="55"/>
      <c r="AG775" s="8"/>
      <c r="AH775" s="58"/>
      <c r="AI775" s="55"/>
      <c r="AJ775" s="55"/>
      <c r="AK775" s="55"/>
      <c r="AL775" s="8">
        <v>0</v>
      </c>
      <c r="AM775" s="58">
        <v>0</v>
      </c>
      <c r="AN775" s="237">
        <v>1</v>
      </c>
      <c r="AO775" s="228"/>
      <c r="AP775" s="55"/>
      <c r="AQ775" s="200">
        <v>0</v>
      </c>
      <c r="AR775" s="201">
        <v>0</v>
      </c>
      <c r="AS775" s="55">
        <v>1</v>
      </c>
      <c r="AT775" s="55"/>
      <c r="AU775" s="245">
        <v>0</v>
      </c>
      <c r="AV775" s="200">
        <v>0</v>
      </c>
      <c r="AW775" s="201">
        <v>0</v>
      </c>
      <c r="AX775" s="423">
        <v>1</v>
      </c>
      <c r="AY775" s="55"/>
      <c r="AZ775" s="245">
        <v>0</v>
      </c>
      <c r="BA775" s="200">
        <v>0</v>
      </c>
      <c r="BB775" s="201">
        <v>0</v>
      </c>
      <c r="BC775" s="425">
        <v>1</v>
      </c>
      <c r="BD775" s="136"/>
    </row>
    <row r="776" spans="1:56" ht="11.25" customHeight="1">
      <c r="A776" s="357">
        <v>174</v>
      </c>
      <c r="B776" s="263" t="s">
        <v>1206</v>
      </c>
      <c r="C776" s="344">
        <v>0</v>
      </c>
      <c r="D776" s="264"/>
      <c r="E776" s="421">
        <v>96</v>
      </c>
      <c r="F776" s="263" t="s">
        <v>877</v>
      </c>
      <c r="G776" s="263" t="s">
        <v>338</v>
      </c>
      <c r="H776" s="263" t="s">
        <v>1207</v>
      </c>
      <c r="I776" s="263" t="s">
        <v>103</v>
      </c>
      <c r="J776" s="263"/>
      <c r="K776" s="263"/>
      <c r="L776" s="267">
        <v>403.97995000000003</v>
      </c>
      <c r="M776" s="265">
        <v>0</v>
      </c>
      <c r="N776" s="268">
        <v>0</v>
      </c>
      <c r="O776" s="263"/>
      <c r="P776" s="263"/>
      <c r="Q776" s="267">
        <v>407.70125000000002</v>
      </c>
      <c r="R776" s="265">
        <v>0</v>
      </c>
      <c r="S776" s="268">
        <v>0</v>
      </c>
      <c r="T776" s="263"/>
      <c r="U776" s="263"/>
      <c r="V776" s="267">
        <v>404.86549999999994</v>
      </c>
      <c r="W776" s="265">
        <v>0</v>
      </c>
      <c r="X776" s="268">
        <v>0</v>
      </c>
      <c r="Y776" s="263"/>
      <c r="Z776" s="263"/>
      <c r="AA776" s="265">
        <v>397.93035000000003</v>
      </c>
      <c r="AB776" s="265">
        <v>0</v>
      </c>
      <c r="AC776" s="268">
        <v>0</v>
      </c>
      <c r="AD776" s="263"/>
      <c r="AE776" s="263"/>
      <c r="AF776" s="271">
        <v>422.56655000000001</v>
      </c>
      <c r="AG776" s="265">
        <v>0</v>
      </c>
      <c r="AH776" s="268">
        <v>0</v>
      </c>
      <c r="AI776" s="263"/>
      <c r="AJ776" s="263"/>
      <c r="AK776" s="263">
        <v>431.30265000000003</v>
      </c>
      <c r="AL776" s="265">
        <v>0</v>
      </c>
      <c r="AM776" s="268">
        <v>0</v>
      </c>
      <c r="AN776" s="263"/>
      <c r="AO776" s="313"/>
      <c r="AP776" s="263">
        <v>355.14535000000001</v>
      </c>
      <c r="AQ776" s="265">
        <v>0</v>
      </c>
      <c r="AR776" s="268">
        <v>0</v>
      </c>
      <c r="AS776" s="263"/>
      <c r="AT776" s="263"/>
      <c r="AU776" s="422">
        <v>408.79575</v>
      </c>
      <c r="AV776" s="265">
        <v>0</v>
      </c>
      <c r="AW776" s="268">
        <v>0</v>
      </c>
      <c r="AX776" s="422"/>
      <c r="AY776" s="263"/>
      <c r="AZ776" s="422">
        <v>441.24270000000001</v>
      </c>
      <c r="BA776" s="265">
        <v>0</v>
      </c>
      <c r="BB776" s="268">
        <v>0</v>
      </c>
      <c r="BC776" s="422"/>
      <c r="BD776" s="263"/>
    </row>
    <row r="777" spans="1:56" ht="11.25" customHeight="1">
      <c r="A777" s="123">
        <v>174</v>
      </c>
      <c r="B777" s="55" t="s">
        <v>1206</v>
      </c>
      <c r="C777" s="345">
        <v>1</v>
      </c>
      <c r="D777" s="57">
        <v>42270</v>
      </c>
      <c r="E777" s="8">
        <v>48</v>
      </c>
      <c r="F777" s="122" t="s">
        <v>877</v>
      </c>
      <c r="G777" s="122" t="s">
        <v>338</v>
      </c>
      <c r="H777" s="122" t="s">
        <v>1207</v>
      </c>
      <c r="I777" s="55" t="s">
        <v>103</v>
      </c>
      <c r="J777" s="55"/>
      <c r="K777" s="55"/>
      <c r="L777" s="197">
        <v>201.98997500000002</v>
      </c>
      <c r="M777" s="8">
        <v>0</v>
      </c>
      <c r="N777" s="58">
        <v>0</v>
      </c>
      <c r="O777" s="55"/>
      <c r="P777" s="5" t="s">
        <v>1278</v>
      </c>
      <c r="Q777" s="197">
        <v>203.85062500000001</v>
      </c>
      <c r="R777" s="8">
        <v>0</v>
      </c>
      <c r="S777" s="58">
        <v>0</v>
      </c>
      <c r="T777" s="55"/>
      <c r="U777" s="5" t="s">
        <v>1278</v>
      </c>
      <c r="V777" s="197">
        <v>202.43274999999997</v>
      </c>
      <c r="W777" s="8">
        <v>0</v>
      </c>
      <c r="X777" s="58">
        <v>0</v>
      </c>
      <c r="Y777" s="55"/>
      <c r="Z777" s="5" t="s">
        <v>1278</v>
      </c>
      <c r="AA777" s="58">
        <v>198.96517500000002</v>
      </c>
      <c r="AB777" s="8">
        <v>0</v>
      </c>
      <c r="AC777" s="58">
        <v>0</v>
      </c>
      <c r="AD777" s="55"/>
      <c r="AE777" s="5" t="s">
        <v>1278</v>
      </c>
      <c r="AF777" s="58">
        <v>211.283275</v>
      </c>
      <c r="AG777" s="8">
        <v>0</v>
      </c>
      <c r="AH777" s="58">
        <v>0</v>
      </c>
      <c r="AI777" s="55"/>
      <c r="AJ777" s="5" t="s">
        <v>1278</v>
      </c>
      <c r="AK777" s="55">
        <v>204.98990000000001</v>
      </c>
      <c r="AL777" s="8">
        <v>0</v>
      </c>
      <c r="AM777" s="58">
        <v>0</v>
      </c>
      <c r="AN777" s="55"/>
      <c r="AO777" s="228"/>
      <c r="AP777" s="55">
        <v>182.99045000000001</v>
      </c>
      <c r="AQ777" s="200">
        <v>0</v>
      </c>
      <c r="AR777" s="201">
        <v>0</v>
      </c>
      <c r="AS777" s="55"/>
      <c r="AT777" s="55" t="s">
        <v>1278</v>
      </c>
      <c r="AU777" s="423">
        <v>231.55639999999997</v>
      </c>
      <c r="AV777" s="200">
        <v>0</v>
      </c>
      <c r="AW777" s="201">
        <v>0</v>
      </c>
      <c r="AX777" s="423"/>
      <c r="AY777" s="55" t="s">
        <v>1278</v>
      </c>
      <c r="AZ777" s="423">
        <v>215.7757</v>
      </c>
      <c r="BA777" s="200">
        <v>0</v>
      </c>
      <c r="BB777" s="201">
        <v>0</v>
      </c>
      <c r="BC777" s="425"/>
      <c r="BD777" s="136" t="s">
        <v>1278</v>
      </c>
    </row>
    <row r="778" spans="1:56" s="4" customFormat="1" ht="11.25" customHeight="1">
      <c r="A778" s="123">
        <v>174</v>
      </c>
      <c r="B778" s="55" t="s">
        <v>1206</v>
      </c>
      <c r="C778" s="345">
        <v>1</v>
      </c>
      <c r="D778" s="57">
        <v>42269</v>
      </c>
      <c r="E778" s="8">
        <v>48</v>
      </c>
      <c r="F778" s="122" t="s">
        <v>877</v>
      </c>
      <c r="G778" s="122" t="s">
        <v>338</v>
      </c>
      <c r="H778" s="122" t="s">
        <v>1207</v>
      </c>
      <c r="I778" s="55" t="s">
        <v>103</v>
      </c>
      <c r="J778" s="55"/>
      <c r="K778" s="55"/>
      <c r="L778" s="197">
        <v>201.98997500000002</v>
      </c>
      <c r="M778" s="8">
        <v>0</v>
      </c>
      <c r="N778" s="58">
        <v>0</v>
      </c>
      <c r="O778" s="55"/>
      <c r="P778" s="5" t="s">
        <v>1278</v>
      </c>
      <c r="Q778" s="197">
        <v>203.85062500000001</v>
      </c>
      <c r="R778" s="8">
        <v>0</v>
      </c>
      <c r="S778" s="58">
        <v>0</v>
      </c>
      <c r="T778" s="55"/>
      <c r="U778" s="5" t="s">
        <v>1278</v>
      </c>
      <c r="V778" s="197">
        <v>202.43274999999997</v>
      </c>
      <c r="W778" s="8">
        <v>0</v>
      </c>
      <c r="X778" s="58">
        <v>0</v>
      </c>
      <c r="Y778" s="55"/>
      <c r="Z778" s="5" t="s">
        <v>1278</v>
      </c>
      <c r="AA778" s="58">
        <v>198.96517500000002</v>
      </c>
      <c r="AB778" s="8">
        <v>0</v>
      </c>
      <c r="AC778" s="58">
        <v>0</v>
      </c>
      <c r="AD778" s="55"/>
      <c r="AE778" s="5" t="s">
        <v>1278</v>
      </c>
      <c r="AF778" s="58">
        <v>211.283275</v>
      </c>
      <c r="AG778" s="8">
        <v>0</v>
      </c>
      <c r="AH778" s="58">
        <v>0</v>
      </c>
      <c r="AI778" s="55"/>
      <c r="AJ778" s="5" t="s">
        <v>1278</v>
      </c>
      <c r="AK778" s="55">
        <v>226.31274999999999</v>
      </c>
      <c r="AL778" s="8">
        <v>0</v>
      </c>
      <c r="AM778" s="58">
        <v>0</v>
      </c>
      <c r="AN778" s="55"/>
      <c r="AO778" s="228"/>
      <c r="AP778" s="55">
        <v>172.15489999999997</v>
      </c>
      <c r="AQ778" s="200">
        <v>0</v>
      </c>
      <c r="AR778" s="201">
        <v>0</v>
      </c>
      <c r="AS778" s="55"/>
      <c r="AT778" s="55" t="s">
        <v>1278</v>
      </c>
      <c r="AU778" s="423">
        <v>177.23935</v>
      </c>
      <c r="AV778" s="200">
        <v>0</v>
      </c>
      <c r="AW778" s="201">
        <v>0</v>
      </c>
      <c r="AX778" s="423"/>
      <c r="AY778" s="55" t="s">
        <v>1278</v>
      </c>
      <c r="AZ778" s="423">
        <v>225.46700000000001</v>
      </c>
      <c r="BA778" s="200">
        <v>0</v>
      </c>
      <c r="BB778" s="201">
        <v>0</v>
      </c>
      <c r="BC778" s="425"/>
      <c r="BD778" s="136" t="s">
        <v>1278</v>
      </c>
    </row>
    <row r="779" spans="1:56" s="4" customFormat="1" ht="11.25" customHeight="1">
      <c r="A779" s="357">
        <v>175</v>
      </c>
      <c r="B779" s="263" t="s">
        <v>13</v>
      </c>
      <c r="C779" s="344">
        <v>0</v>
      </c>
      <c r="D779" s="264"/>
      <c r="E779" s="421">
        <v>300</v>
      </c>
      <c r="F779" s="263" t="s">
        <v>551</v>
      </c>
      <c r="G779" s="263" t="s">
        <v>338</v>
      </c>
      <c r="H779" s="263" t="s">
        <v>14</v>
      </c>
      <c r="I779" s="263" t="s">
        <v>849</v>
      </c>
      <c r="J779" s="263" t="s">
        <v>591</v>
      </c>
      <c r="K779" s="263" t="s">
        <v>848</v>
      </c>
      <c r="L779" s="267">
        <v>6109.93</v>
      </c>
      <c r="M779" s="265">
        <v>5640178.3133244878</v>
      </c>
      <c r="N779" s="268">
        <v>0.92311668273196046</v>
      </c>
      <c r="O779" s="263">
        <v>1</v>
      </c>
      <c r="P779" s="263"/>
      <c r="Q779" s="267">
        <v>7352.32</v>
      </c>
      <c r="R779" s="265">
        <v>6682641.5760224722</v>
      </c>
      <c r="S779" s="268">
        <v>0.9089160395660788</v>
      </c>
      <c r="T779" s="263">
        <v>1</v>
      </c>
      <c r="U779" s="263"/>
      <c r="V779" s="267">
        <v>7192.6949999999997</v>
      </c>
      <c r="W779" s="265">
        <v>6646247.4820140796</v>
      </c>
      <c r="X779" s="268">
        <v>0.92402743088843331</v>
      </c>
      <c r="Y779" s="263">
        <v>1</v>
      </c>
      <c r="Z779" s="263"/>
      <c r="AA779" s="267">
        <v>5677.3980000000001</v>
      </c>
      <c r="AB779" s="265">
        <v>5186406.4339167485</v>
      </c>
      <c r="AC779" s="268">
        <v>0.91351820568449638</v>
      </c>
      <c r="AD779" s="263">
        <v>1</v>
      </c>
      <c r="AE779" s="263"/>
      <c r="AF779" s="267">
        <v>5514.393</v>
      </c>
      <c r="AG779" s="265">
        <v>5005303.1834314521</v>
      </c>
      <c r="AH779" s="268">
        <v>0.90767980871719733</v>
      </c>
      <c r="AI779" s="263">
        <v>1</v>
      </c>
      <c r="AJ779" s="263"/>
      <c r="AK779" s="263">
        <v>617.79</v>
      </c>
      <c r="AL779" s="265">
        <v>578468.83016354498</v>
      </c>
      <c r="AM779" s="268">
        <v>0.93635188359077515</v>
      </c>
      <c r="AN779" s="263"/>
      <c r="AO779" s="313"/>
      <c r="AP779" s="263">
        <v>1802.616</v>
      </c>
      <c r="AQ779" s="265">
        <v>1652694.422500157</v>
      </c>
      <c r="AR779" s="268">
        <v>0.91683110684702518</v>
      </c>
      <c r="AS779" s="263"/>
      <c r="AT779" s="263"/>
      <c r="AU779" s="422">
        <v>1797.2929999999999</v>
      </c>
      <c r="AV779" s="265">
        <v>1638119.4777134794</v>
      </c>
      <c r="AW779" s="268">
        <v>0.91143707659990858</v>
      </c>
      <c r="AX779" s="422"/>
      <c r="AY779" s="263"/>
      <c r="AZ779" s="422">
        <v>1321.9507625347387</v>
      </c>
      <c r="BA779" s="265">
        <v>1217110.7208071677</v>
      </c>
      <c r="BB779" s="268">
        <v>0.92069292994956309</v>
      </c>
      <c r="BC779" s="422"/>
      <c r="BD779" s="263"/>
    </row>
    <row r="780" spans="1:56" ht="11.25" customHeight="1">
      <c r="A780" s="123">
        <v>175</v>
      </c>
      <c r="B780" s="55" t="s">
        <v>13</v>
      </c>
      <c r="C780" s="345">
        <v>1</v>
      </c>
      <c r="D780" s="57">
        <v>40414</v>
      </c>
      <c r="E780" s="94">
        <v>300</v>
      </c>
      <c r="F780" s="55" t="s">
        <v>551</v>
      </c>
      <c r="G780" s="55" t="s">
        <v>338</v>
      </c>
      <c r="H780" s="55" t="s">
        <v>14</v>
      </c>
      <c r="I780" s="55" t="s">
        <v>849</v>
      </c>
      <c r="J780" s="55" t="s">
        <v>591</v>
      </c>
      <c r="K780" s="55" t="s">
        <v>848</v>
      </c>
      <c r="L780" s="55"/>
      <c r="M780" s="8"/>
      <c r="N780" s="58"/>
      <c r="O780" s="55"/>
      <c r="P780" s="55"/>
      <c r="Q780" s="55"/>
      <c r="R780" s="8"/>
      <c r="S780" s="58"/>
      <c r="T780" s="55"/>
      <c r="U780" s="55"/>
      <c r="V780" s="55"/>
      <c r="W780" s="8"/>
      <c r="X780" s="58"/>
      <c r="Y780" s="55"/>
      <c r="Z780" s="55"/>
      <c r="AA780" s="55"/>
      <c r="AB780" s="8"/>
      <c r="AC780" s="58"/>
      <c r="AD780" s="55"/>
      <c r="AE780" s="55"/>
      <c r="AF780" s="55"/>
      <c r="AG780" s="8"/>
      <c r="AH780" s="58"/>
      <c r="AI780" s="55"/>
      <c r="AJ780" s="55"/>
      <c r="AK780" s="55">
        <v>617.79</v>
      </c>
      <c r="AL780" s="8">
        <v>578468.83016354498</v>
      </c>
      <c r="AM780" s="58">
        <v>0.93635188359077515</v>
      </c>
      <c r="AN780" s="237">
        <v>1</v>
      </c>
      <c r="AO780" s="228"/>
      <c r="AP780" s="55">
        <v>1802.616</v>
      </c>
      <c r="AQ780" s="200">
        <v>1652694.422500157</v>
      </c>
      <c r="AR780" s="201">
        <v>0.91683110684702518</v>
      </c>
      <c r="AS780" s="55">
        <v>1</v>
      </c>
      <c r="AT780" s="55"/>
      <c r="AU780" s="423">
        <v>1797.2929999999999</v>
      </c>
      <c r="AV780" s="200">
        <v>1638119.4777134794</v>
      </c>
      <c r="AW780" s="201">
        <v>0.91143707659990858</v>
      </c>
      <c r="AX780" s="423">
        <v>1</v>
      </c>
      <c r="AY780" s="55"/>
      <c r="AZ780" s="423">
        <v>1321.9507625347387</v>
      </c>
      <c r="BA780" s="200">
        <v>1217110.7208071677</v>
      </c>
      <c r="BB780" s="201">
        <v>0.92069292994956309</v>
      </c>
      <c r="BC780" s="425">
        <v>1</v>
      </c>
      <c r="BD780" s="136"/>
    </row>
    <row r="781" spans="1:56" ht="11.25" customHeight="1">
      <c r="A781" s="123">
        <v>175</v>
      </c>
      <c r="B781" s="55" t="s">
        <v>13</v>
      </c>
      <c r="C781" s="345">
        <v>2</v>
      </c>
      <c r="D781" s="57">
        <v>40521</v>
      </c>
      <c r="E781" s="94">
        <v>0</v>
      </c>
      <c r="F781" s="55" t="s">
        <v>551</v>
      </c>
      <c r="G781" s="55" t="s">
        <v>338</v>
      </c>
      <c r="H781" s="55" t="s">
        <v>14</v>
      </c>
      <c r="I781" s="55" t="s">
        <v>849</v>
      </c>
      <c r="J781" s="55" t="s">
        <v>591</v>
      </c>
      <c r="K781" s="55" t="s">
        <v>848</v>
      </c>
      <c r="L781" s="55"/>
      <c r="M781" s="8"/>
      <c r="N781" s="58"/>
      <c r="O781" s="55"/>
      <c r="P781" s="55"/>
      <c r="Q781" s="55"/>
      <c r="R781" s="8"/>
      <c r="S781" s="58"/>
      <c r="T781" s="55"/>
      <c r="U781" s="55"/>
      <c r="V781" s="55"/>
      <c r="W781" s="8"/>
      <c r="X781" s="58"/>
      <c r="Y781" s="55"/>
      <c r="Z781" s="55"/>
      <c r="AA781" s="55"/>
      <c r="AB781" s="8"/>
      <c r="AC781" s="58"/>
      <c r="AD781" s="55"/>
      <c r="AE781" s="55"/>
      <c r="AF781" s="55"/>
      <c r="AG781" s="8"/>
      <c r="AH781" s="58"/>
      <c r="AI781" s="55"/>
      <c r="AJ781" s="55"/>
      <c r="AK781" s="55"/>
      <c r="AL781" s="8">
        <v>0</v>
      </c>
      <c r="AM781" s="58">
        <v>0</v>
      </c>
      <c r="AN781" s="237">
        <v>1</v>
      </c>
      <c r="AO781" s="228"/>
      <c r="AP781" s="55">
        <v>0</v>
      </c>
      <c r="AQ781" s="200">
        <v>0</v>
      </c>
      <c r="AR781" s="201">
        <v>0</v>
      </c>
      <c r="AS781" s="55">
        <v>1</v>
      </c>
      <c r="AT781" s="55"/>
      <c r="AU781" s="245">
        <v>0</v>
      </c>
      <c r="AV781" s="200">
        <v>0</v>
      </c>
      <c r="AW781" s="201">
        <v>0</v>
      </c>
      <c r="AX781" s="423">
        <v>1</v>
      </c>
      <c r="AY781" s="55"/>
      <c r="AZ781" s="245">
        <v>0</v>
      </c>
      <c r="BA781" s="200">
        <v>0</v>
      </c>
      <c r="BB781" s="201">
        <v>0</v>
      </c>
      <c r="BC781" s="425">
        <v>1</v>
      </c>
      <c r="BD781" s="136"/>
    </row>
    <row r="782" spans="1:56" ht="11.25" customHeight="1">
      <c r="A782" s="123">
        <v>175</v>
      </c>
      <c r="B782" s="55" t="s">
        <v>13</v>
      </c>
      <c r="C782" s="345">
        <v>3</v>
      </c>
      <c r="D782" s="57">
        <v>40669</v>
      </c>
      <c r="E782" s="94">
        <v>0</v>
      </c>
      <c r="F782" s="55" t="s">
        <v>551</v>
      </c>
      <c r="G782" s="55" t="s">
        <v>338</v>
      </c>
      <c r="H782" s="55" t="s">
        <v>14</v>
      </c>
      <c r="I782" s="55" t="s">
        <v>849</v>
      </c>
      <c r="J782" s="55" t="s">
        <v>591</v>
      </c>
      <c r="K782" s="55" t="s">
        <v>848</v>
      </c>
      <c r="L782" s="55"/>
      <c r="M782" s="8"/>
      <c r="N782" s="58"/>
      <c r="O782" s="55"/>
      <c r="P782" s="55"/>
      <c r="Q782" s="55"/>
      <c r="R782" s="8"/>
      <c r="S782" s="58"/>
      <c r="T782" s="55"/>
      <c r="U782" s="55"/>
      <c r="V782" s="55"/>
      <c r="W782" s="8"/>
      <c r="X782" s="58"/>
      <c r="Y782" s="55"/>
      <c r="Z782" s="55"/>
      <c r="AA782" s="55"/>
      <c r="AB782" s="8"/>
      <c r="AC782" s="58"/>
      <c r="AD782" s="55"/>
      <c r="AE782" s="55"/>
      <c r="AF782" s="55"/>
      <c r="AG782" s="8"/>
      <c r="AH782" s="58"/>
      <c r="AI782" s="55"/>
      <c r="AJ782" s="55"/>
      <c r="AK782" s="55"/>
      <c r="AL782" s="8">
        <v>0</v>
      </c>
      <c r="AM782" s="58">
        <v>0</v>
      </c>
      <c r="AN782" s="237">
        <v>1</v>
      </c>
      <c r="AO782" s="228"/>
      <c r="AP782" s="55">
        <v>0</v>
      </c>
      <c r="AQ782" s="200">
        <v>0</v>
      </c>
      <c r="AR782" s="201">
        <v>0</v>
      </c>
      <c r="AS782" s="55">
        <v>1</v>
      </c>
      <c r="AT782" s="55"/>
      <c r="AU782" s="245">
        <v>0</v>
      </c>
      <c r="AV782" s="200">
        <v>0</v>
      </c>
      <c r="AW782" s="201">
        <v>0</v>
      </c>
      <c r="AX782" s="423">
        <v>1</v>
      </c>
      <c r="AY782" s="55"/>
      <c r="AZ782" s="245">
        <v>0</v>
      </c>
      <c r="BA782" s="200">
        <v>0</v>
      </c>
      <c r="BB782" s="201">
        <v>0</v>
      </c>
      <c r="BC782" s="425">
        <v>1</v>
      </c>
      <c r="BD782" s="136"/>
    </row>
    <row r="783" spans="1:56" ht="11.25" customHeight="1">
      <c r="A783" s="123">
        <v>175</v>
      </c>
      <c r="B783" s="55" t="s">
        <v>13</v>
      </c>
      <c r="C783" s="345">
        <v>4</v>
      </c>
      <c r="D783" s="57">
        <v>40824</v>
      </c>
      <c r="E783" s="94">
        <v>0</v>
      </c>
      <c r="F783" s="55" t="s">
        <v>551</v>
      </c>
      <c r="G783" s="55" t="s">
        <v>338</v>
      </c>
      <c r="H783" s="55" t="s">
        <v>14</v>
      </c>
      <c r="I783" s="55" t="s">
        <v>849</v>
      </c>
      <c r="J783" s="55" t="s">
        <v>591</v>
      </c>
      <c r="K783" s="55" t="s">
        <v>848</v>
      </c>
      <c r="L783" s="56"/>
      <c r="M783" s="200"/>
      <c r="N783" s="201"/>
      <c r="O783" s="56"/>
      <c r="P783" s="56"/>
      <c r="Q783" s="56"/>
      <c r="R783" s="200"/>
      <c r="S783" s="201"/>
      <c r="T783" s="56"/>
      <c r="U783" s="56"/>
      <c r="V783" s="56"/>
      <c r="W783" s="200"/>
      <c r="X783" s="201"/>
      <c r="Y783" s="56"/>
      <c r="Z783" s="56"/>
      <c r="AA783" s="56"/>
      <c r="AB783" s="200"/>
      <c r="AC783" s="201"/>
      <c r="AD783" s="56"/>
      <c r="AE783" s="56"/>
      <c r="AF783" s="56"/>
      <c r="AG783" s="200"/>
      <c r="AH783" s="201"/>
      <c r="AI783" s="56"/>
      <c r="AJ783" s="56"/>
      <c r="AK783" s="55"/>
      <c r="AL783" s="8">
        <v>0</v>
      </c>
      <c r="AM783" s="58">
        <v>0</v>
      </c>
      <c r="AN783" s="237">
        <v>1</v>
      </c>
      <c r="AO783" s="228"/>
      <c r="AP783" s="56">
        <v>0</v>
      </c>
      <c r="AQ783" s="200">
        <v>0</v>
      </c>
      <c r="AR783" s="201">
        <v>0</v>
      </c>
      <c r="AS783" s="56">
        <v>1</v>
      </c>
      <c r="AT783" s="56"/>
      <c r="AU783" s="245">
        <v>0</v>
      </c>
      <c r="AV783" s="200">
        <v>0</v>
      </c>
      <c r="AW783" s="201">
        <v>0</v>
      </c>
      <c r="AX783" s="423">
        <v>1</v>
      </c>
      <c r="AY783" s="56"/>
      <c r="AZ783" s="245">
        <v>0</v>
      </c>
      <c r="BA783" s="200">
        <v>0</v>
      </c>
      <c r="BB783" s="201">
        <v>0</v>
      </c>
      <c r="BC783" s="425">
        <v>1</v>
      </c>
      <c r="BD783" s="139"/>
    </row>
    <row r="784" spans="1:56" ht="11.25" customHeight="1">
      <c r="A784" s="357">
        <v>176</v>
      </c>
      <c r="B784" s="263" t="s">
        <v>976</v>
      </c>
      <c r="C784" s="344">
        <v>0</v>
      </c>
      <c r="D784" s="264"/>
      <c r="E784" s="421">
        <v>0</v>
      </c>
      <c r="F784" s="263" t="s">
        <v>1138</v>
      </c>
      <c r="G784" s="263" t="s">
        <v>748</v>
      </c>
      <c r="H784" s="263" t="s">
        <v>1213</v>
      </c>
      <c r="I784" s="263" t="s">
        <v>849</v>
      </c>
      <c r="J784" s="263" t="s">
        <v>591</v>
      </c>
      <c r="K784" s="263" t="s">
        <v>848</v>
      </c>
      <c r="L784" s="263">
        <v>3459.6950000000002</v>
      </c>
      <c r="M784" s="265">
        <v>4356033.9625855135</v>
      </c>
      <c r="N784" s="268">
        <v>1.2590803416444263</v>
      </c>
      <c r="O784" s="263">
        <v>1</v>
      </c>
      <c r="P784" s="263"/>
      <c r="Q784" s="267">
        <v>3211.4430000000002</v>
      </c>
      <c r="R784" s="265">
        <v>3914209.5674904715</v>
      </c>
      <c r="S784" s="268">
        <v>1.2188320227045821</v>
      </c>
      <c r="T784" s="263">
        <v>1</v>
      </c>
      <c r="U784" s="263"/>
      <c r="V784" s="267">
        <v>2051.5500000000002</v>
      </c>
      <c r="W784" s="265">
        <v>2384735.7363510565</v>
      </c>
      <c r="X784" s="268">
        <v>1.1624068320786995</v>
      </c>
      <c r="Y784" s="263">
        <v>1</v>
      </c>
      <c r="Z784" s="263"/>
      <c r="AA784" s="267">
        <v>0</v>
      </c>
      <c r="AB784" s="265">
        <v>0</v>
      </c>
      <c r="AC784" s="268">
        <v>0</v>
      </c>
      <c r="AD784" s="263">
        <v>1</v>
      </c>
      <c r="AE784" s="263"/>
      <c r="AF784" s="267">
        <v>0</v>
      </c>
      <c r="AG784" s="265">
        <v>0</v>
      </c>
      <c r="AH784" s="268">
        <v>0</v>
      </c>
      <c r="AI784" s="263">
        <v>1</v>
      </c>
      <c r="AJ784" s="263"/>
      <c r="AK784" s="263"/>
      <c r="AL784" s="265">
        <v>0</v>
      </c>
      <c r="AM784" s="268">
        <v>0</v>
      </c>
      <c r="AN784" s="263"/>
      <c r="AO784" s="313"/>
      <c r="AP784" s="263"/>
      <c r="AQ784" s="265">
        <v>0</v>
      </c>
      <c r="AR784" s="268">
        <v>0</v>
      </c>
      <c r="AS784" s="263"/>
      <c r="AT784" s="263"/>
      <c r="AU784" s="422">
        <v>0</v>
      </c>
      <c r="AV784" s="265">
        <v>0</v>
      </c>
      <c r="AW784" s="268">
        <v>0</v>
      </c>
      <c r="AX784" s="422"/>
      <c r="AY784" s="263"/>
      <c r="AZ784" s="422">
        <v>0</v>
      </c>
      <c r="BA784" s="265">
        <v>0</v>
      </c>
      <c r="BB784" s="268">
        <v>0</v>
      </c>
      <c r="BC784" s="422"/>
      <c r="BD784" s="263"/>
    </row>
    <row r="785" spans="1:56" ht="11.25" customHeight="1">
      <c r="A785" s="123">
        <v>176</v>
      </c>
      <c r="B785" s="55" t="s">
        <v>976</v>
      </c>
      <c r="C785" s="345">
        <v>1</v>
      </c>
      <c r="D785" s="57">
        <v>24292</v>
      </c>
      <c r="E785" s="94">
        <v>0</v>
      </c>
      <c r="F785" s="55" t="s">
        <v>1138</v>
      </c>
      <c r="G785" s="55" t="s">
        <v>748</v>
      </c>
      <c r="H785" s="55" t="s">
        <v>1213</v>
      </c>
      <c r="I785" s="55" t="s">
        <v>849</v>
      </c>
      <c r="J785" s="55" t="s">
        <v>591</v>
      </c>
      <c r="K785" s="55" t="s">
        <v>848</v>
      </c>
      <c r="L785" s="55"/>
      <c r="M785" s="8"/>
      <c r="N785" s="58"/>
      <c r="O785" s="55"/>
      <c r="P785" s="55"/>
      <c r="Q785" s="55"/>
      <c r="R785" s="8"/>
      <c r="S785" s="58"/>
      <c r="T785" s="55"/>
      <c r="U785" s="55"/>
      <c r="V785" s="55"/>
      <c r="W785" s="8"/>
      <c r="X785" s="58"/>
      <c r="Y785" s="55"/>
      <c r="Z785" s="55"/>
      <c r="AA785" s="55"/>
      <c r="AB785" s="8"/>
      <c r="AC785" s="58"/>
      <c r="AD785" s="55"/>
      <c r="AE785" s="55"/>
      <c r="AF785" s="55"/>
      <c r="AG785" s="8"/>
      <c r="AH785" s="58"/>
      <c r="AI785" s="55"/>
      <c r="AJ785" s="55"/>
      <c r="AK785" s="55"/>
      <c r="AL785" s="8">
        <v>0</v>
      </c>
      <c r="AM785" s="58">
        <v>0</v>
      </c>
      <c r="AN785" s="237">
        <v>1</v>
      </c>
      <c r="AO785" s="228"/>
      <c r="AP785" s="55"/>
      <c r="AQ785" s="200">
        <v>0</v>
      </c>
      <c r="AR785" s="201">
        <v>0</v>
      </c>
      <c r="AS785" s="55">
        <v>1</v>
      </c>
      <c r="AT785" s="55"/>
      <c r="AU785" s="245">
        <v>0</v>
      </c>
      <c r="AV785" s="200">
        <v>0</v>
      </c>
      <c r="AW785" s="201">
        <v>0</v>
      </c>
      <c r="AX785" s="423">
        <v>1</v>
      </c>
      <c r="AY785" s="55"/>
      <c r="AZ785" s="245">
        <v>0</v>
      </c>
      <c r="BA785" s="200">
        <v>0</v>
      </c>
      <c r="BB785" s="201">
        <v>0</v>
      </c>
      <c r="BC785" s="425">
        <v>1</v>
      </c>
      <c r="BD785" s="136"/>
    </row>
    <row r="786" spans="1:56" ht="11.25" customHeight="1">
      <c r="A786" s="123">
        <v>176</v>
      </c>
      <c r="B786" s="55" t="s">
        <v>976</v>
      </c>
      <c r="C786" s="345">
        <v>2</v>
      </c>
      <c r="D786" s="57">
        <v>24437</v>
      </c>
      <c r="E786" s="94">
        <v>0</v>
      </c>
      <c r="F786" s="55" t="s">
        <v>1138</v>
      </c>
      <c r="G786" s="55" t="s">
        <v>748</v>
      </c>
      <c r="H786" s="55" t="s">
        <v>1213</v>
      </c>
      <c r="I786" s="55" t="s">
        <v>849</v>
      </c>
      <c r="J786" s="55" t="s">
        <v>591</v>
      </c>
      <c r="K786" s="55" t="s">
        <v>848</v>
      </c>
      <c r="L786" s="55"/>
      <c r="M786" s="8"/>
      <c r="N786" s="58"/>
      <c r="O786" s="55"/>
      <c r="P786" s="55"/>
      <c r="Q786" s="55"/>
      <c r="R786" s="8"/>
      <c r="S786" s="58"/>
      <c r="T786" s="55"/>
      <c r="U786" s="55"/>
      <c r="V786" s="55"/>
      <c r="W786" s="8"/>
      <c r="X786" s="58"/>
      <c r="Y786" s="55"/>
      <c r="Z786" s="55"/>
      <c r="AA786" s="55"/>
      <c r="AB786" s="8"/>
      <c r="AC786" s="58"/>
      <c r="AD786" s="55"/>
      <c r="AE786" s="55"/>
      <c r="AF786" s="55"/>
      <c r="AG786" s="8"/>
      <c r="AH786" s="58"/>
      <c r="AI786" s="55"/>
      <c r="AJ786" s="55"/>
      <c r="AK786" s="55"/>
      <c r="AL786" s="8">
        <v>0</v>
      </c>
      <c r="AM786" s="58">
        <v>0</v>
      </c>
      <c r="AN786" s="237">
        <v>1</v>
      </c>
      <c r="AO786" s="228"/>
      <c r="AP786" s="55"/>
      <c r="AQ786" s="200">
        <v>0</v>
      </c>
      <c r="AR786" s="201">
        <v>0</v>
      </c>
      <c r="AS786" s="55">
        <v>1</v>
      </c>
      <c r="AT786" s="55"/>
      <c r="AU786" s="245">
        <v>0</v>
      </c>
      <c r="AV786" s="200">
        <v>0</v>
      </c>
      <c r="AW786" s="201">
        <v>0</v>
      </c>
      <c r="AX786" s="423">
        <v>1</v>
      </c>
      <c r="AY786" s="55"/>
      <c r="AZ786" s="245">
        <v>0</v>
      </c>
      <c r="BA786" s="200">
        <v>0</v>
      </c>
      <c r="BB786" s="201">
        <v>0</v>
      </c>
      <c r="BC786" s="425">
        <v>1</v>
      </c>
      <c r="BD786" s="136"/>
    </row>
    <row r="787" spans="1:56" s="4" customFormat="1" ht="11.25" customHeight="1">
      <c r="A787" s="123">
        <v>176</v>
      </c>
      <c r="B787" s="55" t="s">
        <v>976</v>
      </c>
      <c r="C787" s="345">
        <v>3</v>
      </c>
      <c r="D787" s="57">
        <v>24619</v>
      </c>
      <c r="E787" s="94">
        <v>0</v>
      </c>
      <c r="F787" s="55" t="s">
        <v>1138</v>
      </c>
      <c r="G787" s="55" t="s">
        <v>748</v>
      </c>
      <c r="H787" s="55" t="s">
        <v>1213</v>
      </c>
      <c r="I787" s="55" t="s">
        <v>849</v>
      </c>
      <c r="J787" s="55" t="s">
        <v>591</v>
      </c>
      <c r="K787" s="55" t="s">
        <v>848</v>
      </c>
      <c r="L787" s="55"/>
      <c r="M787" s="8"/>
      <c r="N787" s="58"/>
      <c r="O787" s="55"/>
      <c r="P787" s="55"/>
      <c r="Q787" s="55"/>
      <c r="R787" s="8"/>
      <c r="S787" s="58"/>
      <c r="T787" s="55"/>
      <c r="U787" s="55"/>
      <c r="V787" s="55"/>
      <c r="W787" s="8"/>
      <c r="X787" s="58"/>
      <c r="Y787" s="55"/>
      <c r="Z787" s="55"/>
      <c r="AA787" s="55"/>
      <c r="AB787" s="8"/>
      <c r="AC787" s="58"/>
      <c r="AD787" s="55"/>
      <c r="AE787" s="55"/>
      <c r="AF787" s="55"/>
      <c r="AG787" s="8"/>
      <c r="AH787" s="58"/>
      <c r="AI787" s="55"/>
      <c r="AJ787" s="55"/>
      <c r="AK787" s="55"/>
      <c r="AL787" s="8">
        <v>0</v>
      </c>
      <c r="AM787" s="58">
        <v>0</v>
      </c>
      <c r="AN787" s="237">
        <v>1</v>
      </c>
      <c r="AO787" s="228"/>
      <c r="AP787" s="55"/>
      <c r="AQ787" s="200">
        <v>0</v>
      </c>
      <c r="AR787" s="201">
        <v>0</v>
      </c>
      <c r="AS787" s="55">
        <v>1</v>
      </c>
      <c r="AT787" s="55"/>
      <c r="AU787" s="245">
        <v>0</v>
      </c>
      <c r="AV787" s="200">
        <v>0</v>
      </c>
      <c r="AW787" s="201">
        <v>0</v>
      </c>
      <c r="AX787" s="423">
        <v>1</v>
      </c>
      <c r="AY787" s="55"/>
      <c r="AZ787" s="245">
        <v>0</v>
      </c>
      <c r="BA787" s="200">
        <v>0</v>
      </c>
      <c r="BB787" s="201">
        <v>0</v>
      </c>
      <c r="BC787" s="425">
        <v>1</v>
      </c>
      <c r="BD787" s="136"/>
    </row>
    <row r="788" spans="1:56" s="4" customFormat="1" ht="11.25" customHeight="1">
      <c r="A788" s="123">
        <v>176</v>
      </c>
      <c r="B788" s="55" t="s">
        <v>976</v>
      </c>
      <c r="C788" s="345">
        <v>4</v>
      </c>
      <c r="D788" s="57">
        <v>24661</v>
      </c>
      <c r="E788" s="94">
        <v>0</v>
      </c>
      <c r="F788" s="55" t="s">
        <v>1138</v>
      </c>
      <c r="G788" s="55" t="s">
        <v>748</v>
      </c>
      <c r="H788" s="55" t="s">
        <v>1213</v>
      </c>
      <c r="I788" s="55" t="s">
        <v>849</v>
      </c>
      <c r="J788" s="55" t="s">
        <v>591</v>
      </c>
      <c r="K788" s="55" t="s">
        <v>848</v>
      </c>
      <c r="L788" s="55"/>
      <c r="M788" s="8"/>
      <c r="N788" s="58"/>
      <c r="O788" s="55"/>
      <c r="P788" s="55"/>
      <c r="Q788" s="55"/>
      <c r="R788" s="8"/>
      <c r="S788" s="58"/>
      <c r="T788" s="55"/>
      <c r="U788" s="55"/>
      <c r="V788" s="136"/>
      <c r="W788" s="8"/>
      <c r="X788" s="58"/>
      <c r="Y788" s="55"/>
      <c r="Z788" s="55"/>
      <c r="AA788" s="136"/>
      <c r="AB788" s="8"/>
      <c r="AC788" s="58"/>
      <c r="AD788" s="55"/>
      <c r="AE788" s="55"/>
      <c r="AF788" s="136"/>
      <c r="AG788" s="8"/>
      <c r="AH788" s="58"/>
      <c r="AI788" s="55"/>
      <c r="AJ788" s="55"/>
      <c r="AK788" s="55"/>
      <c r="AL788" s="8">
        <v>0</v>
      </c>
      <c r="AM788" s="58">
        <v>0</v>
      </c>
      <c r="AN788" s="237">
        <v>1</v>
      </c>
      <c r="AO788" s="228"/>
      <c r="AP788" s="55"/>
      <c r="AQ788" s="200">
        <v>0</v>
      </c>
      <c r="AR788" s="201">
        <v>0</v>
      </c>
      <c r="AS788" s="55">
        <v>1</v>
      </c>
      <c r="AT788" s="55"/>
      <c r="AU788" s="245">
        <v>0</v>
      </c>
      <c r="AV788" s="200">
        <v>0</v>
      </c>
      <c r="AW788" s="201">
        <v>0</v>
      </c>
      <c r="AX788" s="423">
        <v>1</v>
      </c>
      <c r="AY788" s="55"/>
      <c r="AZ788" s="245">
        <v>0</v>
      </c>
      <c r="BA788" s="200">
        <v>0</v>
      </c>
      <c r="BB788" s="201">
        <v>0</v>
      </c>
      <c r="BC788" s="425">
        <v>1</v>
      </c>
      <c r="BD788" s="136"/>
    </row>
    <row r="789" spans="1:56" ht="11.25" customHeight="1">
      <c r="A789" s="123">
        <v>176</v>
      </c>
      <c r="B789" s="55" t="s">
        <v>976</v>
      </c>
      <c r="C789" s="345">
        <v>5</v>
      </c>
      <c r="D789" s="57">
        <v>27254</v>
      </c>
      <c r="E789" s="94">
        <v>0</v>
      </c>
      <c r="F789" s="55" t="s">
        <v>1138</v>
      </c>
      <c r="G789" s="55" t="s">
        <v>748</v>
      </c>
      <c r="H789" s="55" t="s">
        <v>1213</v>
      </c>
      <c r="I789" s="55" t="s">
        <v>849</v>
      </c>
      <c r="J789" s="55" t="s">
        <v>591</v>
      </c>
      <c r="K789" s="55" t="s">
        <v>848</v>
      </c>
      <c r="L789" s="163"/>
      <c r="M789" s="244"/>
      <c r="N789" s="245"/>
      <c r="O789" s="163"/>
      <c r="P789" s="163"/>
      <c r="Q789" s="163"/>
      <c r="R789" s="244"/>
      <c r="S789" s="245"/>
      <c r="T789" s="163"/>
      <c r="U789" s="163"/>
      <c r="V789" s="163"/>
      <c r="W789" s="244"/>
      <c r="X789" s="245"/>
      <c r="Y789" s="163"/>
      <c r="Z789" s="163"/>
      <c r="AA789" s="163"/>
      <c r="AB789" s="244"/>
      <c r="AC789" s="245"/>
      <c r="AD789" s="163"/>
      <c r="AE789" s="163"/>
      <c r="AF789" s="163"/>
      <c r="AG789" s="244"/>
      <c r="AH789" s="245"/>
      <c r="AI789" s="163"/>
      <c r="AJ789" s="163"/>
      <c r="AK789" s="163"/>
      <c r="AL789" s="8">
        <v>0</v>
      </c>
      <c r="AM789" s="58">
        <v>0</v>
      </c>
      <c r="AN789" s="237">
        <v>1</v>
      </c>
      <c r="AO789" s="317"/>
      <c r="AP789" s="163"/>
      <c r="AQ789" s="200">
        <v>0</v>
      </c>
      <c r="AR789" s="201">
        <v>0</v>
      </c>
      <c r="AS789" s="163">
        <v>1</v>
      </c>
      <c r="AT789" s="163"/>
      <c r="AU789" s="245">
        <v>0</v>
      </c>
      <c r="AV789" s="200">
        <v>0</v>
      </c>
      <c r="AW789" s="201">
        <v>0</v>
      </c>
      <c r="AX789" s="423">
        <v>1</v>
      </c>
      <c r="AY789" s="163"/>
      <c r="AZ789" s="245">
        <v>0</v>
      </c>
      <c r="BA789" s="200">
        <v>0</v>
      </c>
      <c r="BB789" s="201">
        <v>0</v>
      </c>
      <c r="BC789" s="425">
        <v>1</v>
      </c>
      <c r="BD789" s="171"/>
    </row>
    <row r="790" spans="1:56" ht="11.25" customHeight="1">
      <c r="A790" s="123">
        <v>176</v>
      </c>
      <c r="B790" s="55" t="s">
        <v>976</v>
      </c>
      <c r="C790" s="345">
        <v>6</v>
      </c>
      <c r="D790" s="57">
        <v>27382</v>
      </c>
      <c r="E790" s="94">
        <v>0</v>
      </c>
      <c r="F790" s="55" t="s">
        <v>1138</v>
      </c>
      <c r="G790" s="55" t="s">
        <v>748</v>
      </c>
      <c r="H790" s="55" t="s">
        <v>1213</v>
      </c>
      <c r="I790" s="55" t="s">
        <v>849</v>
      </c>
      <c r="J790" s="55" t="s">
        <v>591</v>
      </c>
      <c r="K790" s="55" t="s">
        <v>848</v>
      </c>
      <c r="L790" s="55"/>
      <c r="M790" s="8"/>
      <c r="N790" s="58"/>
      <c r="O790" s="55"/>
      <c r="P790" s="55"/>
      <c r="Q790" s="55"/>
      <c r="R790" s="8"/>
      <c r="S790" s="58"/>
      <c r="T790" s="55"/>
      <c r="U790" s="55"/>
      <c r="V790" s="55"/>
      <c r="W790" s="8"/>
      <c r="X790" s="58"/>
      <c r="Y790" s="55"/>
      <c r="Z790" s="55"/>
      <c r="AA790" s="55"/>
      <c r="AB790" s="8"/>
      <c r="AC790" s="58"/>
      <c r="AD790" s="55"/>
      <c r="AE790" s="55"/>
      <c r="AF790" s="55"/>
      <c r="AG790" s="8"/>
      <c r="AH790" s="58"/>
      <c r="AI790" s="55"/>
      <c r="AJ790" s="55"/>
      <c r="AK790" s="55"/>
      <c r="AL790" s="8">
        <v>0</v>
      </c>
      <c r="AM790" s="58">
        <v>0</v>
      </c>
      <c r="AN790" s="237">
        <v>1</v>
      </c>
      <c r="AO790" s="228"/>
      <c r="AP790" s="55"/>
      <c r="AQ790" s="200">
        <v>0</v>
      </c>
      <c r="AR790" s="201">
        <v>0</v>
      </c>
      <c r="AS790" s="55">
        <v>1</v>
      </c>
      <c r="AT790" s="55"/>
      <c r="AU790" s="245">
        <v>0</v>
      </c>
      <c r="AV790" s="200">
        <v>0</v>
      </c>
      <c r="AW790" s="201">
        <v>0</v>
      </c>
      <c r="AX790" s="423">
        <v>1</v>
      </c>
      <c r="AY790" s="55"/>
      <c r="AZ790" s="245">
        <v>0</v>
      </c>
      <c r="BA790" s="200">
        <v>0</v>
      </c>
      <c r="BB790" s="201">
        <v>0</v>
      </c>
      <c r="BC790" s="425">
        <v>1</v>
      </c>
      <c r="BD790" s="136"/>
    </row>
    <row r="791" spans="1:56" ht="11.25" customHeight="1">
      <c r="A791" s="123">
        <v>176</v>
      </c>
      <c r="B791" s="55" t="s">
        <v>976</v>
      </c>
      <c r="C791" s="345">
        <v>7</v>
      </c>
      <c r="D791" s="57">
        <v>28194</v>
      </c>
      <c r="E791" s="94">
        <v>0</v>
      </c>
      <c r="F791" s="55" t="s">
        <v>1138</v>
      </c>
      <c r="G791" s="55" t="s">
        <v>748</v>
      </c>
      <c r="H791" s="55" t="s">
        <v>1213</v>
      </c>
      <c r="I791" s="55" t="s">
        <v>849</v>
      </c>
      <c r="J791" s="55" t="s">
        <v>591</v>
      </c>
      <c r="K791" s="55" t="s">
        <v>848</v>
      </c>
      <c r="L791" s="55"/>
      <c r="M791" s="8"/>
      <c r="N791" s="58"/>
      <c r="O791" s="55"/>
      <c r="P791" s="55"/>
      <c r="Q791" s="55"/>
      <c r="R791" s="8"/>
      <c r="S791" s="58"/>
      <c r="T791" s="55"/>
      <c r="U791" s="55"/>
      <c r="V791" s="55"/>
      <c r="W791" s="8"/>
      <c r="X791" s="58"/>
      <c r="Y791" s="55"/>
      <c r="Z791" s="55"/>
      <c r="AA791" s="55"/>
      <c r="AB791" s="8"/>
      <c r="AC791" s="58"/>
      <c r="AD791" s="55"/>
      <c r="AE791" s="55"/>
      <c r="AF791" s="55"/>
      <c r="AG791" s="8"/>
      <c r="AH791" s="58"/>
      <c r="AI791" s="55"/>
      <c r="AJ791" s="55"/>
      <c r="AK791" s="55"/>
      <c r="AL791" s="8">
        <v>0</v>
      </c>
      <c r="AM791" s="58">
        <v>0</v>
      </c>
      <c r="AN791" s="237">
        <v>1</v>
      </c>
      <c r="AO791" s="228"/>
      <c r="AP791" s="55"/>
      <c r="AQ791" s="200">
        <v>0</v>
      </c>
      <c r="AR791" s="201">
        <v>0</v>
      </c>
      <c r="AS791" s="55">
        <v>1</v>
      </c>
      <c r="AT791" s="55"/>
      <c r="AU791" s="245">
        <v>0</v>
      </c>
      <c r="AV791" s="200">
        <v>0</v>
      </c>
      <c r="AW791" s="201">
        <v>0</v>
      </c>
      <c r="AX791" s="423">
        <v>1</v>
      </c>
      <c r="AY791" s="55"/>
      <c r="AZ791" s="245">
        <v>0</v>
      </c>
      <c r="BA791" s="200">
        <v>0</v>
      </c>
      <c r="BB791" s="201">
        <v>0</v>
      </c>
      <c r="BC791" s="425">
        <v>1</v>
      </c>
      <c r="BD791" s="136"/>
    </row>
    <row r="792" spans="1:56" ht="11.25" customHeight="1">
      <c r="A792" s="123">
        <v>176</v>
      </c>
      <c r="B792" s="55" t="s">
        <v>976</v>
      </c>
      <c r="C792" s="345">
        <v>8</v>
      </c>
      <c r="D792" s="57">
        <v>28501</v>
      </c>
      <c r="E792" s="94">
        <v>0</v>
      </c>
      <c r="F792" s="55" t="s">
        <v>1138</v>
      </c>
      <c r="G792" s="55" t="s">
        <v>748</v>
      </c>
      <c r="H792" s="55" t="s">
        <v>1213</v>
      </c>
      <c r="I792" s="55" t="s">
        <v>849</v>
      </c>
      <c r="J792" s="55" t="s">
        <v>591</v>
      </c>
      <c r="K792" s="55" t="s">
        <v>848</v>
      </c>
      <c r="L792" s="55"/>
      <c r="M792" s="8"/>
      <c r="N792" s="58"/>
      <c r="O792" s="55"/>
      <c r="P792" s="55"/>
      <c r="Q792" s="55"/>
      <c r="R792" s="8"/>
      <c r="S792" s="58"/>
      <c r="T792" s="55"/>
      <c r="U792" s="55"/>
      <c r="V792" s="55"/>
      <c r="W792" s="8"/>
      <c r="X792" s="58"/>
      <c r="Y792" s="55"/>
      <c r="Z792" s="55"/>
      <c r="AA792" s="55"/>
      <c r="AB792" s="8"/>
      <c r="AC792" s="58"/>
      <c r="AD792" s="55"/>
      <c r="AE792" s="55"/>
      <c r="AF792" s="55"/>
      <c r="AG792" s="8"/>
      <c r="AH792" s="58"/>
      <c r="AI792" s="55"/>
      <c r="AJ792" s="55"/>
      <c r="AK792" s="55"/>
      <c r="AL792" s="8">
        <v>0</v>
      </c>
      <c r="AM792" s="58">
        <v>0</v>
      </c>
      <c r="AN792" s="237">
        <v>1</v>
      </c>
      <c r="AO792" s="228"/>
      <c r="AP792" s="55"/>
      <c r="AQ792" s="200">
        <v>0</v>
      </c>
      <c r="AR792" s="201">
        <v>0</v>
      </c>
      <c r="AS792" s="55">
        <v>1</v>
      </c>
      <c r="AT792" s="55"/>
      <c r="AU792" s="245">
        <v>0</v>
      </c>
      <c r="AV792" s="200">
        <v>0</v>
      </c>
      <c r="AW792" s="201">
        <v>0</v>
      </c>
      <c r="AX792" s="423">
        <v>1</v>
      </c>
      <c r="AY792" s="55"/>
      <c r="AZ792" s="245">
        <v>0</v>
      </c>
      <c r="BA792" s="200">
        <v>0</v>
      </c>
      <c r="BB792" s="201">
        <v>0</v>
      </c>
      <c r="BC792" s="425">
        <v>1</v>
      </c>
      <c r="BD792" s="136"/>
    </row>
    <row r="793" spans="1:56" s="4" customFormat="1" ht="11.25" customHeight="1">
      <c r="A793" s="357">
        <v>177</v>
      </c>
      <c r="B793" s="263" t="s">
        <v>114</v>
      </c>
      <c r="C793" s="344">
        <v>0</v>
      </c>
      <c r="D793" s="264"/>
      <c r="E793" s="421">
        <v>1800</v>
      </c>
      <c r="F793" s="263" t="s">
        <v>1138</v>
      </c>
      <c r="G793" s="263" t="s">
        <v>748</v>
      </c>
      <c r="H793" s="263" t="s">
        <v>1213</v>
      </c>
      <c r="I793" s="263" t="s">
        <v>849</v>
      </c>
      <c r="J793" s="263" t="s">
        <v>591</v>
      </c>
      <c r="K793" s="263" t="s">
        <v>848</v>
      </c>
      <c r="L793" s="267">
        <v>6576.7960000000003</v>
      </c>
      <c r="M793" s="265">
        <v>6392075.7794657145</v>
      </c>
      <c r="N793" s="268">
        <v>0.97191334191690215</v>
      </c>
      <c r="O793" s="263">
        <v>1</v>
      </c>
      <c r="P793" s="263"/>
      <c r="Q793" s="267">
        <v>8633.527</v>
      </c>
      <c r="R793" s="265">
        <v>8081250.3016676297</v>
      </c>
      <c r="S793" s="268">
        <v>0.93603116103854545</v>
      </c>
      <c r="T793" s="263">
        <v>1</v>
      </c>
      <c r="U793" s="263"/>
      <c r="V793" s="267">
        <v>9994.2780000000002</v>
      </c>
      <c r="W793" s="265">
        <v>9298360.0586452652</v>
      </c>
      <c r="X793" s="268">
        <v>0.93036836264163003</v>
      </c>
      <c r="Y793" s="263">
        <v>1</v>
      </c>
      <c r="Z793" s="263"/>
      <c r="AA793" s="267">
        <v>11662.455599999999</v>
      </c>
      <c r="AB793" s="265">
        <v>10230323.064503325</v>
      </c>
      <c r="AC793" s="268">
        <v>0.87720145871366284</v>
      </c>
      <c r="AD793" s="263">
        <v>1</v>
      </c>
      <c r="AE793" s="263"/>
      <c r="AF793" s="267">
        <v>11463.8559</v>
      </c>
      <c r="AG793" s="265">
        <v>10056400.901156465</v>
      </c>
      <c r="AH793" s="268">
        <v>0.87722673670003692</v>
      </c>
      <c r="AI793" s="263">
        <v>1</v>
      </c>
      <c r="AJ793" s="263"/>
      <c r="AK793" s="263">
        <v>10649</v>
      </c>
      <c r="AL793" s="265">
        <v>9394272.1644245349</v>
      </c>
      <c r="AM793" s="268">
        <v>0.8821741162949136</v>
      </c>
      <c r="AN793" s="263"/>
      <c r="AO793" s="313"/>
      <c r="AP793" s="263">
        <v>12032.13</v>
      </c>
      <c r="AQ793" s="265">
        <v>10854404.29490288</v>
      </c>
      <c r="AR793" s="268">
        <v>0.90211826957511942</v>
      </c>
      <c r="AS793" s="263"/>
      <c r="AT793" s="263"/>
      <c r="AU793" s="422">
        <v>10762.374801999998</v>
      </c>
      <c r="AV793" s="265">
        <v>9551333.3366305251</v>
      </c>
      <c r="AW793" s="268">
        <v>0.88747451304665381</v>
      </c>
      <c r="AX793" s="422"/>
      <c r="AY793" s="263"/>
      <c r="AZ793" s="422">
        <v>8353.8479000000007</v>
      </c>
      <c r="BA793" s="265">
        <v>7569248.4622751819</v>
      </c>
      <c r="BB793" s="268">
        <v>0.90607927662594634</v>
      </c>
      <c r="BC793" s="422"/>
      <c r="BD793" s="263"/>
    </row>
    <row r="794" spans="1:56" ht="11.25" customHeight="1">
      <c r="A794" s="123">
        <v>177</v>
      </c>
      <c r="B794" s="136" t="s">
        <v>114</v>
      </c>
      <c r="C794" s="346">
        <v>1</v>
      </c>
      <c r="D794" s="140">
        <v>35516</v>
      </c>
      <c r="E794" s="127">
        <v>250</v>
      </c>
      <c r="F794" s="136" t="s">
        <v>1138</v>
      </c>
      <c r="G794" s="136" t="s">
        <v>748</v>
      </c>
      <c r="H794" s="136" t="s">
        <v>1213</v>
      </c>
      <c r="I794" s="136" t="s">
        <v>849</v>
      </c>
      <c r="J794" s="136" t="s">
        <v>591</v>
      </c>
      <c r="K794" s="136" t="s">
        <v>848</v>
      </c>
      <c r="L794" s="136"/>
      <c r="M794" s="126"/>
      <c r="N794" s="221"/>
      <c r="O794" s="136"/>
      <c r="P794" s="136"/>
      <c r="Q794" s="136"/>
      <c r="R794" s="126"/>
      <c r="S794" s="221"/>
      <c r="T794" s="136"/>
      <c r="U794" s="136"/>
      <c r="V794" s="136"/>
      <c r="W794" s="126"/>
      <c r="X794" s="221"/>
      <c r="Y794" s="136"/>
      <c r="Z794" s="136"/>
      <c r="AA794" s="136"/>
      <c r="AB794" s="126"/>
      <c r="AC794" s="221"/>
      <c r="AD794" s="136"/>
      <c r="AE794" s="136"/>
      <c r="AF794" s="136"/>
      <c r="AG794" s="126"/>
      <c r="AH794" s="221"/>
      <c r="AI794" s="136"/>
      <c r="AJ794" s="136"/>
      <c r="AK794" s="136">
        <v>1549.6859999999999</v>
      </c>
      <c r="AL794" s="8">
        <v>1492249.9011633394</v>
      </c>
      <c r="AM794" s="58">
        <v>0.9629369441056701</v>
      </c>
      <c r="AN794" s="237">
        <v>1</v>
      </c>
      <c r="AO794" s="237"/>
      <c r="AP794" s="136">
        <v>1666.502</v>
      </c>
      <c r="AQ794" s="200">
        <v>1630445.9706596432</v>
      </c>
      <c r="AR794" s="201">
        <v>0.97836424478317052</v>
      </c>
      <c r="AS794" s="136">
        <v>1</v>
      </c>
      <c r="AT794" s="136"/>
      <c r="AU794" s="423">
        <v>5288.9838019999997</v>
      </c>
      <c r="AV794" s="200">
        <v>4374012.0309122661</v>
      </c>
      <c r="AW794" s="201">
        <v>0.82700424025845154</v>
      </c>
      <c r="AX794" s="423">
        <v>1</v>
      </c>
      <c r="AY794" s="136"/>
      <c r="AZ794" s="423">
        <v>1134.2850000000001</v>
      </c>
      <c r="BA794" s="200">
        <v>1130760.1271454834</v>
      </c>
      <c r="BB794" s="201">
        <v>0.99689242751643836</v>
      </c>
      <c r="BC794" s="425">
        <v>1</v>
      </c>
      <c r="BD794" s="136"/>
    </row>
    <row r="795" spans="1:56" ht="11.25" customHeight="1">
      <c r="A795" s="123">
        <v>177</v>
      </c>
      <c r="B795" s="136" t="s">
        <v>114</v>
      </c>
      <c r="C795" s="346">
        <v>2</v>
      </c>
      <c r="D795" s="140">
        <v>35854</v>
      </c>
      <c r="E795" s="127">
        <v>250</v>
      </c>
      <c r="F795" s="136" t="s">
        <v>1138</v>
      </c>
      <c r="G795" s="136" t="s">
        <v>748</v>
      </c>
      <c r="H795" s="136" t="s">
        <v>1213</v>
      </c>
      <c r="I795" s="136" t="s">
        <v>849</v>
      </c>
      <c r="J795" s="136" t="s">
        <v>591</v>
      </c>
      <c r="K795" s="136" t="s">
        <v>848</v>
      </c>
      <c r="L795" s="136"/>
      <c r="M795" s="126"/>
      <c r="N795" s="221"/>
      <c r="O795" s="136"/>
      <c r="P795" s="136"/>
      <c r="Q795" s="136"/>
      <c r="R795" s="126"/>
      <c r="S795" s="221"/>
      <c r="T795" s="136"/>
      <c r="U795" s="136"/>
      <c r="V795" s="136"/>
      <c r="W795" s="126"/>
      <c r="X795" s="221"/>
      <c r="Y795" s="136"/>
      <c r="Z795" s="136"/>
      <c r="AA795" s="136"/>
      <c r="AB795" s="126"/>
      <c r="AC795" s="221"/>
      <c r="AD795" s="136"/>
      <c r="AE795" s="136"/>
      <c r="AF795" s="136"/>
      <c r="AG795" s="126"/>
      <c r="AH795" s="221"/>
      <c r="AI795" s="136"/>
      <c r="AJ795" s="136"/>
      <c r="AK795" s="136">
        <v>1633.88</v>
      </c>
      <c r="AL795" s="8">
        <v>1614823.0525072746</v>
      </c>
      <c r="AM795" s="58">
        <v>0.98833638486747766</v>
      </c>
      <c r="AN795" s="237">
        <v>1</v>
      </c>
      <c r="AO795" s="237"/>
      <c r="AP795" s="136">
        <v>1443.741</v>
      </c>
      <c r="AQ795" s="200">
        <v>1472723.6080263695</v>
      </c>
      <c r="AR795" s="201">
        <v>1.0200746588386487</v>
      </c>
      <c r="AS795" s="136">
        <v>1</v>
      </c>
      <c r="AT795" s="136"/>
      <c r="AU795" s="423">
        <v>1435.201</v>
      </c>
      <c r="AV795" s="200">
        <v>1425351.5833184298</v>
      </c>
      <c r="AW795" s="201">
        <v>0.99313725625778537</v>
      </c>
      <c r="AX795" s="423">
        <v>1</v>
      </c>
      <c r="AY795" s="136"/>
      <c r="AZ795" s="423">
        <v>1288.855</v>
      </c>
      <c r="BA795" s="200">
        <v>1277038.8650847629</v>
      </c>
      <c r="BB795" s="201">
        <v>0.99083206806410562</v>
      </c>
      <c r="BC795" s="425">
        <v>1</v>
      </c>
      <c r="BD795" s="136"/>
    </row>
    <row r="796" spans="1:56" s="4" customFormat="1" ht="11.25" customHeight="1">
      <c r="A796" s="123">
        <v>177</v>
      </c>
      <c r="B796" s="55" t="s">
        <v>114</v>
      </c>
      <c r="C796" s="345">
        <v>3</v>
      </c>
      <c r="D796" s="57">
        <v>40720</v>
      </c>
      <c r="E796" s="94">
        <v>500</v>
      </c>
      <c r="F796" s="55" t="s">
        <v>1138</v>
      </c>
      <c r="G796" s="55" t="s">
        <v>748</v>
      </c>
      <c r="H796" s="55" t="s">
        <v>1213</v>
      </c>
      <c r="I796" s="55" t="s">
        <v>849</v>
      </c>
      <c r="J796" s="55" t="s">
        <v>591</v>
      </c>
      <c r="K796" s="55" t="s">
        <v>848</v>
      </c>
      <c r="L796" s="56"/>
      <c r="M796" s="200"/>
      <c r="N796" s="201"/>
      <c r="O796" s="56"/>
      <c r="P796" s="56"/>
      <c r="Q796" s="56"/>
      <c r="R796" s="200"/>
      <c r="S796" s="201"/>
      <c r="T796" s="56"/>
      <c r="U796" s="56"/>
      <c r="V796" s="139"/>
      <c r="W796" s="200"/>
      <c r="X796" s="201"/>
      <c r="Y796" s="56"/>
      <c r="Z796" s="56"/>
      <c r="AA796" s="139"/>
      <c r="AB796" s="200"/>
      <c r="AC796" s="201"/>
      <c r="AD796" s="56"/>
      <c r="AE796" s="56"/>
      <c r="AF796" s="139"/>
      <c r="AG796" s="200"/>
      <c r="AH796" s="201"/>
      <c r="AI796" s="56"/>
      <c r="AJ796" s="56"/>
      <c r="AK796" s="55">
        <v>3452.24</v>
      </c>
      <c r="AL796" s="8">
        <v>3151532.8113128054</v>
      </c>
      <c r="AM796" s="58">
        <v>0.91289505112993474</v>
      </c>
      <c r="AN796" s="237">
        <v>1</v>
      </c>
      <c r="AO796" s="228"/>
      <c r="AP796" s="55">
        <v>3165.2660000000001</v>
      </c>
      <c r="AQ796" s="200">
        <v>2908317.0268485961</v>
      </c>
      <c r="AR796" s="201">
        <v>0.91882231283203253</v>
      </c>
      <c r="AS796" s="56">
        <v>1</v>
      </c>
      <c r="AT796" s="56"/>
      <c r="AU796" s="423">
        <v>1144.008</v>
      </c>
      <c r="AV796" s="200">
        <v>1143776.2199488173</v>
      </c>
      <c r="AW796" s="201">
        <v>0.99979739647696286</v>
      </c>
      <c r="AX796" s="423">
        <v>1</v>
      </c>
      <c r="AY796" s="56"/>
      <c r="AZ796" s="423">
        <v>1818.4970000000001</v>
      </c>
      <c r="BA796" s="200">
        <v>1678871.317513169</v>
      </c>
      <c r="BB796" s="201">
        <v>0.9232191845865948</v>
      </c>
      <c r="BC796" s="425">
        <v>1</v>
      </c>
      <c r="BD796" s="139"/>
    </row>
    <row r="797" spans="1:56" ht="11.25" customHeight="1">
      <c r="A797" s="123">
        <v>177</v>
      </c>
      <c r="B797" s="55" t="s">
        <v>114</v>
      </c>
      <c r="C797" s="345">
        <v>4</v>
      </c>
      <c r="D797" s="57">
        <v>43465</v>
      </c>
      <c r="E797" s="94">
        <v>800</v>
      </c>
      <c r="F797" s="122" t="s">
        <v>1138</v>
      </c>
      <c r="G797" s="122" t="s">
        <v>748</v>
      </c>
      <c r="H797" s="122" t="s">
        <v>1213</v>
      </c>
      <c r="I797" s="55" t="s">
        <v>849</v>
      </c>
      <c r="J797" s="55" t="s">
        <v>591</v>
      </c>
      <c r="K797" s="55" t="s">
        <v>848</v>
      </c>
      <c r="L797" s="56"/>
      <c r="M797" s="200"/>
      <c r="N797" s="201"/>
      <c r="O797" s="56"/>
      <c r="P797" s="56"/>
      <c r="Q797" s="197">
        <v>1592.83</v>
      </c>
      <c r="R797" s="8">
        <v>1354492.4833075695</v>
      </c>
      <c r="S797" s="58">
        <v>0.85036851597946395</v>
      </c>
      <c r="T797" s="56"/>
      <c r="U797" s="55">
        <v>1</v>
      </c>
      <c r="V797" s="197">
        <v>3390.355</v>
      </c>
      <c r="W797" s="8">
        <v>3014428.842560553</v>
      </c>
      <c r="X797" s="58">
        <v>0.88911893962742927</v>
      </c>
      <c r="Y797" s="56"/>
      <c r="Z797" s="55">
        <v>1</v>
      </c>
      <c r="AA797" s="197">
        <v>5833.3065999999999</v>
      </c>
      <c r="AB797" s="8">
        <v>4669206.2217870047</v>
      </c>
      <c r="AC797" s="58">
        <v>0.80043902060402672</v>
      </c>
      <c r="AD797" s="56"/>
      <c r="AE797" s="55">
        <v>1</v>
      </c>
      <c r="AF797" s="197">
        <v>5586.6459000000004</v>
      </c>
      <c r="AG797" s="8">
        <v>4544878.230739343</v>
      </c>
      <c r="AH797" s="58">
        <v>0.81352538036093225</v>
      </c>
      <c r="AI797" s="56"/>
      <c r="AJ797" s="55">
        <v>1</v>
      </c>
      <c r="AK797" s="55">
        <v>4013</v>
      </c>
      <c r="AL797" s="8">
        <v>3449568.4217969971</v>
      </c>
      <c r="AM797" s="58">
        <v>0.85959841061475128</v>
      </c>
      <c r="AN797" s="237">
        <v>1</v>
      </c>
      <c r="AO797" s="228">
        <v>1</v>
      </c>
      <c r="AP797" s="55">
        <v>5756.6169</v>
      </c>
      <c r="AQ797" s="200">
        <v>4842910.0636699982</v>
      </c>
      <c r="AR797" s="201">
        <v>0.84127711602104316</v>
      </c>
      <c r="AS797" s="56">
        <v>1</v>
      </c>
      <c r="AT797" s="55">
        <v>1</v>
      </c>
      <c r="AU797" s="423">
        <v>2894.1819999999998</v>
      </c>
      <c r="AV797" s="200">
        <v>2608193.502451011</v>
      </c>
      <c r="AW797" s="201">
        <v>0.90118503343984968</v>
      </c>
      <c r="AX797" s="423">
        <v>1</v>
      </c>
      <c r="AY797" s="55">
        <v>1</v>
      </c>
      <c r="AZ797" s="423">
        <v>4112.2109</v>
      </c>
      <c r="BA797" s="200">
        <v>3482578.1525317659</v>
      </c>
      <c r="BB797" s="201">
        <v>0.84688704865107134</v>
      </c>
      <c r="BC797" s="425">
        <v>1</v>
      </c>
      <c r="BD797" s="136"/>
    </row>
    <row r="798" spans="1:56" ht="11.25" customHeight="1">
      <c r="A798" s="357">
        <v>178</v>
      </c>
      <c r="B798" s="263" t="s">
        <v>553</v>
      </c>
      <c r="C798" s="344">
        <v>0</v>
      </c>
      <c r="D798" s="264"/>
      <c r="E798" s="421">
        <v>1340</v>
      </c>
      <c r="F798" s="263" t="s">
        <v>551</v>
      </c>
      <c r="G798" s="263" t="s">
        <v>748</v>
      </c>
      <c r="H798" s="263" t="s">
        <v>65</v>
      </c>
      <c r="I798" s="263" t="s">
        <v>849</v>
      </c>
      <c r="J798" s="263" t="s">
        <v>591</v>
      </c>
      <c r="K798" s="263" t="s">
        <v>848</v>
      </c>
      <c r="L798" s="265">
        <v>5630.6009999999997</v>
      </c>
      <c r="M798" s="265">
        <v>5872070.1467183465</v>
      </c>
      <c r="N798" s="268">
        <v>1.0428851461359714</v>
      </c>
      <c r="O798" s="263">
        <v>1</v>
      </c>
      <c r="P798" s="263"/>
      <c r="Q798" s="265">
        <v>6813</v>
      </c>
      <c r="R798" s="265">
        <v>7143949.6021003835</v>
      </c>
      <c r="S798" s="268">
        <v>1.0485761928813127</v>
      </c>
      <c r="T798" s="263">
        <v>1</v>
      </c>
      <c r="U798" s="263"/>
      <c r="V798" s="265">
        <v>6644.6109999999999</v>
      </c>
      <c r="W798" s="265">
        <v>6922315.3192160856</v>
      </c>
      <c r="X798" s="268">
        <v>1.0417939167870152</v>
      </c>
      <c r="Y798" s="263">
        <v>1</v>
      </c>
      <c r="Z798" s="263"/>
      <c r="AA798" s="265">
        <v>7262.0659999999998</v>
      </c>
      <c r="AB798" s="265">
        <v>7655055.3244668413</v>
      </c>
      <c r="AC798" s="268">
        <v>1.0541153611750211</v>
      </c>
      <c r="AD798" s="263">
        <v>1</v>
      </c>
      <c r="AE798" s="263"/>
      <c r="AF798" s="265">
        <v>6524.52</v>
      </c>
      <c r="AG798" s="265">
        <v>6895342.3741049683</v>
      </c>
      <c r="AH798" s="268">
        <v>1.0568351961684488</v>
      </c>
      <c r="AI798" s="263">
        <v>1</v>
      </c>
      <c r="AJ798" s="263"/>
      <c r="AK798" s="263">
        <v>7086</v>
      </c>
      <c r="AL798" s="265">
        <v>8628077.6344763041</v>
      </c>
      <c r="AM798" s="268">
        <v>1.2176231490934666</v>
      </c>
      <c r="AN798" s="263"/>
      <c r="AO798" s="313"/>
      <c r="AP798" s="263">
        <v>7525.01</v>
      </c>
      <c r="AQ798" s="265">
        <v>8145540.0789011791</v>
      </c>
      <c r="AR798" s="268">
        <v>1.0824623593724365</v>
      </c>
      <c r="AS798" s="263"/>
      <c r="AT798" s="263"/>
      <c r="AU798" s="422">
        <v>7996.5120000000006</v>
      </c>
      <c r="AV798" s="265">
        <v>8763224.6949393116</v>
      </c>
      <c r="AW798" s="268">
        <v>1.0958808909358619</v>
      </c>
      <c r="AX798" s="422"/>
      <c r="AY798" s="263"/>
      <c r="AZ798" s="422">
        <v>7065.9750000000004</v>
      </c>
      <c r="BA798" s="265">
        <v>7636465.935407469</v>
      </c>
      <c r="BB798" s="268">
        <v>1.0807377517479853</v>
      </c>
      <c r="BC798" s="422"/>
      <c r="BD798" s="263"/>
    </row>
    <row r="799" spans="1:56" s="4" customFormat="1" ht="11.25" customHeight="1">
      <c r="A799" s="123">
        <v>178</v>
      </c>
      <c r="B799" s="55" t="s">
        <v>553</v>
      </c>
      <c r="C799" s="345">
        <v>1</v>
      </c>
      <c r="D799" s="57">
        <v>32593</v>
      </c>
      <c r="E799" s="94">
        <v>210</v>
      </c>
      <c r="F799" s="55" t="s">
        <v>551</v>
      </c>
      <c r="G799" s="55" t="s">
        <v>748</v>
      </c>
      <c r="H799" s="55" t="s">
        <v>65</v>
      </c>
      <c r="I799" s="55" t="s">
        <v>849</v>
      </c>
      <c r="J799" s="55" t="s">
        <v>591</v>
      </c>
      <c r="K799" s="55" t="s">
        <v>848</v>
      </c>
      <c r="L799" s="55"/>
      <c r="M799" s="8"/>
      <c r="N799" s="58"/>
      <c r="O799" s="55"/>
      <c r="P799" s="55"/>
      <c r="Q799" s="55"/>
      <c r="R799" s="8"/>
      <c r="S799" s="58"/>
      <c r="T799" s="55"/>
      <c r="U799" s="55"/>
      <c r="V799" s="55"/>
      <c r="W799" s="8"/>
      <c r="X799" s="58"/>
      <c r="Y799" s="55"/>
      <c r="Z799" s="55"/>
      <c r="AA799" s="55"/>
      <c r="AB799" s="8"/>
      <c r="AC799" s="58"/>
      <c r="AD799" s="55"/>
      <c r="AE799" s="55"/>
      <c r="AF799" s="55"/>
      <c r="AG799" s="8"/>
      <c r="AH799" s="58"/>
      <c r="AI799" s="55"/>
      <c r="AJ799" s="55"/>
      <c r="AK799" s="55">
        <v>850</v>
      </c>
      <c r="AL799" s="8">
        <v>1146082.6934889548</v>
      </c>
      <c r="AM799" s="58">
        <v>1.3483325805752409</v>
      </c>
      <c r="AN799" s="237">
        <v>1</v>
      </c>
      <c r="AO799" s="228"/>
      <c r="AP799" s="55">
        <v>946.96</v>
      </c>
      <c r="AQ799" s="200">
        <v>1097405.869460009</v>
      </c>
      <c r="AR799" s="201">
        <v>1.1588724650038111</v>
      </c>
      <c r="AS799" s="55">
        <v>1</v>
      </c>
      <c r="AT799" s="55"/>
      <c r="AU799" s="423">
        <v>1107.759</v>
      </c>
      <c r="AV799" s="200">
        <v>1283949.9669511514</v>
      </c>
      <c r="AW799" s="201">
        <v>1.1590517133701026</v>
      </c>
      <c r="AX799" s="423">
        <v>1</v>
      </c>
      <c r="AY799" s="55"/>
      <c r="AZ799" s="424">
        <v>1066.4490000000001</v>
      </c>
      <c r="BA799" s="200">
        <v>1202338.0903879025</v>
      </c>
      <c r="BB799" s="201">
        <v>1.1274220242954913</v>
      </c>
      <c r="BC799" s="425">
        <v>1</v>
      </c>
      <c r="BD799" s="136"/>
    </row>
    <row r="800" spans="1:56" s="4" customFormat="1" ht="11.25" customHeight="1">
      <c r="A800" s="123">
        <v>178</v>
      </c>
      <c r="B800" s="55" t="s">
        <v>553</v>
      </c>
      <c r="C800" s="345">
        <v>2</v>
      </c>
      <c r="D800" s="57">
        <v>32881</v>
      </c>
      <c r="E800" s="94">
        <v>210</v>
      </c>
      <c r="F800" s="55" t="s">
        <v>551</v>
      </c>
      <c r="G800" s="55" t="s">
        <v>748</v>
      </c>
      <c r="H800" s="55" t="s">
        <v>65</v>
      </c>
      <c r="I800" s="55" t="s">
        <v>849</v>
      </c>
      <c r="J800" s="55" t="s">
        <v>591</v>
      </c>
      <c r="K800" s="55" t="s">
        <v>848</v>
      </c>
      <c r="L800" s="55"/>
      <c r="M800" s="8"/>
      <c r="N800" s="58"/>
      <c r="O800" s="55"/>
      <c r="P800" s="55"/>
      <c r="Q800" s="55"/>
      <c r="R800" s="8"/>
      <c r="S800" s="58"/>
      <c r="T800" s="55"/>
      <c r="U800" s="55"/>
      <c r="V800" s="55"/>
      <c r="W800" s="8"/>
      <c r="X800" s="58"/>
      <c r="Y800" s="55"/>
      <c r="Z800" s="55"/>
      <c r="AA800" s="55"/>
      <c r="AB800" s="8"/>
      <c r="AC800" s="58"/>
      <c r="AD800" s="55"/>
      <c r="AE800" s="55"/>
      <c r="AF800" s="55"/>
      <c r="AG800" s="8"/>
      <c r="AH800" s="58"/>
      <c r="AI800" s="55"/>
      <c r="AJ800" s="55"/>
      <c r="AK800" s="55">
        <v>903</v>
      </c>
      <c r="AL800" s="8">
        <v>1192774.6728510268</v>
      </c>
      <c r="AM800" s="58">
        <v>1.320902184774116</v>
      </c>
      <c r="AN800" s="237">
        <v>1</v>
      </c>
      <c r="AO800" s="228"/>
      <c r="AP800" s="55">
        <v>795.58699999999999</v>
      </c>
      <c r="AQ800" s="200">
        <v>945927.00817383372</v>
      </c>
      <c r="AR800" s="201">
        <v>1.1889674016466254</v>
      </c>
      <c r="AS800" s="55">
        <v>1</v>
      </c>
      <c r="AT800" s="55"/>
      <c r="AU800" s="423">
        <v>1245.95</v>
      </c>
      <c r="AV800" s="200">
        <v>1436861.4500057311</v>
      </c>
      <c r="AW800" s="201">
        <v>1.1532256109841734</v>
      </c>
      <c r="AX800" s="423">
        <v>1</v>
      </c>
      <c r="AY800" s="55"/>
      <c r="AZ800" s="424">
        <v>1153.81</v>
      </c>
      <c r="BA800" s="200">
        <v>1311402.7798253337</v>
      </c>
      <c r="BB800" s="201">
        <v>1.1365846888355395</v>
      </c>
      <c r="BC800" s="425">
        <v>1</v>
      </c>
      <c r="BD800" s="136"/>
    </row>
    <row r="801" spans="1:56" s="4" customFormat="1" ht="11.25" customHeight="1">
      <c r="A801" s="123">
        <v>178</v>
      </c>
      <c r="B801" s="55" t="s">
        <v>553</v>
      </c>
      <c r="C801" s="345">
        <v>3</v>
      </c>
      <c r="D801" s="57">
        <v>36677</v>
      </c>
      <c r="E801" s="94">
        <v>210</v>
      </c>
      <c r="F801" s="55" t="s">
        <v>551</v>
      </c>
      <c r="G801" s="55" t="s">
        <v>748</v>
      </c>
      <c r="H801" s="55" t="s">
        <v>65</v>
      </c>
      <c r="I801" s="55" t="s">
        <v>849</v>
      </c>
      <c r="J801" s="55" t="s">
        <v>591</v>
      </c>
      <c r="K801" s="55" t="s">
        <v>848</v>
      </c>
      <c r="L801" s="55"/>
      <c r="M801" s="8"/>
      <c r="N801" s="58"/>
      <c r="O801" s="55"/>
      <c r="P801" s="55"/>
      <c r="Q801" s="55"/>
      <c r="R801" s="8"/>
      <c r="S801" s="58"/>
      <c r="T801" s="55"/>
      <c r="U801" s="55"/>
      <c r="V801" s="55"/>
      <c r="W801" s="8"/>
      <c r="X801" s="58"/>
      <c r="Y801" s="55"/>
      <c r="Z801" s="55"/>
      <c r="AA801" s="55"/>
      <c r="AB801" s="8"/>
      <c r="AC801" s="58"/>
      <c r="AD801" s="55"/>
      <c r="AE801" s="55"/>
      <c r="AF801" s="55"/>
      <c r="AG801" s="8"/>
      <c r="AH801" s="58"/>
      <c r="AI801" s="55"/>
      <c r="AJ801" s="55"/>
      <c r="AK801" s="55">
        <v>1162</v>
      </c>
      <c r="AL801" s="8">
        <v>1501589.7430525813</v>
      </c>
      <c r="AM801" s="58">
        <v>1.2922459062414642</v>
      </c>
      <c r="AN801" s="237">
        <v>1</v>
      </c>
      <c r="AO801" s="228"/>
      <c r="AP801" s="55">
        <v>1187.0609999999999</v>
      </c>
      <c r="AQ801" s="200">
        <v>1365768.2552777291</v>
      </c>
      <c r="AR801" s="201">
        <v>1.1505459747036835</v>
      </c>
      <c r="AS801" s="55">
        <v>1</v>
      </c>
      <c r="AT801" s="55"/>
      <c r="AU801" s="423">
        <v>1006.585</v>
      </c>
      <c r="AV801" s="200">
        <v>1167987.1158257187</v>
      </c>
      <c r="AW801" s="201">
        <v>1.1603462358625636</v>
      </c>
      <c r="AX801" s="423">
        <v>1</v>
      </c>
      <c r="AY801" s="55"/>
      <c r="AZ801" s="424">
        <v>1162.116</v>
      </c>
      <c r="BA801" s="200">
        <v>1342735.3075515644</v>
      </c>
      <c r="BB801" s="201">
        <v>1.1554227870122813</v>
      </c>
      <c r="BC801" s="425">
        <v>1</v>
      </c>
      <c r="BD801" s="136"/>
    </row>
    <row r="802" spans="1:56" ht="11.25" customHeight="1">
      <c r="A802" s="123">
        <v>178</v>
      </c>
      <c r="B802" s="55" t="s">
        <v>553</v>
      </c>
      <c r="C802" s="345">
        <v>4</v>
      </c>
      <c r="D802" s="57">
        <v>36898</v>
      </c>
      <c r="E802" s="94">
        <v>210</v>
      </c>
      <c r="F802" s="55" t="s">
        <v>551</v>
      </c>
      <c r="G802" s="55" t="s">
        <v>748</v>
      </c>
      <c r="H802" s="55" t="s">
        <v>65</v>
      </c>
      <c r="I802" s="55" t="s">
        <v>849</v>
      </c>
      <c r="J802" s="55" t="s">
        <v>591</v>
      </c>
      <c r="K802" s="55" t="s">
        <v>848</v>
      </c>
      <c r="L802" s="55"/>
      <c r="M802" s="8"/>
      <c r="N802" s="58"/>
      <c r="O802" s="55"/>
      <c r="P802" s="55"/>
      <c r="Q802" s="55"/>
      <c r="R802" s="8"/>
      <c r="S802" s="58"/>
      <c r="T802" s="55"/>
      <c r="U802" s="55"/>
      <c r="V802" s="55"/>
      <c r="W802" s="8"/>
      <c r="X802" s="58"/>
      <c r="Y802" s="55"/>
      <c r="Z802" s="55"/>
      <c r="AA802" s="55"/>
      <c r="AB802" s="8"/>
      <c r="AC802" s="58"/>
      <c r="AD802" s="55"/>
      <c r="AE802" s="55"/>
      <c r="AF802" s="55"/>
      <c r="AG802" s="8"/>
      <c r="AH802" s="58"/>
      <c r="AI802" s="55"/>
      <c r="AJ802" s="55"/>
      <c r="AK802" s="55">
        <v>934</v>
      </c>
      <c r="AL802" s="8">
        <v>1218174.3368822655</v>
      </c>
      <c r="AM802" s="58">
        <v>1.3042551786748025</v>
      </c>
      <c r="AN802" s="237">
        <v>1</v>
      </c>
      <c r="AO802" s="228"/>
      <c r="AP802" s="55">
        <v>1232.723</v>
      </c>
      <c r="AQ802" s="200">
        <v>1409666.7715124141</v>
      </c>
      <c r="AR802" s="201">
        <v>1.1435389552335877</v>
      </c>
      <c r="AS802" s="55">
        <v>1</v>
      </c>
      <c r="AT802" s="55"/>
      <c r="AU802" s="423">
        <v>1203.6389999999999</v>
      </c>
      <c r="AV802" s="200">
        <v>1396004.4007933922</v>
      </c>
      <c r="AW802" s="201">
        <v>1.1598198469752081</v>
      </c>
      <c r="AX802" s="423">
        <v>1</v>
      </c>
      <c r="AY802" s="55"/>
      <c r="AZ802" s="424">
        <v>1066.308</v>
      </c>
      <c r="BA802" s="200">
        <v>1239129.1117309027</v>
      </c>
      <c r="BB802" s="201">
        <v>1.1620742897276424</v>
      </c>
      <c r="BC802" s="425">
        <v>1</v>
      </c>
      <c r="BD802" s="136"/>
    </row>
    <row r="803" spans="1:56" ht="11.25" customHeight="1">
      <c r="A803" s="123">
        <v>178</v>
      </c>
      <c r="B803" s="55" t="s">
        <v>553</v>
      </c>
      <c r="C803" s="345">
        <v>5</v>
      </c>
      <c r="D803" s="57">
        <v>40760</v>
      </c>
      <c r="E803" s="94">
        <v>500</v>
      </c>
      <c r="F803" s="55" t="s">
        <v>551</v>
      </c>
      <c r="G803" s="55" t="s">
        <v>748</v>
      </c>
      <c r="H803" s="55" t="s">
        <v>65</v>
      </c>
      <c r="I803" s="55" t="s">
        <v>849</v>
      </c>
      <c r="J803" s="55" t="s">
        <v>591</v>
      </c>
      <c r="K803" s="55" t="s">
        <v>848</v>
      </c>
      <c r="L803" s="55"/>
      <c r="M803" s="8"/>
      <c r="N803" s="58"/>
      <c r="O803" s="55"/>
      <c r="P803" s="55"/>
      <c r="Q803" s="55"/>
      <c r="R803" s="8"/>
      <c r="S803" s="58"/>
      <c r="T803" s="55"/>
      <c r="U803" s="55"/>
      <c r="V803" s="55"/>
      <c r="W803" s="8"/>
      <c r="X803" s="58"/>
      <c r="Y803" s="55"/>
      <c r="Z803" s="55"/>
      <c r="AA803" s="55"/>
      <c r="AB803" s="8"/>
      <c r="AC803" s="58"/>
      <c r="AD803" s="55"/>
      <c r="AE803" s="55"/>
      <c r="AF803" s="55"/>
      <c r="AG803" s="8"/>
      <c r="AH803" s="58"/>
      <c r="AI803" s="55"/>
      <c r="AJ803" s="55"/>
      <c r="AK803" s="55">
        <v>3237</v>
      </c>
      <c r="AL803" s="8">
        <v>3569942.9721613498</v>
      </c>
      <c r="AM803" s="58">
        <v>1.1028554130866079</v>
      </c>
      <c r="AN803" s="237">
        <v>1</v>
      </c>
      <c r="AO803" s="228"/>
      <c r="AP803" s="55">
        <v>3362.6779999999999</v>
      </c>
      <c r="AQ803" s="200">
        <v>3326786.0587467509</v>
      </c>
      <c r="AR803" s="201">
        <v>0.9893263817548843</v>
      </c>
      <c r="AS803" s="55">
        <v>1</v>
      </c>
      <c r="AT803" s="55"/>
      <c r="AU803" s="423">
        <v>3432.5790000000002</v>
      </c>
      <c r="AV803" s="200">
        <v>3478421.7613633177</v>
      </c>
      <c r="AW803" s="201">
        <v>1.0133551948442607</v>
      </c>
      <c r="AX803" s="423">
        <v>1</v>
      </c>
      <c r="AY803" s="55"/>
      <c r="AZ803" s="424">
        <v>2617.2919999999999</v>
      </c>
      <c r="BA803" s="200">
        <v>2540860.6459117667</v>
      </c>
      <c r="BB803" s="201">
        <v>0.97079754414553932</v>
      </c>
      <c r="BC803" s="425">
        <v>1</v>
      </c>
      <c r="BD803" s="136"/>
    </row>
    <row r="804" spans="1:56" s="4" customFormat="1" ht="11.25" customHeight="1">
      <c r="A804" s="357">
        <v>179</v>
      </c>
      <c r="B804" s="263" t="s">
        <v>505</v>
      </c>
      <c r="C804" s="344">
        <v>0</v>
      </c>
      <c r="D804" s="264"/>
      <c r="E804" s="421">
        <v>400</v>
      </c>
      <c r="F804" s="263" t="s">
        <v>151</v>
      </c>
      <c r="G804" s="263" t="s">
        <v>748</v>
      </c>
      <c r="H804" s="263" t="s">
        <v>152</v>
      </c>
      <c r="I804" s="263" t="s">
        <v>103</v>
      </c>
      <c r="J804" s="263"/>
      <c r="K804" s="263"/>
      <c r="L804" s="267">
        <v>382.43819999999999</v>
      </c>
      <c r="M804" s="265">
        <v>0</v>
      </c>
      <c r="N804" s="268">
        <v>0</v>
      </c>
      <c r="O804" s="263"/>
      <c r="P804" s="263"/>
      <c r="Q804" s="267">
        <v>432.57625000000002</v>
      </c>
      <c r="R804" s="265">
        <v>0</v>
      </c>
      <c r="S804" s="268">
        <v>0</v>
      </c>
      <c r="T804" s="263"/>
      <c r="U804" s="263"/>
      <c r="V804" s="267">
        <v>367.78184999999996</v>
      </c>
      <c r="W804" s="265">
        <v>0</v>
      </c>
      <c r="X804" s="268">
        <v>0</v>
      </c>
      <c r="Y804" s="263"/>
      <c r="Z804" s="263"/>
      <c r="AA804" s="265">
        <v>352.46879999999999</v>
      </c>
      <c r="AB804" s="265">
        <v>0</v>
      </c>
      <c r="AC804" s="268">
        <v>0</v>
      </c>
      <c r="AD804" s="263"/>
      <c r="AE804" s="263"/>
      <c r="AF804" s="271">
        <v>264.30185</v>
      </c>
      <c r="AG804" s="265">
        <v>0</v>
      </c>
      <c r="AH804" s="268">
        <v>0</v>
      </c>
      <c r="AI804" s="263"/>
      <c r="AJ804" s="263"/>
      <c r="AK804" s="263">
        <v>262.19245000000001</v>
      </c>
      <c r="AL804" s="265">
        <v>0</v>
      </c>
      <c r="AM804" s="268">
        <v>0</v>
      </c>
      <c r="AN804" s="263"/>
      <c r="AO804" s="313"/>
      <c r="AP804" s="263">
        <v>131.69820000000001</v>
      </c>
      <c r="AQ804" s="265">
        <v>0</v>
      </c>
      <c r="AR804" s="268">
        <v>0</v>
      </c>
      <c r="AS804" s="263"/>
      <c r="AT804" s="263"/>
      <c r="AU804" s="422">
        <v>426.94454999999999</v>
      </c>
      <c r="AV804" s="265">
        <v>0</v>
      </c>
      <c r="AW804" s="268">
        <v>0</v>
      </c>
      <c r="AX804" s="422"/>
      <c r="AY804" s="263"/>
      <c r="AZ804" s="422">
        <v>256.68014999999997</v>
      </c>
      <c r="BA804" s="265">
        <v>0</v>
      </c>
      <c r="BB804" s="268">
        <v>0</v>
      </c>
      <c r="BC804" s="422"/>
      <c r="BD804" s="263"/>
    </row>
    <row r="805" spans="1:56" ht="11.25" customHeight="1">
      <c r="A805" s="123">
        <v>179</v>
      </c>
      <c r="B805" s="55" t="s">
        <v>505</v>
      </c>
      <c r="C805" s="345">
        <v>1</v>
      </c>
      <c r="D805" s="57">
        <v>32067</v>
      </c>
      <c r="E805" s="8">
        <v>100</v>
      </c>
      <c r="F805" s="55" t="s">
        <v>151</v>
      </c>
      <c r="G805" s="55" t="s">
        <v>748</v>
      </c>
      <c r="H805" s="55" t="s">
        <v>152</v>
      </c>
      <c r="I805" s="55" t="s">
        <v>103</v>
      </c>
      <c r="J805" s="55"/>
      <c r="K805" s="55"/>
      <c r="L805" s="55"/>
      <c r="M805" s="8"/>
      <c r="N805" s="58"/>
      <c r="O805" s="55"/>
      <c r="P805" s="55"/>
      <c r="Q805" s="55"/>
      <c r="R805" s="8"/>
      <c r="S805" s="58"/>
      <c r="T805" s="55"/>
      <c r="U805" s="55"/>
      <c r="V805" s="55"/>
      <c r="W805" s="8"/>
      <c r="X805" s="58"/>
      <c r="Y805" s="55"/>
      <c r="Z805" s="55"/>
      <c r="AA805" s="55"/>
      <c r="AB805" s="8"/>
      <c r="AC805" s="58"/>
      <c r="AD805" s="55"/>
      <c r="AE805" s="55"/>
      <c r="AF805" s="55"/>
      <c r="AG805" s="8"/>
      <c r="AH805" s="58"/>
      <c r="AI805" s="55"/>
      <c r="AJ805" s="55"/>
      <c r="AK805" s="55">
        <v>255.19760000000002</v>
      </c>
      <c r="AL805" s="8">
        <v>0</v>
      </c>
      <c r="AM805" s="58">
        <v>0</v>
      </c>
      <c r="AN805" s="55"/>
      <c r="AO805" s="228"/>
      <c r="AP805" s="55">
        <v>131.69999999999999</v>
      </c>
      <c r="AQ805" s="200">
        <v>0</v>
      </c>
      <c r="AR805" s="201">
        <v>0</v>
      </c>
      <c r="AS805" s="55"/>
      <c r="AT805" s="55"/>
      <c r="AU805" s="423">
        <v>426.94454999999999</v>
      </c>
      <c r="AV805" s="200">
        <v>0</v>
      </c>
      <c r="AW805" s="201">
        <v>0</v>
      </c>
      <c r="AX805" s="423"/>
      <c r="AY805" s="55"/>
      <c r="AZ805" s="423">
        <v>256.68014999999997</v>
      </c>
      <c r="BA805" s="200">
        <v>0</v>
      </c>
      <c r="BB805" s="201">
        <v>0</v>
      </c>
      <c r="BC805" s="425"/>
      <c r="BD805" s="136"/>
    </row>
    <row r="806" spans="1:56" s="54" customFormat="1" ht="11.25" customHeight="1">
      <c r="A806" s="123">
        <v>179</v>
      </c>
      <c r="B806" s="55" t="s">
        <v>505</v>
      </c>
      <c r="C806" s="345">
        <v>2</v>
      </c>
      <c r="D806" s="57">
        <v>32199</v>
      </c>
      <c r="E806" s="8">
        <v>100</v>
      </c>
      <c r="F806" s="55" t="s">
        <v>151</v>
      </c>
      <c r="G806" s="55" t="s">
        <v>748</v>
      </c>
      <c r="H806" s="55" t="s">
        <v>152</v>
      </c>
      <c r="I806" s="55" t="s">
        <v>103</v>
      </c>
      <c r="J806" s="55"/>
      <c r="K806" s="55"/>
      <c r="L806" s="55"/>
      <c r="M806" s="8"/>
      <c r="N806" s="58"/>
      <c r="O806" s="55"/>
      <c r="P806" s="55"/>
      <c r="Q806" s="55"/>
      <c r="R806" s="8"/>
      <c r="S806" s="58"/>
      <c r="T806" s="55"/>
      <c r="U806" s="55"/>
      <c r="V806" s="55"/>
      <c r="W806" s="8"/>
      <c r="X806" s="58"/>
      <c r="Y806" s="55"/>
      <c r="Z806" s="55"/>
      <c r="AA806" s="55"/>
      <c r="AB806" s="8"/>
      <c r="AC806" s="58"/>
      <c r="AD806" s="55"/>
      <c r="AE806" s="55"/>
      <c r="AF806" s="55"/>
      <c r="AG806" s="8"/>
      <c r="AH806" s="58"/>
      <c r="AI806" s="55"/>
      <c r="AJ806" s="55"/>
      <c r="AK806" s="55">
        <v>0</v>
      </c>
      <c r="AL806" s="8">
        <v>0</v>
      </c>
      <c r="AM806" s="58">
        <v>0</v>
      </c>
      <c r="AN806" s="55"/>
      <c r="AO806" s="228"/>
      <c r="AP806" s="55">
        <v>0</v>
      </c>
      <c r="AQ806" s="200">
        <v>0</v>
      </c>
      <c r="AR806" s="201">
        <v>0</v>
      </c>
      <c r="AS806" s="55"/>
      <c r="AT806" s="55"/>
      <c r="AU806" s="423">
        <v>0</v>
      </c>
      <c r="AV806" s="200">
        <v>0</v>
      </c>
      <c r="AW806" s="201">
        <v>0</v>
      </c>
      <c r="AX806" s="423"/>
      <c r="AY806" s="55"/>
      <c r="AZ806" s="423">
        <v>0</v>
      </c>
      <c r="BA806" s="200">
        <v>0</v>
      </c>
      <c r="BB806" s="201">
        <v>0</v>
      </c>
      <c r="BC806" s="425"/>
      <c r="BD806" s="136"/>
    </row>
    <row r="807" spans="1:56" ht="11.25" customHeight="1">
      <c r="A807" s="123">
        <v>179</v>
      </c>
      <c r="B807" s="55" t="s">
        <v>505</v>
      </c>
      <c r="C807" s="345">
        <v>3</v>
      </c>
      <c r="D807" s="57">
        <v>32610</v>
      </c>
      <c r="E807" s="8">
        <v>100</v>
      </c>
      <c r="F807" s="55" t="s">
        <v>151</v>
      </c>
      <c r="G807" s="55" t="s">
        <v>748</v>
      </c>
      <c r="H807" s="55" t="s">
        <v>152</v>
      </c>
      <c r="I807" s="55" t="s">
        <v>103</v>
      </c>
      <c r="J807" s="55"/>
      <c r="K807" s="55"/>
      <c r="L807" s="55"/>
      <c r="M807" s="8"/>
      <c r="N807" s="58"/>
      <c r="O807" s="55"/>
      <c r="P807" s="55"/>
      <c r="Q807" s="55"/>
      <c r="R807" s="8"/>
      <c r="S807" s="58"/>
      <c r="T807" s="55"/>
      <c r="U807" s="55"/>
      <c r="V807" s="55"/>
      <c r="W807" s="8"/>
      <c r="X807" s="58"/>
      <c r="Y807" s="55"/>
      <c r="Z807" s="55"/>
      <c r="AA807" s="55"/>
      <c r="AB807" s="8"/>
      <c r="AC807" s="58"/>
      <c r="AD807" s="55"/>
      <c r="AE807" s="55"/>
      <c r="AF807" s="55"/>
      <c r="AG807" s="8"/>
      <c r="AH807" s="58"/>
      <c r="AI807" s="55"/>
      <c r="AJ807" s="55"/>
      <c r="AK807" s="55">
        <v>0</v>
      </c>
      <c r="AL807" s="8">
        <v>0</v>
      </c>
      <c r="AM807" s="58">
        <v>0</v>
      </c>
      <c r="AN807" s="55"/>
      <c r="AO807" s="228"/>
      <c r="AP807" s="55">
        <v>0</v>
      </c>
      <c r="AQ807" s="200">
        <v>0</v>
      </c>
      <c r="AR807" s="201">
        <v>0</v>
      </c>
      <c r="AS807" s="55"/>
      <c r="AT807" s="55"/>
      <c r="AU807" s="423">
        <v>0</v>
      </c>
      <c r="AV807" s="200">
        <v>0</v>
      </c>
      <c r="AW807" s="201">
        <v>0</v>
      </c>
      <c r="AX807" s="423"/>
      <c r="AY807" s="55"/>
      <c r="AZ807" s="423">
        <v>0</v>
      </c>
      <c r="BA807" s="200">
        <v>0</v>
      </c>
      <c r="BB807" s="201">
        <v>0</v>
      </c>
      <c r="BC807" s="425"/>
      <c r="BD807" s="136"/>
    </row>
    <row r="808" spans="1:56" ht="11.25" customHeight="1">
      <c r="A808" s="123">
        <v>179</v>
      </c>
      <c r="B808" s="55" t="s">
        <v>505</v>
      </c>
      <c r="C808" s="345">
        <v>4</v>
      </c>
      <c r="D808" s="57">
        <v>32493</v>
      </c>
      <c r="E808" s="8">
        <v>100</v>
      </c>
      <c r="F808" s="55" t="s">
        <v>151</v>
      </c>
      <c r="G808" s="55" t="s">
        <v>748</v>
      </c>
      <c r="H808" s="55" t="s">
        <v>152</v>
      </c>
      <c r="I808" s="55" t="s">
        <v>103</v>
      </c>
      <c r="J808" s="55"/>
      <c r="K808" s="55"/>
      <c r="L808" s="55"/>
      <c r="M808" s="8"/>
      <c r="N808" s="58"/>
      <c r="O808" s="55"/>
      <c r="P808" s="55"/>
      <c r="Q808" s="55"/>
      <c r="R808" s="8"/>
      <c r="S808" s="58"/>
      <c r="T808" s="55"/>
      <c r="U808" s="55"/>
      <c r="V808" s="55"/>
      <c r="W808" s="8"/>
      <c r="X808" s="58"/>
      <c r="Y808" s="55"/>
      <c r="Z808" s="55"/>
      <c r="AA808" s="55"/>
      <c r="AB808" s="8"/>
      <c r="AC808" s="58"/>
      <c r="AD808" s="55"/>
      <c r="AE808" s="55"/>
      <c r="AF808" s="55"/>
      <c r="AG808" s="8"/>
      <c r="AH808" s="58"/>
      <c r="AI808" s="55"/>
      <c r="AJ808" s="55"/>
      <c r="AK808" s="55">
        <v>6.9948500000000005</v>
      </c>
      <c r="AL808" s="8">
        <v>0</v>
      </c>
      <c r="AM808" s="58">
        <v>0</v>
      </c>
      <c r="AN808" s="55"/>
      <c r="AO808" s="228"/>
      <c r="AP808" s="55">
        <v>0</v>
      </c>
      <c r="AQ808" s="200">
        <v>0</v>
      </c>
      <c r="AR808" s="201">
        <v>0</v>
      </c>
      <c r="AS808" s="55"/>
      <c r="AT808" s="55"/>
      <c r="AU808" s="423">
        <v>0</v>
      </c>
      <c r="AV808" s="200">
        <v>0</v>
      </c>
      <c r="AW808" s="201">
        <v>0</v>
      </c>
      <c r="AX808" s="423"/>
      <c r="AY808" s="55"/>
      <c r="AZ808" s="423">
        <v>0</v>
      </c>
      <c r="BA808" s="200">
        <v>0</v>
      </c>
      <c r="BB808" s="201">
        <v>0</v>
      </c>
      <c r="BC808" s="425"/>
      <c r="BD808" s="136"/>
    </row>
    <row r="809" spans="1:56" ht="11.25" customHeight="1">
      <c r="A809" s="357">
        <v>180</v>
      </c>
      <c r="B809" s="263" t="s">
        <v>412</v>
      </c>
      <c r="C809" s="344">
        <v>0</v>
      </c>
      <c r="D809" s="264"/>
      <c r="E809" s="421">
        <v>240</v>
      </c>
      <c r="F809" s="263" t="s">
        <v>327</v>
      </c>
      <c r="G809" s="263" t="s">
        <v>748</v>
      </c>
      <c r="H809" s="263" t="s">
        <v>330</v>
      </c>
      <c r="I809" s="263" t="s">
        <v>103</v>
      </c>
      <c r="J809" s="263"/>
      <c r="K809" s="263"/>
      <c r="L809" s="267">
        <v>307.37540000000001</v>
      </c>
      <c r="M809" s="265">
        <v>0</v>
      </c>
      <c r="N809" s="268">
        <v>0</v>
      </c>
      <c r="O809" s="263"/>
      <c r="P809" s="263"/>
      <c r="Q809" s="267">
        <v>236.20304999999999</v>
      </c>
      <c r="R809" s="265">
        <v>0</v>
      </c>
      <c r="S809" s="268">
        <v>0</v>
      </c>
      <c r="T809" s="263"/>
      <c r="U809" s="263"/>
      <c r="V809" s="267">
        <v>468.04799999999994</v>
      </c>
      <c r="W809" s="265">
        <v>0</v>
      </c>
      <c r="X809" s="268">
        <v>0</v>
      </c>
      <c r="Y809" s="263"/>
      <c r="Z809" s="263"/>
      <c r="AA809" s="265">
        <v>330.80764999999997</v>
      </c>
      <c r="AB809" s="265">
        <v>0</v>
      </c>
      <c r="AC809" s="268">
        <v>0</v>
      </c>
      <c r="AD809" s="263"/>
      <c r="AE809" s="263"/>
      <c r="AF809" s="271">
        <v>217.1687</v>
      </c>
      <c r="AG809" s="265">
        <v>0</v>
      </c>
      <c r="AH809" s="268">
        <v>0</v>
      </c>
      <c r="AI809" s="263"/>
      <c r="AJ809" s="263"/>
      <c r="AK809" s="263">
        <v>361.85165000000001</v>
      </c>
      <c r="AL809" s="265">
        <v>0</v>
      </c>
      <c r="AM809" s="268">
        <v>0</v>
      </c>
      <c r="AN809" s="263"/>
      <c r="AO809" s="313"/>
      <c r="AP809" s="263">
        <v>274.96825000000001</v>
      </c>
      <c r="AQ809" s="265">
        <v>0</v>
      </c>
      <c r="AR809" s="268">
        <v>0</v>
      </c>
      <c r="AS809" s="263"/>
      <c r="AT809" s="263"/>
      <c r="AU809" s="422">
        <v>388.24899999999997</v>
      </c>
      <c r="AV809" s="265">
        <v>0</v>
      </c>
      <c r="AW809" s="268">
        <v>0</v>
      </c>
      <c r="AX809" s="422"/>
      <c r="AY809" s="263"/>
      <c r="AZ809" s="422">
        <v>410.88525000000004</v>
      </c>
      <c r="BA809" s="265">
        <v>0</v>
      </c>
      <c r="BB809" s="268">
        <v>0</v>
      </c>
      <c r="BC809" s="422"/>
      <c r="BD809" s="263"/>
    </row>
    <row r="810" spans="1:56" s="4" customFormat="1" ht="11.25" customHeight="1">
      <c r="A810" s="123">
        <v>180</v>
      </c>
      <c r="B810" s="55" t="s">
        <v>412</v>
      </c>
      <c r="C810" s="345">
        <v>1</v>
      </c>
      <c r="D810" s="57">
        <v>32968</v>
      </c>
      <c r="E810" s="8">
        <v>60</v>
      </c>
      <c r="F810" s="55" t="s">
        <v>327</v>
      </c>
      <c r="G810" s="55" t="s">
        <v>748</v>
      </c>
      <c r="H810" s="55" t="s">
        <v>330</v>
      </c>
      <c r="I810" s="55" t="s">
        <v>103</v>
      </c>
      <c r="J810" s="55"/>
      <c r="K810" s="55"/>
      <c r="L810" s="55"/>
      <c r="M810" s="8"/>
      <c r="N810" s="58"/>
      <c r="O810" s="55"/>
      <c r="P810" s="55"/>
      <c r="Q810" s="55"/>
      <c r="R810" s="8"/>
      <c r="S810" s="58"/>
      <c r="T810" s="55"/>
      <c r="U810" s="55"/>
      <c r="V810" s="55"/>
      <c r="W810" s="8"/>
      <c r="X810" s="58"/>
      <c r="Y810" s="55"/>
      <c r="Z810" s="55"/>
      <c r="AA810" s="55"/>
      <c r="AB810" s="8"/>
      <c r="AC810" s="58"/>
      <c r="AD810" s="55"/>
      <c r="AE810" s="55"/>
      <c r="AF810" s="55"/>
      <c r="AG810" s="8"/>
      <c r="AH810" s="58"/>
      <c r="AI810" s="55"/>
      <c r="AJ810" s="55"/>
      <c r="AK810" s="55">
        <v>85.719250000000002</v>
      </c>
      <c r="AL810" s="8">
        <v>0</v>
      </c>
      <c r="AM810" s="58">
        <v>0</v>
      </c>
      <c r="AN810" s="55"/>
      <c r="AO810" s="228"/>
      <c r="AP810" s="55">
        <v>110.74</v>
      </c>
      <c r="AQ810" s="200">
        <v>0</v>
      </c>
      <c r="AR810" s="201">
        <v>0</v>
      </c>
      <c r="AS810" s="55"/>
      <c r="AT810" s="55"/>
      <c r="AU810" s="423">
        <v>121.61885000000001</v>
      </c>
      <c r="AV810" s="200">
        <v>0</v>
      </c>
      <c r="AW810" s="201">
        <v>0</v>
      </c>
      <c r="AX810" s="423"/>
      <c r="AY810" s="55"/>
      <c r="AZ810" s="423">
        <v>83.341200000000001</v>
      </c>
      <c r="BA810" s="200">
        <v>0</v>
      </c>
      <c r="BB810" s="201">
        <v>0</v>
      </c>
      <c r="BC810" s="425"/>
      <c r="BD810" s="136"/>
    </row>
    <row r="811" spans="1:56" ht="11.25" customHeight="1">
      <c r="A811" s="123">
        <v>180</v>
      </c>
      <c r="B811" s="55" t="s">
        <v>412</v>
      </c>
      <c r="C811" s="345">
        <v>2</v>
      </c>
      <c r="D811" s="57">
        <v>33117</v>
      </c>
      <c r="E811" s="8">
        <v>60</v>
      </c>
      <c r="F811" s="55" t="s">
        <v>327</v>
      </c>
      <c r="G811" s="55" t="s">
        <v>748</v>
      </c>
      <c r="H811" s="55" t="s">
        <v>330</v>
      </c>
      <c r="I811" s="55" t="s">
        <v>103</v>
      </c>
      <c r="J811" s="55"/>
      <c r="K811" s="55"/>
      <c r="L811" s="96"/>
      <c r="M811" s="246"/>
      <c r="N811" s="247"/>
      <c r="O811" s="96"/>
      <c r="P811" s="96"/>
      <c r="Q811" s="96"/>
      <c r="R811" s="246"/>
      <c r="S811" s="247"/>
      <c r="T811" s="96"/>
      <c r="U811" s="96"/>
      <c r="V811" s="96"/>
      <c r="W811" s="246"/>
      <c r="X811" s="247"/>
      <c r="Y811" s="96"/>
      <c r="Z811" s="96"/>
      <c r="AA811" s="96"/>
      <c r="AB811" s="246"/>
      <c r="AC811" s="247"/>
      <c r="AD811" s="96"/>
      <c r="AE811" s="96"/>
      <c r="AF811" s="96"/>
      <c r="AG811" s="246"/>
      <c r="AH811" s="247"/>
      <c r="AI811" s="96"/>
      <c r="AJ811" s="96"/>
      <c r="AK811" s="163">
        <v>149.42910000000001</v>
      </c>
      <c r="AL811" s="8">
        <v>0</v>
      </c>
      <c r="AM811" s="58">
        <v>0</v>
      </c>
      <c r="AN811" s="163"/>
      <c r="AO811" s="317"/>
      <c r="AP811" s="96">
        <v>30.02</v>
      </c>
      <c r="AQ811" s="200">
        <v>0</v>
      </c>
      <c r="AR811" s="201">
        <v>0</v>
      </c>
      <c r="AS811" s="96"/>
      <c r="AT811" s="96"/>
      <c r="AU811" s="423">
        <v>121.36015</v>
      </c>
      <c r="AV811" s="200">
        <v>0</v>
      </c>
      <c r="AW811" s="201">
        <v>0</v>
      </c>
      <c r="AX811" s="423"/>
      <c r="AY811" s="96"/>
      <c r="AZ811" s="423">
        <v>164.69240000000002</v>
      </c>
      <c r="BA811" s="200">
        <v>0</v>
      </c>
      <c r="BB811" s="201">
        <v>0</v>
      </c>
      <c r="BC811" s="425"/>
      <c r="BD811" s="260"/>
    </row>
    <row r="812" spans="1:56" ht="11.25" customHeight="1">
      <c r="A812" s="123">
        <v>180</v>
      </c>
      <c r="B812" s="55" t="s">
        <v>412</v>
      </c>
      <c r="C812" s="345">
        <v>3</v>
      </c>
      <c r="D812" s="57">
        <v>35797</v>
      </c>
      <c r="E812" s="8">
        <v>60</v>
      </c>
      <c r="F812" s="55" t="s">
        <v>327</v>
      </c>
      <c r="G812" s="55" t="s">
        <v>748</v>
      </c>
      <c r="H812" s="55" t="s">
        <v>330</v>
      </c>
      <c r="I812" s="55" t="s">
        <v>103</v>
      </c>
      <c r="J812" s="55"/>
      <c r="K812" s="55"/>
      <c r="L812" s="55"/>
      <c r="M812" s="8"/>
      <c r="N812" s="58"/>
      <c r="O812" s="55"/>
      <c r="P812" s="55"/>
      <c r="Q812" s="55"/>
      <c r="R812" s="8"/>
      <c r="S812" s="58"/>
      <c r="T812" s="55"/>
      <c r="U812" s="55"/>
      <c r="V812" s="55"/>
      <c r="W812" s="8"/>
      <c r="X812" s="58"/>
      <c r="Y812" s="55"/>
      <c r="Z812" s="55"/>
      <c r="AA812" s="55"/>
      <c r="AB812" s="8"/>
      <c r="AC812" s="58"/>
      <c r="AD812" s="55"/>
      <c r="AE812" s="55"/>
      <c r="AF812" s="55"/>
      <c r="AG812" s="8"/>
      <c r="AH812" s="58"/>
      <c r="AI812" s="55"/>
      <c r="AJ812" s="55"/>
      <c r="AK812" s="55">
        <v>74.266800000000003</v>
      </c>
      <c r="AL812" s="8">
        <v>0</v>
      </c>
      <c r="AM812" s="58">
        <v>0</v>
      </c>
      <c r="AN812" s="55"/>
      <c r="AO812" s="228"/>
      <c r="AP812" s="55">
        <v>62.56</v>
      </c>
      <c r="AQ812" s="200">
        <v>0</v>
      </c>
      <c r="AR812" s="201">
        <v>0</v>
      </c>
      <c r="AS812" s="55"/>
      <c r="AT812" s="55"/>
      <c r="AU812" s="423">
        <v>62.336749999999995</v>
      </c>
      <c r="AV812" s="200">
        <v>0</v>
      </c>
      <c r="AW812" s="201">
        <v>0</v>
      </c>
      <c r="AX812" s="423"/>
      <c r="AY812" s="55"/>
      <c r="AZ812" s="423">
        <v>70.9833</v>
      </c>
      <c r="BA812" s="200">
        <v>0</v>
      </c>
      <c r="BB812" s="201">
        <v>0</v>
      </c>
      <c r="BC812" s="425"/>
      <c r="BD812" s="136"/>
    </row>
    <row r="813" spans="1:56" s="4" customFormat="1" ht="11.25" customHeight="1">
      <c r="A813" s="123">
        <v>180</v>
      </c>
      <c r="B813" s="55" t="s">
        <v>412</v>
      </c>
      <c r="C813" s="345">
        <v>4</v>
      </c>
      <c r="D813" s="57">
        <v>35942</v>
      </c>
      <c r="E813" s="8">
        <v>60</v>
      </c>
      <c r="F813" s="55" t="s">
        <v>327</v>
      </c>
      <c r="G813" s="55" t="s">
        <v>748</v>
      </c>
      <c r="H813" s="55" t="s">
        <v>330</v>
      </c>
      <c r="I813" s="55" t="s">
        <v>103</v>
      </c>
      <c r="J813" s="55"/>
      <c r="K813" s="55"/>
      <c r="L813" s="55"/>
      <c r="M813" s="8"/>
      <c r="N813" s="58"/>
      <c r="O813" s="55"/>
      <c r="P813" s="55"/>
      <c r="Q813" s="55"/>
      <c r="R813" s="8"/>
      <c r="S813" s="58"/>
      <c r="T813" s="55"/>
      <c r="U813" s="55"/>
      <c r="V813" s="55"/>
      <c r="W813" s="8"/>
      <c r="X813" s="58"/>
      <c r="Y813" s="55"/>
      <c r="Z813" s="55"/>
      <c r="AA813" s="55"/>
      <c r="AB813" s="8"/>
      <c r="AC813" s="58"/>
      <c r="AD813" s="55"/>
      <c r="AE813" s="55"/>
      <c r="AF813" s="55"/>
      <c r="AG813" s="8"/>
      <c r="AH813" s="58"/>
      <c r="AI813" s="55"/>
      <c r="AJ813" s="55"/>
      <c r="AK813" s="55">
        <v>52.436500000000002</v>
      </c>
      <c r="AL813" s="8">
        <v>0</v>
      </c>
      <c r="AM813" s="58">
        <v>0</v>
      </c>
      <c r="AN813" s="55"/>
      <c r="AO813" s="228"/>
      <c r="AP813" s="55">
        <v>71.650000000000006</v>
      </c>
      <c r="AQ813" s="200">
        <v>0</v>
      </c>
      <c r="AR813" s="201">
        <v>0</v>
      </c>
      <c r="AS813" s="55"/>
      <c r="AT813" s="55"/>
      <c r="AU813" s="423">
        <v>82.933250000000001</v>
      </c>
      <c r="AV813" s="200">
        <v>0</v>
      </c>
      <c r="AW813" s="201">
        <v>0</v>
      </c>
      <c r="AX813" s="423"/>
      <c r="AY813" s="55"/>
      <c r="AZ813" s="423">
        <v>91.868349999999992</v>
      </c>
      <c r="BA813" s="200">
        <v>0</v>
      </c>
      <c r="BB813" s="201">
        <v>0</v>
      </c>
      <c r="BC813" s="425"/>
      <c r="BD813" s="136"/>
    </row>
    <row r="814" spans="1:56" s="4" customFormat="1" ht="11.25" customHeight="1">
      <c r="A814" s="357">
        <v>181</v>
      </c>
      <c r="B814" s="263" t="s">
        <v>909</v>
      </c>
      <c r="C814" s="344">
        <v>0</v>
      </c>
      <c r="D814" s="264"/>
      <c r="E814" s="421">
        <v>150</v>
      </c>
      <c r="F814" s="263" t="s">
        <v>132</v>
      </c>
      <c r="G814" s="263" t="s">
        <v>748</v>
      </c>
      <c r="H814" s="263" t="s">
        <v>133</v>
      </c>
      <c r="I814" s="263" t="s">
        <v>103</v>
      </c>
      <c r="J814" s="263"/>
      <c r="K814" s="263"/>
      <c r="L814" s="284">
        <v>191.94544999999999</v>
      </c>
      <c r="M814" s="269">
        <v>0</v>
      </c>
      <c r="N814" s="282">
        <v>0</v>
      </c>
      <c r="O814" s="279"/>
      <c r="P814" s="279"/>
      <c r="Q814" s="284">
        <v>373.97075000000007</v>
      </c>
      <c r="R814" s="269">
        <v>0</v>
      </c>
      <c r="S814" s="282">
        <v>0</v>
      </c>
      <c r="T814" s="279"/>
      <c r="U814" s="279"/>
      <c r="V814" s="284">
        <v>473.1225</v>
      </c>
      <c r="W814" s="269">
        <v>0</v>
      </c>
      <c r="X814" s="282">
        <v>0</v>
      </c>
      <c r="Y814" s="279"/>
      <c r="Z814" s="279"/>
      <c r="AA814" s="269">
        <v>407.8107</v>
      </c>
      <c r="AB814" s="269">
        <v>0</v>
      </c>
      <c r="AC814" s="282">
        <v>0</v>
      </c>
      <c r="AD814" s="279"/>
      <c r="AE814" s="279"/>
      <c r="AF814" s="286">
        <v>400.1293</v>
      </c>
      <c r="AG814" s="269">
        <v>0</v>
      </c>
      <c r="AH814" s="282">
        <v>0</v>
      </c>
      <c r="AI814" s="279"/>
      <c r="AJ814" s="279"/>
      <c r="AK814" s="279">
        <v>353.95134999999999</v>
      </c>
      <c r="AL814" s="265">
        <v>0</v>
      </c>
      <c r="AM814" s="268">
        <v>0</v>
      </c>
      <c r="AN814" s="263"/>
      <c r="AO814" s="316"/>
      <c r="AP814" s="279">
        <v>277.35624999999999</v>
      </c>
      <c r="AQ814" s="265">
        <v>0</v>
      </c>
      <c r="AR814" s="268">
        <v>0</v>
      </c>
      <c r="AS814" s="279"/>
      <c r="AT814" s="279"/>
      <c r="AU814" s="422">
        <v>487.65944999999994</v>
      </c>
      <c r="AV814" s="265">
        <v>0</v>
      </c>
      <c r="AW814" s="268">
        <v>0</v>
      </c>
      <c r="AX814" s="422"/>
      <c r="AY814" s="279"/>
      <c r="AZ814" s="422">
        <v>481.56010000000003</v>
      </c>
      <c r="BA814" s="265">
        <v>0</v>
      </c>
      <c r="BB814" s="268">
        <v>0</v>
      </c>
      <c r="BC814" s="422"/>
      <c r="BD814" s="279"/>
    </row>
    <row r="815" spans="1:56" s="4" customFormat="1" ht="11.25" customHeight="1">
      <c r="A815" s="123">
        <v>181</v>
      </c>
      <c r="B815" s="55" t="s">
        <v>909</v>
      </c>
      <c r="C815" s="345">
        <v>1</v>
      </c>
      <c r="D815" s="57">
        <v>35583</v>
      </c>
      <c r="E815" s="8">
        <v>50</v>
      </c>
      <c r="F815" s="55" t="s">
        <v>132</v>
      </c>
      <c r="G815" s="55" t="s">
        <v>748</v>
      </c>
      <c r="H815" s="55" t="s">
        <v>133</v>
      </c>
      <c r="I815" s="55" t="s">
        <v>103</v>
      </c>
      <c r="J815" s="55"/>
      <c r="K815" s="55"/>
      <c r="L815" s="55"/>
      <c r="M815" s="8"/>
      <c r="N815" s="58"/>
      <c r="O815" s="55"/>
      <c r="P815" s="55"/>
      <c r="Q815" s="55"/>
      <c r="R815" s="8"/>
      <c r="S815" s="58"/>
      <c r="T815" s="55"/>
      <c r="U815" s="55"/>
      <c r="V815" s="136"/>
      <c r="W815" s="8"/>
      <c r="X815" s="58"/>
      <c r="Y815" s="55"/>
      <c r="Z815" s="55"/>
      <c r="AA815" s="136"/>
      <c r="AB815" s="8"/>
      <c r="AC815" s="58"/>
      <c r="AD815" s="55"/>
      <c r="AE815" s="55"/>
      <c r="AF815" s="136"/>
      <c r="AG815" s="8"/>
      <c r="AH815" s="58"/>
      <c r="AI815" s="55"/>
      <c r="AJ815" s="55"/>
      <c r="AK815" s="55">
        <v>353.95134999999999</v>
      </c>
      <c r="AL815" s="8">
        <v>0</v>
      </c>
      <c r="AM815" s="58">
        <v>0</v>
      </c>
      <c r="AN815" s="55"/>
      <c r="AO815" s="228"/>
      <c r="AP815" s="55">
        <v>277.36</v>
      </c>
      <c r="AQ815" s="200">
        <v>0</v>
      </c>
      <c r="AR815" s="201">
        <v>0</v>
      </c>
      <c r="AS815" s="55"/>
      <c r="AT815" s="55"/>
      <c r="AU815" s="423">
        <v>420.01934999999997</v>
      </c>
      <c r="AV815" s="200">
        <v>0</v>
      </c>
      <c r="AW815" s="201">
        <v>0</v>
      </c>
      <c r="AX815" s="423"/>
      <c r="AY815" s="55"/>
      <c r="AZ815" s="423">
        <v>132.24545000000001</v>
      </c>
      <c r="BA815" s="200">
        <v>0</v>
      </c>
      <c r="BB815" s="201">
        <v>0</v>
      </c>
      <c r="BC815" s="425"/>
      <c r="BD815" s="136"/>
    </row>
    <row r="816" spans="1:56" ht="11.25" customHeight="1">
      <c r="A816" s="123">
        <v>181</v>
      </c>
      <c r="B816" s="55" t="s">
        <v>909</v>
      </c>
      <c r="C816" s="345">
        <v>2</v>
      </c>
      <c r="D816" s="57">
        <v>36183</v>
      </c>
      <c r="E816" s="8">
        <v>50</v>
      </c>
      <c r="F816" s="55" t="s">
        <v>132</v>
      </c>
      <c r="G816" s="55" t="s">
        <v>748</v>
      </c>
      <c r="H816" s="55" t="s">
        <v>133</v>
      </c>
      <c r="I816" s="55" t="s">
        <v>103</v>
      </c>
      <c r="J816" s="55"/>
      <c r="K816" s="55"/>
      <c r="L816" s="55"/>
      <c r="M816" s="8"/>
      <c r="N816" s="58"/>
      <c r="O816" s="55"/>
      <c r="P816" s="55"/>
      <c r="Q816" s="55"/>
      <c r="R816" s="8"/>
      <c r="S816" s="58"/>
      <c r="T816" s="55"/>
      <c r="U816" s="55"/>
      <c r="V816" s="55"/>
      <c r="W816" s="8"/>
      <c r="X816" s="58"/>
      <c r="Y816" s="55"/>
      <c r="Z816" s="55"/>
      <c r="AA816" s="55"/>
      <c r="AB816" s="8"/>
      <c r="AC816" s="58"/>
      <c r="AD816" s="55"/>
      <c r="AE816" s="55"/>
      <c r="AF816" s="55"/>
      <c r="AG816" s="8"/>
      <c r="AH816" s="58"/>
      <c r="AI816" s="55"/>
      <c r="AJ816" s="55"/>
      <c r="AK816" s="55">
        <v>0</v>
      </c>
      <c r="AL816" s="8">
        <v>0</v>
      </c>
      <c r="AM816" s="58">
        <v>0</v>
      </c>
      <c r="AN816" s="55"/>
      <c r="AO816" s="228"/>
      <c r="AP816" s="55">
        <v>0</v>
      </c>
      <c r="AQ816" s="200">
        <v>0</v>
      </c>
      <c r="AR816" s="201">
        <v>0</v>
      </c>
      <c r="AS816" s="55"/>
      <c r="AT816" s="55"/>
      <c r="AU816" s="423">
        <v>33.790199999999999</v>
      </c>
      <c r="AV816" s="200">
        <v>0</v>
      </c>
      <c r="AW816" s="201">
        <v>0</v>
      </c>
      <c r="AX816" s="423"/>
      <c r="AY816" s="55"/>
      <c r="AZ816" s="423">
        <v>181.70690000000002</v>
      </c>
      <c r="BA816" s="200">
        <v>0</v>
      </c>
      <c r="BB816" s="201">
        <v>0</v>
      </c>
      <c r="BC816" s="425"/>
      <c r="BD816" s="136"/>
    </row>
    <row r="817" spans="1:56" ht="11.25" customHeight="1">
      <c r="A817" s="123">
        <v>181</v>
      </c>
      <c r="B817" s="55" t="s">
        <v>909</v>
      </c>
      <c r="C817" s="345">
        <v>3</v>
      </c>
      <c r="D817" s="57">
        <v>36246</v>
      </c>
      <c r="E817" s="8">
        <v>50</v>
      </c>
      <c r="F817" s="55" t="s">
        <v>132</v>
      </c>
      <c r="G817" s="55" t="s">
        <v>748</v>
      </c>
      <c r="H817" s="55" t="s">
        <v>133</v>
      </c>
      <c r="I817" s="55" t="s">
        <v>103</v>
      </c>
      <c r="J817" s="55"/>
      <c r="K817" s="55"/>
      <c r="L817" s="55"/>
      <c r="M817" s="8"/>
      <c r="N817" s="58"/>
      <c r="O817" s="55"/>
      <c r="P817" s="55"/>
      <c r="Q817" s="55"/>
      <c r="R817" s="8"/>
      <c r="S817" s="58"/>
      <c r="T817" s="55"/>
      <c r="U817" s="55"/>
      <c r="V817" s="55"/>
      <c r="W817" s="8"/>
      <c r="X817" s="58"/>
      <c r="Y817" s="55"/>
      <c r="Z817" s="55"/>
      <c r="AA817" s="55"/>
      <c r="AB817" s="8"/>
      <c r="AC817" s="58"/>
      <c r="AD817" s="55"/>
      <c r="AE817" s="55"/>
      <c r="AF817" s="55"/>
      <c r="AG817" s="8"/>
      <c r="AH817" s="58"/>
      <c r="AI817" s="55"/>
      <c r="AJ817" s="55"/>
      <c r="AK817" s="55">
        <v>0</v>
      </c>
      <c r="AL817" s="8">
        <v>0</v>
      </c>
      <c r="AM817" s="58">
        <v>0</v>
      </c>
      <c r="AN817" s="55"/>
      <c r="AO817" s="228"/>
      <c r="AP817" s="55">
        <v>0</v>
      </c>
      <c r="AQ817" s="200">
        <v>0</v>
      </c>
      <c r="AR817" s="201">
        <v>0</v>
      </c>
      <c r="AS817" s="55"/>
      <c r="AT817" s="55"/>
      <c r="AU817" s="423">
        <v>33.849899999999998</v>
      </c>
      <c r="AV817" s="200">
        <v>0</v>
      </c>
      <c r="AW817" s="201">
        <v>0</v>
      </c>
      <c r="AX817" s="423"/>
      <c r="AY817" s="55"/>
      <c r="AZ817" s="423">
        <v>167.60774999999998</v>
      </c>
      <c r="BA817" s="200">
        <v>0</v>
      </c>
      <c r="BB817" s="201">
        <v>0</v>
      </c>
      <c r="BC817" s="425"/>
      <c r="BD817" s="136"/>
    </row>
    <row r="818" spans="1:56" s="4" customFormat="1" ht="11.25" customHeight="1">
      <c r="A818" s="357">
        <v>182</v>
      </c>
      <c r="B818" s="263" t="s">
        <v>838</v>
      </c>
      <c r="C818" s="344">
        <v>0</v>
      </c>
      <c r="D818" s="264"/>
      <c r="E818" s="421">
        <v>2340</v>
      </c>
      <c r="F818" s="263" t="s">
        <v>835</v>
      </c>
      <c r="G818" s="263" t="s">
        <v>589</v>
      </c>
      <c r="H818" s="263" t="s">
        <v>590</v>
      </c>
      <c r="I818" s="263" t="s">
        <v>849</v>
      </c>
      <c r="J818" s="263" t="s">
        <v>591</v>
      </c>
      <c r="K818" s="263" t="s">
        <v>848</v>
      </c>
      <c r="L818" s="263">
        <v>15177</v>
      </c>
      <c r="M818" s="265">
        <v>15004480.593097279</v>
      </c>
      <c r="N818" s="268">
        <v>0.98863283870971064</v>
      </c>
      <c r="O818" s="263">
        <v>1</v>
      </c>
      <c r="P818" s="263"/>
      <c r="Q818" s="267">
        <v>15305.22</v>
      </c>
      <c r="R818" s="265">
        <v>15092265.498786505</v>
      </c>
      <c r="S818" s="268">
        <v>0.98608615222692042</v>
      </c>
      <c r="T818" s="263">
        <v>1</v>
      </c>
      <c r="U818" s="263"/>
      <c r="V818" s="267">
        <v>15296.51</v>
      </c>
      <c r="W818" s="265">
        <v>14989316.042729247</v>
      </c>
      <c r="X818" s="268">
        <v>0.97991738264017392</v>
      </c>
      <c r="Y818" s="263">
        <v>1</v>
      </c>
      <c r="Z818" s="263"/>
      <c r="AA818" s="267">
        <v>12223.289999999999</v>
      </c>
      <c r="AB818" s="265">
        <v>11997559.352225631</v>
      </c>
      <c r="AC818" s="268">
        <v>0.98153274218525721</v>
      </c>
      <c r="AD818" s="263">
        <v>1</v>
      </c>
      <c r="AE818" s="263"/>
      <c r="AF818" s="267">
        <v>14904.63</v>
      </c>
      <c r="AG818" s="265">
        <v>14535999.581793228</v>
      </c>
      <c r="AH818" s="268">
        <v>0.9752673888444886</v>
      </c>
      <c r="AI818" s="263">
        <v>1</v>
      </c>
      <c r="AJ818" s="263"/>
      <c r="AK818" s="263">
        <v>14480.73</v>
      </c>
      <c r="AL818" s="265">
        <v>14087893.260849997</v>
      </c>
      <c r="AM818" s="268">
        <v>0.9728717585957336</v>
      </c>
      <c r="AN818" s="263"/>
      <c r="AO818" s="313"/>
      <c r="AP818" s="263">
        <v>15349</v>
      </c>
      <c r="AQ818" s="265">
        <v>14953807.209978864</v>
      </c>
      <c r="AR818" s="268">
        <v>0.97425286402885292</v>
      </c>
      <c r="AS818" s="263"/>
      <c r="AT818" s="263"/>
      <c r="AU818" s="422">
        <v>15286.216887000002</v>
      </c>
      <c r="AV818" s="265">
        <v>14907169.726333275</v>
      </c>
      <c r="AW818" s="268">
        <v>0.97520333752499067</v>
      </c>
      <c r="AX818" s="422"/>
      <c r="AY818" s="263"/>
      <c r="AZ818" s="422">
        <v>14493.586015999999</v>
      </c>
      <c r="BA818" s="265">
        <v>14542677.335236115</v>
      </c>
      <c r="BB818" s="268">
        <v>1.0033871064884785</v>
      </c>
      <c r="BC818" s="422"/>
      <c r="BD818" s="263"/>
    </row>
    <row r="819" spans="1:56" ht="11.25" customHeight="1">
      <c r="A819" s="123">
        <v>182</v>
      </c>
      <c r="B819" s="55" t="s">
        <v>838</v>
      </c>
      <c r="C819" s="345">
        <v>1</v>
      </c>
      <c r="D819" s="57">
        <v>33694</v>
      </c>
      <c r="E819" s="94">
        <v>210</v>
      </c>
      <c r="F819" s="55" t="s">
        <v>835</v>
      </c>
      <c r="G819" s="55" t="s">
        <v>589</v>
      </c>
      <c r="H819" s="55" t="s">
        <v>590</v>
      </c>
      <c r="I819" s="55" t="s">
        <v>849</v>
      </c>
      <c r="J819" s="55" t="s">
        <v>591</v>
      </c>
      <c r="K819" s="55" t="s">
        <v>848</v>
      </c>
      <c r="L819" s="55"/>
      <c r="M819" s="8"/>
      <c r="N819" s="58"/>
      <c r="O819" s="55"/>
      <c r="P819" s="55"/>
      <c r="Q819" s="55"/>
      <c r="R819" s="8"/>
      <c r="S819" s="58"/>
      <c r="T819" s="55"/>
      <c r="U819" s="55"/>
      <c r="V819" s="55"/>
      <c r="W819" s="8"/>
      <c r="X819" s="58"/>
      <c r="Y819" s="55"/>
      <c r="Z819" s="55"/>
      <c r="AA819" s="55"/>
      <c r="AB819" s="8"/>
      <c r="AC819" s="58"/>
      <c r="AD819" s="55"/>
      <c r="AE819" s="55"/>
      <c r="AF819" s="55"/>
      <c r="AG819" s="8"/>
      <c r="AH819" s="58"/>
      <c r="AI819" s="55"/>
      <c r="AJ819" s="55"/>
      <c r="AK819" s="55">
        <v>1388.86</v>
      </c>
      <c r="AL819" s="8">
        <v>1407348.3541463751</v>
      </c>
      <c r="AM819" s="58">
        <v>1.0133118918727411</v>
      </c>
      <c r="AN819" s="237">
        <v>1</v>
      </c>
      <c r="AO819" s="228"/>
      <c r="AP819" s="55">
        <v>1240</v>
      </c>
      <c r="AQ819" s="200">
        <v>1254821.5877534882</v>
      </c>
      <c r="AR819" s="201">
        <v>1.0119528933495874</v>
      </c>
      <c r="AS819" s="55">
        <v>1</v>
      </c>
      <c r="AT819" s="55"/>
      <c r="AU819" s="423">
        <v>1254.7316699999999</v>
      </c>
      <c r="AV819" s="200">
        <v>1266949.1731293309</v>
      </c>
      <c r="AW819" s="201">
        <v>1.00973714414121</v>
      </c>
      <c r="AX819" s="423">
        <v>1</v>
      </c>
      <c r="AY819" s="55"/>
      <c r="AZ819" s="426">
        <v>1342.2013629999999</v>
      </c>
      <c r="BA819" s="200">
        <v>1383968.7354327033</v>
      </c>
      <c r="BB819" s="201">
        <v>1.0311185590955947</v>
      </c>
      <c r="BC819" s="425">
        <v>1</v>
      </c>
      <c r="BD819" s="136"/>
    </row>
    <row r="820" spans="1:56" ht="11.25" customHeight="1">
      <c r="A820" s="123">
        <v>182</v>
      </c>
      <c r="B820" s="55" t="s">
        <v>838</v>
      </c>
      <c r="C820" s="345">
        <v>2</v>
      </c>
      <c r="D820" s="57">
        <v>34410</v>
      </c>
      <c r="E820" s="94">
        <v>210</v>
      </c>
      <c r="F820" s="55" t="s">
        <v>835</v>
      </c>
      <c r="G820" s="55" t="s">
        <v>589</v>
      </c>
      <c r="H820" s="55" t="s">
        <v>590</v>
      </c>
      <c r="I820" s="55" t="s">
        <v>849</v>
      </c>
      <c r="J820" s="55" t="s">
        <v>591</v>
      </c>
      <c r="K820" s="55" t="s">
        <v>848</v>
      </c>
      <c r="L820" s="55"/>
      <c r="M820" s="8"/>
      <c r="N820" s="58"/>
      <c r="O820" s="55"/>
      <c r="P820" s="55"/>
      <c r="Q820" s="55"/>
      <c r="R820" s="8"/>
      <c r="S820" s="58"/>
      <c r="T820" s="55"/>
      <c r="U820" s="55"/>
      <c r="V820" s="55"/>
      <c r="W820" s="8"/>
      <c r="X820" s="58"/>
      <c r="Y820" s="55"/>
      <c r="Z820" s="55"/>
      <c r="AA820" s="55"/>
      <c r="AB820" s="8"/>
      <c r="AC820" s="58"/>
      <c r="AD820" s="55"/>
      <c r="AE820" s="55"/>
      <c r="AF820" s="55"/>
      <c r="AG820" s="8"/>
      <c r="AH820" s="58"/>
      <c r="AI820" s="55"/>
      <c r="AJ820" s="55"/>
      <c r="AK820" s="55">
        <v>1143.45</v>
      </c>
      <c r="AL820" s="8">
        <v>1163136.1654785646</v>
      </c>
      <c r="AM820" s="58">
        <v>1.017216463753172</v>
      </c>
      <c r="AN820" s="237">
        <v>1</v>
      </c>
      <c r="AO820" s="228"/>
      <c r="AP820" s="55">
        <v>1405</v>
      </c>
      <c r="AQ820" s="200">
        <v>1430309.753459136</v>
      </c>
      <c r="AR820" s="201">
        <v>1.0180140594015203</v>
      </c>
      <c r="AS820" s="55">
        <v>1</v>
      </c>
      <c r="AT820" s="55"/>
      <c r="AU820" s="423">
        <v>1333.5844000000002</v>
      </c>
      <c r="AV820" s="200">
        <v>1370889.228460212</v>
      </c>
      <c r="AW820" s="201">
        <v>1.0279733539626077</v>
      </c>
      <c r="AX820" s="423">
        <v>1</v>
      </c>
      <c r="AY820" s="55"/>
      <c r="AZ820" s="426">
        <v>1078.2365090000001</v>
      </c>
      <c r="BA820" s="200">
        <v>1156993.1481487665</v>
      </c>
      <c r="BB820" s="201">
        <v>1.0730420816688988</v>
      </c>
      <c r="BC820" s="425">
        <v>1</v>
      </c>
      <c r="BD820" s="136"/>
    </row>
    <row r="821" spans="1:56" s="4" customFormat="1" ht="11.25" customHeight="1">
      <c r="A821" s="123">
        <v>182</v>
      </c>
      <c r="B821" s="55" t="s">
        <v>838</v>
      </c>
      <c r="C821" s="345">
        <v>3</v>
      </c>
      <c r="D821" s="57">
        <v>34782</v>
      </c>
      <c r="E821" s="94">
        <v>210</v>
      </c>
      <c r="F821" s="55" t="s">
        <v>835</v>
      </c>
      <c r="G821" s="55" t="s">
        <v>589</v>
      </c>
      <c r="H821" s="55" t="s">
        <v>590</v>
      </c>
      <c r="I821" s="55" t="s">
        <v>849</v>
      </c>
      <c r="J821" s="55" t="s">
        <v>591</v>
      </c>
      <c r="K821" s="55" t="s">
        <v>848</v>
      </c>
      <c r="L821" s="56"/>
      <c r="M821" s="200"/>
      <c r="N821" s="201"/>
      <c r="O821" s="56"/>
      <c r="P821" s="56"/>
      <c r="Q821" s="56"/>
      <c r="R821" s="200"/>
      <c r="S821" s="201"/>
      <c r="T821" s="56"/>
      <c r="U821" s="56"/>
      <c r="V821" s="56"/>
      <c r="W821" s="200"/>
      <c r="X821" s="201"/>
      <c r="Y821" s="56"/>
      <c r="Z821" s="56"/>
      <c r="AA821" s="56"/>
      <c r="AB821" s="200"/>
      <c r="AC821" s="201"/>
      <c r="AD821" s="56"/>
      <c r="AE821" s="56"/>
      <c r="AF821" s="56"/>
      <c r="AG821" s="200"/>
      <c r="AH821" s="201"/>
      <c r="AI821" s="56"/>
      <c r="AJ821" s="56"/>
      <c r="AK821" s="55">
        <v>1118.17</v>
      </c>
      <c r="AL821" s="8">
        <v>1132665.8858040238</v>
      </c>
      <c r="AM821" s="58">
        <v>1.0129639373297654</v>
      </c>
      <c r="AN821" s="237">
        <v>1</v>
      </c>
      <c r="AO821" s="228"/>
      <c r="AP821" s="56">
        <v>1275</v>
      </c>
      <c r="AQ821" s="200">
        <v>1289811.1812659055</v>
      </c>
      <c r="AR821" s="201">
        <v>1.011616612757573</v>
      </c>
      <c r="AS821" s="56">
        <v>1</v>
      </c>
      <c r="AT821" s="56"/>
      <c r="AU821" s="423">
        <v>1300.0805</v>
      </c>
      <c r="AV821" s="200">
        <v>1322107.9647664288</v>
      </c>
      <c r="AW821" s="201">
        <v>1.0169431544942247</v>
      </c>
      <c r="AX821" s="423">
        <v>1</v>
      </c>
      <c r="AY821" s="56"/>
      <c r="AZ821" s="426">
        <v>1292.8688560000001</v>
      </c>
      <c r="BA821" s="200">
        <v>1368934.3668680324</v>
      </c>
      <c r="BB821" s="201">
        <v>1.0588346687407808</v>
      </c>
      <c r="BC821" s="425">
        <v>1</v>
      </c>
      <c r="BD821" s="139"/>
    </row>
    <row r="822" spans="1:56" ht="11.25" customHeight="1">
      <c r="A822" s="123">
        <v>182</v>
      </c>
      <c r="B822" s="55" t="s">
        <v>838</v>
      </c>
      <c r="C822" s="345">
        <v>4</v>
      </c>
      <c r="D822" s="57">
        <v>35142</v>
      </c>
      <c r="E822" s="94">
        <v>210</v>
      </c>
      <c r="F822" s="55" t="s">
        <v>835</v>
      </c>
      <c r="G822" s="55" t="s">
        <v>589</v>
      </c>
      <c r="H822" s="55" t="s">
        <v>590</v>
      </c>
      <c r="I822" s="55" t="s">
        <v>849</v>
      </c>
      <c r="J822" s="55" t="s">
        <v>591</v>
      </c>
      <c r="K822" s="55" t="s">
        <v>848</v>
      </c>
      <c r="L822" s="55"/>
      <c r="M822" s="8"/>
      <c r="N822" s="58"/>
      <c r="O822" s="55"/>
      <c r="P822" s="55"/>
      <c r="Q822" s="55"/>
      <c r="R822" s="8"/>
      <c r="S822" s="58"/>
      <c r="T822" s="55"/>
      <c r="U822" s="55"/>
      <c r="V822" s="55"/>
      <c r="W822" s="8"/>
      <c r="X822" s="58"/>
      <c r="Y822" s="55"/>
      <c r="Z822" s="55"/>
      <c r="AA822" s="55"/>
      <c r="AB822" s="8"/>
      <c r="AC822" s="58"/>
      <c r="AD822" s="55"/>
      <c r="AE822" s="55"/>
      <c r="AF822" s="55"/>
      <c r="AG822" s="8"/>
      <c r="AH822" s="58"/>
      <c r="AI822" s="55"/>
      <c r="AJ822" s="55"/>
      <c r="AK822" s="55">
        <v>1199.46</v>
      </c>
      <c r="AL822" s="8">
        <v>1207490.6548608481</v>
      </c>
      <c r="AM822" s="58">
        <v>1.006695225235396</v>
      </c>
      <c r="AN822" s="237">
        <v>1</v>
      </c>
      <c r="AO822" s="228"/>
      <c r="AP822" s="55">
        <v>1203</v>
      </c>
      <c r="AQ822" s="200">
        <v>1217744.0757820285</v>
      </c>
      <c r="AR822" s="201">
        <v>1.0122560895943711</v>
      </c>
      <c r="AS822" s="55">
        <v>1</v>
      </c>
      <c r="AT822" s="55"/>
      <c r="AU822" s="423">
        <v>1423.959662</v>
      </c>
      <c r="AV822" s="200">
        <v>1439525.2040302595</v>
      </c>
      <c r="AW822" s="201">
        <v>1.0109311678172099</v>
      </c>
      <c r="AX822" s="423">
        <v>1</v>
      </c>
      <c r="AY822" s="55"/>
      <c r="AZ822" s="426">
        <v>1128.426815</v>
      </c>
      <c r="BA822" s="200">
        <v>1193794.9048941499</v>
      </c>
      <c r="BB822" s="201">
        <v>1.0579285151905484</v>
      </c>
      <c r="BC822" s="425">
        <v>1</v>
      </c>
      <c r="BD822" s="136"/>
    </row>
    <row r="823" spans="1:56" ht="11.25" customHeight="1">
      <c r="A823" s="123">
        <v>182</v>
      </c>
      <c r="B823" s="55" t="s">
        <v>838</v>
      </c>
      <c r="C823" s="345">
        <v>5</v>
      </c>
      <c r="D823" s="57">
        <v>39172</v>
      </c>
      <c r="E823" s="94">
        <v>500</v>
      </c>
      <c r="F823" s="55" t="s">
        <v>835</v>
      </c>
      <c r="G823" s="55" t="s">
        <v>589</v>
      </c>
      <c r="H823" s="55" t="s">
        <v>590</v>
      </c>
      <c r="I823" s="55" t="s">
        <v>849</v>
      </c>
      <c r="J823" s="55" t="s">
        <v>591</v>
      </c>
      <c r="K823" s="55" t="s">
        <v>848</v>
      </c>
      <c r="L823" s="55"/>
      <c r="M823" s="8"/>
      <c r="N823" s="58"/>
      <c r="O823" s="55"/>
      <c r="P823" s="55"/>
      <c r="Q823" s="55"/>
      <c r="R823" s="8"/>
      <c r="S823" s="58"/>
      <c r="T823" s="55"/>
      <c r="U823" s="55"/>
      <c r="V823" s="55"/>
      <c r="W823" s="8"/>
      <c r="X823" s="58"/>
      <c r="Y823" s="55"/>
      <c r="Z823" s="55"/>
      <c r="AA823" s="55"/>
      <c r="AB823" s="8"/>
      <c r="AC823" s="58"/>
      <c r="AD823" s="55"/>
      <c r="AE823" s="55"/>
      <c r="AF823" s="55"/>
      <c r="AG823" s="8"/>
      <c r="AH823" s="58"/>
      <c r="AI823" s="55"/>
      <c r="AJ823" s="55"/>
      <c r="AK823" s="55">
        <v>2815.09</v>
      </c>
      <c r="AL823" s="8">
        <v>2708232.1916426327</v>
      </c>
      <c r="AM823" s="58">
        <v>0.96204106854226068</v>
      </c>
      <c r="AN823" s="237">
        <v>1</v>
      </c>
      <c r="AO823" s="228"/>
      <c r="AP823" s="55">
        <v>3607</v>
      </c>
      <c r="AQ823" s="200">
        <v>3440356.3650858393</v>
      </c>
      <c r="AR823" s="201">
        <v>0.95379993487270287</v>
      </c>
      <c r="AS823" s="55">
        <v>1</v>
      </c>
      <c r="AT823" s="55"/>
      <c r="AU823" s="423">
        <v>3244.2091289999998</v>
      </c>
      <c r="AV823" s="200">
        <v>3108849.1080061891</v>
      </c>
      <c r="AW823" s="201">
        <v>0.95827641942566921</v>
      </c>
      <c r="AX823" s="423">
        <v>1</v>
      </c>
      <c r="AY823" s="55"/>
      <c r="AZ823" s="426">
        <v>3376.9378319999996</v>
      </c>
      <c r="BA823" s="200">
        <v>3300938.2614858863</v>
      </c>
      <c r="BB823" s="201">
        <v>0.97749453075684767</v>
      </c>
      <c r="BC823" s="425">
        <v>1</v>
      </c>
      <c r="BD823" s="136"/>
    </row>
    <row r="824" spans="1:56" ht="11.25" customHeight="1">
      <c r="A824" s="123">
        <v>182</v>
      </c>
      <c r="B824" s="55" t="s">
        <v>838</v>
      </c>
      <c r="C824" s="345">
        <v>6</v>
      </c>
      <c r="D824" s="57">
        <v>39523</v>
      </c>
      <c r="E824" s="94">
        <v>500</v>
      </c>
      <c r="F824" s="55" t="s">
        <v>835</v>
      </c>
      <c r="G824" s="55" t="s">
        <v>589</v>
      </c>
      <c r="H824" s="55" t="s">
        <v>590</v>
      </c>
      <c r="I824" s="55" t="s">
        <v>849</v>
      </c>
      <c r="J824" s="55" t="s">
        <v>591</v>
      </c>
      <c r="K824" s="55" t="s">
        <v>848</v>
      </c>
      <c r="L824" s="55"/>
      <c r="M824" s="8"/>
      <c r="N824" s="58"/>
      <c r="O824" s="55"/>
      <c r="P824" s="55"/>
      <c r="Q824" s="55"/>
      <c r="R824" s="8"/>
      <c r="S824" s="58"/>
      <c r="T824" s="55"/>
      <c r="U824" s="55"/>
      <c r="V824" s="55"/>
      <c r="W824" s="8"/>
      <c r="X824" s="58"/>
      <c r="Y824" s="55"/>
      <c r="Z824" s="55"/>
      <c r="AA824" s="55"/>
      <c r="AB824" s="8"/>
      <c r="AC824" s="58"/>
      <c r="AD824" s="55"/>
      <c r="AE824" s="55"/>
      <c r="AF824" s="55"/>
      <c r="AG824" s="8"/>
      <c r="AH824" s="58"/>
      <c r="AI824" s="55"/>
      <c r="AJ824" s="55"/>
      <c r="AK824" s="55">
        <v>3293.17</v>
      </c>
      <c r="AL824" s="8">
        <v>3128144.8923115446</v>
      </c>
      <c r="AM824" s="58">
        <v>0.94988867635486318</v>
      </c>
      <c r="AN824" s="237">
        <v>1</v>
      </c>
      <c r="AO824" s="228"/>
      <c r="AP824" s="55">
        <v>3387</v>
      </c>
      <c r="AQ824" s="200">
        <v>3242834.4285123888</v>
      </c>
      <c r="AR824" s="201">
        <v>0.9574356151498048</v>
      </c>
      <c r="AS824" s="55">
        <v>1</v>
      </c>
      <c r="AT824" s="55"/>
      <c r="AU824" s="423">
        <v>3168.4568180000001</v>
      </c>
      <c r="AV824" s="200">
        <v>3007273.9711089628</v>
      </c>
      <c r="AW824" s="201">
        <v>0.94912891159653567</v>
      </c>
      <c r="AX824" s="423">
        <v>1</v>
      </c>
      <c r="AY824" s="55"/>
      <c r="AZ824" s="426">
        <v>3357.1783</v>
      </c>
      <c r="BA824" s="200">
        <v>3277246.0736798681</v>
      </c>
      <c r="BB824" s="201">
        <v>0.97619065203652367</v>
      </c>
      <c r="BC824" s="425">
        <v>1</v>
      </c>
      <c r="BD824" s="136"/>
    </row>
    <row r="825" spans="1:56" ht="11.25" customHeight="1">
      <c r="A825" s="123">
        <v>182</v>
      </c>
      <c r="B825" s="55" t="s">
        <v>838</v>
      </c>
      <c r="C825" s="345">
        <v>7</v>
      </c>
      <c r="D825" s="57">
        <v>39992</v>
      </c>
      <c r="E825" s="94">
        <v>500</v>
      </c>
      <c r="F825" s="55" t="s">
        <v>835</v>
      </c>
      <c r="G825" s="55" t="s">
        <v>589</v>
      </c>
      <c r="H825" s="55" t="s">
        <v>590</v>
      </c>
      <c r="I825" s="55" t="s">
        <v>849</v>
      </c>
      <c r="J825" s="55" t="s">
        <v>591</v>
      </c>
      <c r="K825" s="55" t="s">
        <v>848</v>
      </c>
      <c r="L825" s="55"/>
      <c r="M825" s="8"/>
      <c r="N825" s="58"/>
      <c r="O825" s="55"/>
      <c r="P825" s="55"/>
      <c r="Q825" s="55"/>
      <c r="R825" s="8"/>
      <c r="S825" s="58"/>
      <c r="T825" s="55"/>
      <c r="U825" s="55"/>
      <c r="V825" s="55"/>
      <c r="W825" s="8"/>
      <c r="X825" s="58"/>
      <c r="Y825" s="55"/>
      <c r="Z825" s="55"/>
      <c r="AA825" s="55"/>
      <c r="AB825" s="8"/>
      <c r="AC825" s="58"/>
      <c r="AD825" s="55"/>
      <c r="AE825" s="55"/>
      <c r="AF825" s="55"/>
      <c r="AG825" s="8"/>
      <c r="AH825" s="58"/>
      <c r="AI825" s="55"/>
      <c r="AJ825" s="55"/>
      <c r="AK825" s="55">
        <v>3522.52</v>
      </c>
      <c r="AL825" s="8">
        <v>3340665.9774566577</v>
      </c>
      <c r="AM825" s="58">
        <v>0.94837388501886655</v>
      </c>
      <c r="AN825" s="237">
        <v>1</v>
      </c>
      <c r="AO825" s="228"/>
      <c r="AP825" s="55">
        <v>3232</v>
      </c>
      <c r="AQ825" s="200">
        <v>3077932.441129697</v>
      </c>
      <c r="AR825" s="201">
        <v>0.95233058203270327</v>
      </c>
      <c r="AS825" s="55">
        <v>1</v>
      </c>
      <c r="AT825" s="55"/>
      <c r="AU825" s="423">
        <v>3561.194708</v>
      </c>
      <c r="AV825" s="200">
        <v>3391575.076831894</v>
      </c>
      <c r="AW825" s="201">
        <v>0.95237002043525842</v>
      </c>
      <c r="AX825" s="423">
        <v>1</v>
      </c>
      <c r="AY825" s="55"/>
      <c r="AZ825" s="426">
        <v>2917.7363409999998</v>
      </c>
      <c r="BA825" s="200">
        <v>2860801.8447267096</v>
      </c>
      <c r="BB825" s="201">
        <v>0.98048675767126481</v>
      </c>
      <c r="BC825" s="425">
        <v>1</v>
      </c>
      <c r="BD825" s="136"/>
    </row>
    <row r="826" spans="1:56" s="4" customFormat="1" ht="11.25" customHeight="1">
      <c r="A826" s="357">
        <v>183</v>
      </c>
      <c r="B826" s="263" t="s">
        <v>136</v>
      </c>
      <c r="C826" s="344">
        <v>0</v>
      </c>
      <c r="D826" s="264"/>
      <c r="E826" s="421">
        <v>880</v>
      </c>
      <c r="F826" s="263" t="s">
        <v>132</v>
      </c>
      <c r="G826" s="263" t="s">
        <v>589</v>
      </c>
      <c r="H826" s="263" t="s">
        <v>535</v>
      </c>
      <c r="I826" s="263" t="s">
        <v>384</v>
      </c>
      <c r="J826" s="263"/>
      <c r="K826" s="263"/>
      <c r="L826" s="263">
        <v>6825.73</v>
      </c>
      <c r="M826" s="265">
        <v>0</v>
      </c>
      <c r="N826" s="268">
        <v>0</v>
      </c>
      <c r="O826" s="263"/>
      <c r="P826" s="263"/>
      <c r="Q826" s="267">
        <v>6532.35</v>
      </c>
      <c r="R826" s="265">
        <v>0</v>
      </c>
      <c r="S826" s="268">
        <v>0</v>
      </c>
      <c r="T826" s="263"/>
      <c r="U826" s="263"/>
      <c r="V826" s="267">
        <v>6580</v>
      </c>
      <c r="W826" s="265">
        <v>0</v>
      </c>
      <c r="X826" s="268">
        <v>0</v>
      </c>
      <c r="Y826" s="263"/>
      <c r="Z826" s="263"/>
      <c r="AA826" s="267">
        <v>6403</v>
      </c>
      <c r="AB826" s="265">
        <v>0</v>
      </c>
      <c r="AC826" s="268">
        <v>0</v>
      </c>
      <c r="AD826" s="263"/>
      <c r="AE826" s="263"/>
      <c r="AF826" s="267">
        <v>6780.69</v>
      </c>
      <c r="AG826" s="265">
        <v>0</v>
      </c>
      <c r="AH826" s="268">
        <v>0</v>
      </c>
      <c r="AI826" s="263"/>
      <c r="AJ826" s="263"/>
      <c r="AK826" s="263">
        <v>6661.6998000000003</v>
      </c>
      <c r="AL826" s="265">
        <v>0</v>
      </c>
      <c r="AM826" s="268">
        <v>0</v>
      </c>
      <c r="AN826" s="263"/>
      <c r="AO826" s="313"/>
      <c r="AP826" s="263">
        <v>6714.87</v>
      </c>
      <c r="AQ826" s="265">
        <v>0</v>
      </c>
      <c r="AR826" s="268">
        <v>0</v>
      </c>
      <c r="AS826" s="263"/>
      <c r="AT826" s="263"/>
      <c r="AU826" s="422">
        <v>6585.4279000000006</v>
      </c>
      <c r="AV826" s="265">
        <v>0</v>
      </c>
      <c r="AW826" s="268">
        <v>0</v>
      </c>
      <c r="AX826" s="422"/>
      <c r="AY826" s="263"/>
      <c r="AZ826" s="422">
        <v>5143.4396999999999</v>
      </c>
      <c r="BA826" s="265">
        <v>0</v>
      </c>
      <c r="BB826" s="268">
        <v>0</v>
      </c>
      <c r="BC826" s="422"/>
      <c r="BD826" s="263"/>
    </row>
    <row r="827" spans="1:56" ht="11.25" customHeight="1">
      <c r="A827" s="123">
        <v>183</v>
      </c>
      <c r="B827" s="55" t="s">
        <v>136</v>
      </c>
      <c r="C827" s="345">
        <v>1</v>
      </c>
      <c r="D827" s="57">
        <v>36795</v>
      </c>
      <c r="E827" s="94">
        <v>220</v>
      </c>
      <c r="F827" s="55" t="s">
        <v>132</v>
      </c>
      <c r="G827" s="55" t="s">
        <v>589</v>
      </c>
      <c r="H827" s="55" t="s">
        <v>535</v>
      </c>
      <c r="I827" s="55" t="s">
        <v>384</v>
      </c>
      <c r="J827" s="55"/>
      <c r="K827" s="55"/>
      <c r="L827" s="56"/>
      <c r="M827" s="200"/>
      <c r="N827" s="201"/>
      <c r="O827" s="56"/>
      <c r="P827" s="56"/>
      <c r="Q827" s="56"/>
      <c r="R827" s="200">
        <v>0</v>
      </c>
      <c r="S827" s="201"/>
      <c r="T827" s="56"/>
      <c r="U827" s="56"/>
      <c r="V827" s="56"/>
      <c r="W827" s="200">
        <v>0</v>
      </c>
      <c r="X827" s="201"/>
      <c r="Y827" s="56"/>
      <c r="Z827" s="56"/>
      <c r="AA827" s="56"/>
      <c r="AB827" s="8"/>
      <c r="AC827" s="201"/>
      <c r="AD827" s="56"/>
      <c r="AE827" s="56"/>
      <c r="AF827" s="56"/>
      <c r="AG827" s="8"/>
      <c r="AH827" s="201"/>
      <c r="AI827" s="56"/>
      <c r="AJ827" s="56"/>
      <c r="AK827" s="55">
        <v>1660.1176</v>
      </c>
      <c r="AL827" s="8">
        <v>0</v>
      </c>
      <c r="AM827" s="58">
        <v>0</v>
      </c>
      <c r="AN827" s="55"/>
      <c r="AO827" s="228"/>
      <c r="AP827" s="56">
        <v>1470.5924</v>
      </c>
      <c r="AQ827" s="200">
        <v>0</v>
      </c>
      <c r="AR827" s="201">
        <v>0</v>
      </c>
      <c r="AS827" s="56"/>
      <c r="AT827" s="56"/>
      <c r="AU827" s="423">
        <v>1633.3750000000002</v>
      </c>
      <c r="AV827" s="200">
        <v>0</v>
      </c>
      <c r="AW827" s="201">
        <v>0</v>
      </c>
      <c r="AX827" s="423"/>
      <c r="AY827" s="56"/>
      <c r="AZ827" s="423">
        <v>0</v>
      </c>
      <c r="BA827" s="200">
        <v>0</v>
      </c>
      <c r="BB827" s="201">
        <v>0</v>
      </c>
      <c r="BC827" s="425"/>
      <c r="BD827" s="139"/>
    </row>
    <row r="828" spans="1:56" s="102" customFormat="1" ht="11.25" customHeight="1">
      <c r="A828" s="123">
        <v>183</v>
      </c>
      <c r="B828" s="55" t="s">
        <v>136</v>
      </c>
      <c r="C828" s="345">
        <v>2</v>
      </c>
      <c r="D828" s="57">
        <v>36496</v>
      </c>
      <c r="E828" s="94">
        <v>220</v>
      </c>
      <c r="F828" s="55" t="s">
        <v>132</v>
      </c>
      <c r="G828" s="55" t="s">
        <v>589</v>
      </c>
      <c r="H828" s="55" t="s">
        <v>535</v>
      </c>
      <c r="I828" s="55" t="s">
        <v>384</v>
      </c>
      <c r="J828" s="55"/>
      <c r="K828" s="55"/>
      <c r="L828" s="56"/>
      <c r="M828" s="200"/>
      <c r="N828" s="201"/>
      <c r="O828" s="56"/>
      <c r="P828" s="56"/>
      <c r="Q828" s="56"/>
      <c r="R828" s="200">
        <v>0</v>
      </c>
      <c r="S828" s="201"/>
      <c r="T828" s="56"/>
      <c r="U828" s="56"/>
      <c r="V828" s="56"/>
      <c r="W828" s="200">
        <v>0</v>
      </c>
      <c r="X828" s="201"/>
      <c r="Y828" s="56"/>
      <c r="Z828" s="56"/>
      <c r="AA828" s="56"/>
      <c r="AB828" s="8"/>
      <c r="AC828" s="201"/>
      <c r="AD828" s="56"/>
      <c r="AE828" s="56"/>
      <c r="AF828" s="56"/>
      <c r="AG828" s="8"/>
      <c r="AH828" s="201"/>
      <c r="AI828" s="56"/>
      <c r="AJ828" s="56"/>
      <c r="AK828" s="55">
        <v>1509.82025</v>
      </c>
      <c r="AL828" s="8">
        <v>0</v>
      </c>
      <c r="AM828" s="58">
        <v>0</v>
      </c>
      <c r="AN828" s="55"/>
      <c r="AO828" s="228"/>
      <c r="AP828" s="56">
        <v>1732.1292999999998</v>
      </c>
      <c r="AQ828" s="200">
        <v>0</v>
      </c>
      <c r="AR828" s="201">
        <v>0</v>
      </c>
      <c r="AS828" s="56"/>
      <c r="AT828" s="56"/>
      <c r="AU828" s="423">
        <v>1399.4130500000001</v>
      </c>
      <c r="AV828" s="200">
        <v>0</v>
      </c>
      <c r="AW828" s="201">
        <v>0</v>
      </c>
      <c r="AX828" s="423"/>
      <c r="AY828" s="56"/>
      <c r="AZ828" s="423">
        <v>1602.1305499999999</v>
      </c>
      <c r="BA828" s="200">
        <v>0</v>
      </c>
      <c r="BB828" s="201">
        <v>0</v>
      </c>
      <c r="BC828" s="425"/>
      <c r="BD828" s="139"/>
    </row>
    <row r="829" spans="1:56" ht="11.25" customHeight="1">
      <c r="A829" s="123">
        <v>183</v>
      </c>
      <c r="B829" s="55" t="s">
        <v>136</v>
      </c>
      <c r="C829" s="345">
        <v>3</v>
      </c>
      <c r="D829" s="57">
        <v>39183</v>
      </c>
      <c r="E829" s="94">
        <v>220</v>
      </c>
      <c r="F829" s="55" t="s">
        <v>132</v>
      </c>
      <c r="G829" s="55" t="s">
        <v>589</v>
      </c>
      <c r="H829" s="55" t="s">
        <v>535</v>
      </c>
      <c r="I829" s="55" t="s">
        <v>384</v>
      </c>
      <c r="J829" s="55"/>
      <c r="K829" s="55"/>
      <c r="L829" s="55"/>
      <c r="M829" s="8"/>
      <c r="N829" s="58"/>
      <c r="O829" s="55"/>
      <c r="P829" s="55"/>
      <c r="Q829" s="55"/>
      <c r="R829" s="8">
        <v>0</v>
      </c>
      <c r="S829" s="58"/>
      <c r="T829" s="55"/>
      <c r="U829" s="55"/>
      <c r="V829" s="55"/>
      <c r="W829" s="8">
        <v>0</v>
      </c>
      <c r="X829" s="58"/>
      <c r="Y829" s="55"/>
      <c r="Z829" s="55"/>
      <c r="AA829" s="55"/>
      <c r="AB829" s="8"/>
      <c r="AC829" s="58"/>
      <c r="AD829" s="55"/>
      <c r="AE829" s="55"/>
      <c r="AF829" s="55"/>
      <c r="AG829" s="8"/>
      <c r="AH829" s="58"/>
      <c r="AI829" s="55"/>
      <c r="AJ829" s="55"/>
      <c r="AK829" s="55">
        <v>1855.12915</v>
      </c>
      <c r="AL829" s="8">
        <v>0</v>
      </c>
      <c r="AM829" s="58">
        <v>0</v>
      </c>
      <c r="AN829" s="55"/>
      <c r="AO829" s="228"/>
      <c r="AP829" s="55">
        <v>1716.4757499999998</v>
      </c>
      <c r="AQ829" s="200">
        <v>0</v>
      </c>
      <c r="AR829" s="201">
        <v>0</v>
      </c>
      <c r="AS829" s="55"/>
      <c r="AT829" s="55"/>
      <c r="AU829" s="423">
        <v>1828.1449000000002</v>
      </c>
      <c r="AV829" s="200">
        <v>0</v>
      </c>
      <c r="AW829" s="201">
        <v>0</v>
      </c>
      <c r="AX829" s="423"/>
      <c r="AY829" s="55"/>
      <c r="AZ829" s="423">
        <v>1675.1804500000001</v>
      </c>
      <c r="BA829" s="200">
        <v>0</v>
      </c>
      <c r="BB829" s="201">
        <v>0</v>
      </c>
      <c r="BC829" s="425"/>
      <c r="BD829" s="136"/>
    </row>
    <row r="830" spans="1:56" ht="11.25" customHeight="1">
      <c r="A830" s="123">
        <v>183</v>
      </c>
      <c r="B830" s="55" t="s">
        <v>136</v>
      </c>
      <c r="C830" s="345">
        <v>4</v>
      </c>
      <c r="D830" s="57">
        <v>40563</v>
      </c>
      <c r="E830" s="94">
        <v>220</v>
      </c>
      <c r="F830" s="55" t="s">
        <v>132</v>
      </c>
      <c r="G830" s="55" t="s">
        <v>589</v>
      </c>
      <c r="H830" s="55" t="s">
        <v>535</v>
      </c>
      <c r="I830" s="55" t="s">
        <v>384</v>
      </c>
      <c r="J830" s="55"/>
      <c r="K830" s="55"/>
      <c r="L830" s="55"/>
      <c r="M830" s="8"/>
      <c r="N830" s="58"/>
      <c r="O830" s="55"/>
      <c r="P830" s="55"/>
      <c r="Q830" s="55"/>
      <c r="R830" s="8">
        <v>0</v>
      </c>
      <c r="S830" s="58"/>
      <c r="T830" s="55"/>
      <c r="U830" s="55"/>
      <c r="V830" s="55"/>
      <c r="W830" s="8">
        <v>0</v>
      </c>
      <c r="X830" s="58"/>
      <c r="Y830" s="55"/>
      <c r="Z830" s="55"/>
      <c r="AA830" s="55"/>
      <c r="AB830" s="8"/>
      <c r="AC830" s="58"/>
      <c r="AD830" s="55"/>
      <c r="AE830" s="55"/>
      <c r="AF830" s="55"/>
      <c r="AG830" s="8"/>
      <c r="AH830" s="58"/>
      <c r="AI830" s="55"/>
      <c r="AJ830" s="55"/>
      <c r="AK830" s="55">
        <v>1636.6328000000001</v>
      </c>
      <c r="AL830" s="8">
        <v>0</v>
      </c>
      <c r="AM830" s="58">
        <v>0</v>
      </c>
      <c r="AN830" s="55"/>
      <c r="AO830" s="228"/>
      <c r="AP830" s="55">
        <v>1795.6742999999999</v>
      </c>
      <c r="AQ830" s="200">
        <v>0</v>
      </c>
      <c r="AR830" s="201">
        <v>0</v>
      </c>
      <c r="AS830" s="55"/>
      <c r="AT830" s="55"/>
      <c r="AU830" s="423">
        <v>1724.4949500000002</v>
      </c>
      <c r="AV830" s="200">
        <v>0</v>
      </c>
      <c r="AW830" s="201">
        <v>0</v>
      </c>
      <c r="AX830" s="423"/>
      <c r="AY830" s="55"/>
      <c r="AZ830" s="423">
        <v>1866.1287</v>
      </c>
      <c r="BA830" s="200">
        <v>0</v>
      </c>
      <c r="BB830" s="201">
        <v>0</v>
      </c>
      <c r="BC830" s="425"/>
      <c r="BD830" s="136"/>
    </row>
    <row r="831" spans="1:56" s="4" customFormat="1" ht="11.25" customHeight="1">
      <c r="A831" s="357">
        <v>184</v>
      </c>
      <c r="B831" s="263" t="s">
        <v>1204</v>
      </c>
      <c r="C831" s="337">
        <v>0</v>
      </c>
      <c r="D831" s="264"/>
      <c r="E831" s="421">
        <v>1100</v>
      </c>
      <c r="F831" s="263" t="s">
        <v>1138</v>
      </c>
      <c r="G831" s="263" t="s">
        <v>748</v>
      </c>
      <c r="H831" s="263" t="s">
        <v>1213</v>
      </c>
      <c r="I831" s="263" t="s">
        <v>849</v>
      </c>
      <c r="J831" s="263" t="s">
        <v>591</v>
      </c>
      <c r="K831" s="263" t="s">
        <v>848</v>
      </c>
      <c r="L831" s="267">
        <v>7006.7912999999999</v>
      </c>
      <c r="M831" s="265">
        <v>6401440.6712549655</v>
      </c>
      <c r="N831" s="268">
        <v>0.91360515779240714</v>
      </c>
      <c r="O831" s="263">
        <v>1</v>
      </c>
      <c r="P831" s="263"/>
      <c r="Q831" s="267">
        <v>7321.2678999999998</v>
      </c>
      <c r="R831" s="265">
        <v>6568532.6444133958</v>
      </c>
      <c r="S831" s="268">
        <v>0.8971851234146746</v>
      </c>
      <c r="T831" s="263">
        <v>1</v>
      </c>
      <c r="U831" s="263"/>
      <c r="V831" s="267">
        <v>7155.6628000000001</v>
      </c>
      <c r="W831" s="265">
        <v>6412086.3510178356</v>
      </c>
      <c r="X831" s="268">
        <v>0.89608559405815424</v>
      </c>
      <c r="Y831" s="263">
        <v>1</v>
      </c>
      <c r="Z831" s="263"/>
      <c r="AA831" s="267">
        <v>6025.9497000000001</v>
      </c>
      <c r="AB831" s="265">
        <v>5432707.9721339596</v>
      </c>
      <c r="AC831" s="268">
        <v>0.90155216067169619</v>
      </c>
      <c r="AD831" s="263">
        <v>1</v>
      </c>
      <c r="AE831" s="263"/>
      <c r="AF831" s="267">
        <v>6755.3233</v>
      </c>
      <c r="AG831" s="265">
        <v>6208922.6560541186</v>
      </c>
      <c r="AH831" s="268">
        <v>0.91911554492945113</v>
      </c>
      <c r="AI831" s="263">
        <v>1</v>
      </c>
      <c r="AJ831" s="263"/>
      <c r="AK831" s="263">
        <v>7145</v>
      </c>
      <c r="AL831" s="265">
        <v>6712732.6891877484</v>
      </c>
      <c r="AM831" s="268">
        <v>0.93950072626840431</v>
      </c>
      <c r="AN831" s="263"/>
      <c r="AO831" s="313"/>
      <c r="AP831" s="263">
        <v>7740.31</v>
      </c>
      <c r="AQ831" s="265">
        <v>7357028.6015373208</v>
      </c>
      <c r="AR831" s="268">
        <v>0.95048242273724437</v>
      </c>
      <c r="AS831" s="263"/>
      <c r="AT831" s="263"/>
      <c r="AU831" s="422">
        <v>6032.9746999999998</v>
      </c>
      <c r="AV831" s="265">
        <v>5717442.8085435955</v>
      </c>
      <c r="AW831" s="268">
        <v>0.94769878755559778</v>
      </c>
      <c r="AX831" s="422"/>
      <c r="AY831" s="263"/>
      <c r="AZ831" s="422">
        <v>6926.9385999999995</v>
      </c>
      <c r="BA831" s="265">
        <v>6270247.486503927</v>
      </c>
      <c r="BB831" s="268">
        <v>0.90519749756464241</v>
      </c>
      <c r="BC831" s="422"/>
      <c r="BD831" s="263"/>
    </row>
    <row r="832" spans="1:56" ht="11.25" customHeight="1">
      <c r="A832" s="123">
        <v>184</v>
      </c>
      <c r="B832" s="55" t="s">
        <v>1172</v>
      </c>
      <c r="C832" s="331">
        <v>1</v>
      </c>
      <c r="D832" s="57">
        <v>40325</v>
      </c>
      <c r="E832" s="94">
        <v>500</v>
      </c>
      <c r="F832" s="55" t="s">
        <v>1138</v>
      </c>
      <c r="G832" s="55" t="s">
        <v>748</v>
      </c>
      <c r="H832" s="55" t="s">
        <v>1213</v>
      </c>
      <c r="I832" s="55" t="s">
        <v>849</v>
      </c>
      <c r="J832" s="55" t="s">
        <v>591</v>
      </c>
      <c r="K832" s="55" t="s">
        <v>848</v>
      </c>
      <c r="L832" s="197">
        <v>3298.9915000000001</v>
      </c>
      <c r="M832" s="8">
        <v>3025623.9726327714</v>
      </c>
      <c r="N832" s="58">
        <v>0.91713603161231894</v>
      </c>
      <c r="O832" s="55"/>
      <c r="P832" s="55"/>
      <c r="Q832" s="197"/>
      <c r="R832" s="8">
        <v>0</v>
      </c>
      <c r="S832" s="58"/>
      <c r="T832" s="55"/>
      <c r="U832" s="55"/>
      <c r="V832" s="197"/>
      <c r="W832" s="8">
        <v>0</v>
      </c>
      <c r="X832" s="58"/>
      <c r="Y832" s="55"/>
      <c r="Z832" s="55"/>
      <c r="AA832" s="197">
        <v>2352.2386000000001</v>
      </c>
      <c r="AB832" s="8">
        <v>2134915.5409380835</v>
      </c>
      <c r="AC832" s="58">
        <v>0.90761011274029924</v>
      </c>
      <c r="AD832" s="55"/>
      <c r="AE832" s="55"/>
      <c r="AF832" s="197"/>
      <c r="AG832" s="8">
        <v>0</v>
      </c>
      <c r="AH832" s="58">
        <v>0</v>
      </c>
      <c r="AI832" s="55"/>
      <c r="AJ832" s="55"/>
      <c r="AK832" s="55">
        <v>2979</v>
      </c>
      <c r="AL832" s="8">
        <v>2813651.8474152256</v>
      </c>
      <c r="AM832" s="58">
        <v>0.94449541705781326</v>
      </c>
      <c r="AN832" s="237">
        <v>1</v>
      </c>
      <c r="AO832" s="228"/>
      <c r="AP832" s="55">
        <v>3521.3117999999999</v>
      </c>
      <c r="AQ832" s="200">
        <v>3336481.2897217316</v>
      </c>
      <c r="AR832" s="201">
        <v>0.94751089344650818</v>
      </c>
      <c r="AS832" s="55">
        <v>1</v>
      </c>
      <c r="AT832" s="55"/>
      <c r="AU832" s="423">
        <v>2770.8157999999999</v>
      </c>
      <c r="AV832" s="200">
        <v>2619078.5469989255</v>
      </c>
      <c r="AW832" s="201">
        <v>0.94523733659917974</v>
      </c>
      <c r="AX832" s="423">
        <v>1</v>
      </c>
      <c r="AY832" s="55"/>
      <c r="AZ832" s="423">
        <v>2992.4265999999998</v>
      </c>
      <c r="BA832" s="200">
        <v>2723772.3190541919</v>
      </c>
      <c r="BB832" s="201">
        <v>0.91022193127617301</v>
      </c>
      <c r="BC832" s="425">
        <v>1</v>
      </c>
      <c r="BD832" s="136"/>
    </row>
    <row r="833" spans="1:56" ht="11.25" customHeight="1">
      <c r="A833" s="123">
        <v>184</v>
      </c>
      <c r="B833" s="55" t="s">
        <v>1173</v>
      </c>
      <c r="C833" s="331">
        <v>2</v>
      </c>
      <c r="D833" s="57">
        <v>42369</v>
      </c>
      <c r="E833" s="94">
        <v>600</v>
      </c>
      <c r="F833" s="122" t="s">
        <v>1138</v>
      </c>
      <c r="G833" s="122" t="s">
        <v>748</v>
      </c>
      <c r="H833" s="122" t="s">
        <v>1213</v>
      </c>
      <c r="I833" s="55" t="s">
        <v>849</v>
      </c>
      <c r="J833" s="55" t="s">
        <v>591</v>
      </c>
      <c r="K833" s="55" t="s">
        <v>848</v>
      </c>
      <c r="L833" s="197">
        <v>3707.7997999999998</v>
      </c>
      <c r="M833" s="8">
        <v>3375816.6986221955</v>
      </c>
      <c r="N833" s="58">
        <v>0.91046358506794123</v>
      </c>
      <c r="O833" s="55"/>
      <c r="P833" s="55">
        <v>1</v>
      </c>
      <c r="Q833" s="197">
        <v>3640.5733</v>
      </c>
      <c r="R833" s="8">
        <v>3238557.9104586872</v>
      </c>
      <c r="S833" s="58">
        <v>0.88957360382187256</v>
      </c>
      <c r="T833" s="55"/>
      <c r="U833" s="55">
        <v>1</v>
      </c>
      <c r="V833" s="197">
        <v>4243.7896000000001</v>
      </c>
      <c r="W833" s="8">
        <v>3752777.3485811157</v>
      </c>
      <c r="X833" s="58">
        <v>0.88429863454614144</v>
      </c>
      <c r="Y833" s="55"/>
      <c r="Z833" s="55">
        <v>1</v>
      </c>
      <c r="AA833" s="197">
        <v>3673.3110999999999</v>
      </c>
      <c r="AB833" s="8">
        <v>3297792.430632459</v>
      </c>
      <c r="AC833" s="58">
        <v>0.89777106835096521</v>
      </c>
      <c r="AD833" s="55"/>
      <c r="AE833" s="55">
        <v>1</v>
      </c>
      <c r="AF833" s="197">
        <v>3365.7248</v>
      </c>
      <c r="AG833" s="8">
        <v>3083948.2084954171</v>
      </c>
      <c r="AH833" s="58">
        <v>0.9162805611722673</v>
      </c>
      <c r="AI833" s="55"/>
      <c r="AJ833" s="55">
        <v>1</v>
      </c>
      <c r="AK833" s="55">
        <v>4166</v>
      </c>
      <c r="AL833" s="8">
        <v>3897166.393140763</v>
      </c>
      <c r="AM833" s="58">
        <v>0.93546960949130176</v>
      </c>
      <c r="AN833" s="237">
        <v>1</v>
      </c>
      <c r="AO833" s="228"/>
      <c r="AP833" s="55">
        <v>4219.0006999999996</v>
      </c>
      <c r="AQ833" s="200">
        <v>4020545.7849456663</v>
      </c>
      <c r="AR833" s="201">
        <v>0.95296163021391933</v>
      </c>
      <c r="AS833" s="55">
        <v>1</v>
      </c>
      <c r="AT833" s="55"/>
      <c r="AU833" s="423">
        <v>3262.1588999999999</v>
      </c>
      <c r="AV833" s="200">
        <v>3098364.2615446695</v>
      </c>
      <c r="AW833" s="201">
        <v>0.94978949723898165</v>
      </c>
      <c r="AX833" s="423">
        <v>1</v>
      </c>
      <c r="AY833" s="55"/>
      <c r="AZ833" s="423">
        <v>3934.5120000000002</v>
      </c>
      <c r="BA833" s="200">
        <v>3546475.1674497356</v>
      </c>
      <c r="BB833" s="201">
        <v>0.90137612172735404</v>
      </c>
      <c r="BC833" s="425">
        <v>1</v>
      </c>
      <c r="BD833" s="136"/>
    </row>
    <row r="834" spans="1:56" ht="11.25" customHeight="1">
      <c r="A834" s="357">
        <v>185</v>
      </c>
      <c r="B834" s="263" t="s">
        <v>507</v>
      </c>
      <c r="C834" s="344">
        <v>0</v>
      </c>
      <c r="D834" s="264"/>
      <c r="E834" s="421">
        <v>50</v>
      </c>
      <c r="F834" s="263" t="s">
        <v>144</v>
      </c>
      <c r="G834" s="263" t="s">
        <v>748</v>
      </c>
      <c r="H834" s="263" t="s">
        <v>145</v>
      </c>
      <c r="I834" s="263" t="s">
        <v>103</v>
      </c>
      <c r="J834" s="263"/>
      <c r="K834" s="263"/>
      <c r="L834" s="267">
        <v>159.0806</v>
      </c>
      <c r="M834" s="265">
        <v>0</v>
      </c>
      <c r="N834" s="268">
        <v>0</v>
      </c>
      <c r="O834" s="263"/>
      <c r="P834" s="263"/>
      <c r="Q834" s="267">
        <v>220.55169999999998</v>
      </c>
      <c r="R834" s="265">
        <v>0</v>
      </c>
      <c r="S834" s="268">
        <v>0</v>
      </c>
      <c r="T834" s="263"/>
      <c r="U834" s="263"/>
      <c r="V834" s="267">
        <v>175.36875000000001</v>
      </c>
      <c r="W834" s="265">
        <v>0</v>
      </c>
      <c r="X834" s="268">
        <v>0</v>
      </c>
      <c r="Y834" s="263"/>
      <c r="Z834" s="263"/>
      <c r="AA834" s="265">
        <v>183.92574999999999</v>
      </c>
      <c r="AB834" s="265">
        <v>0</v>
      </c>
      <c r="AC834" s="268">
        <v>0</v>
      </c>
      <c r="AD834" s="263"/>
      <c r="AE834" s="263"/>
      <c r="AF834" s="271">
        <v>271.19720000000001</v>
      </c>
      <c r="AG834" s="265">
        <v>0</v>
      </c>
      <c r="AH834" s="268">
        <v>0</v>
      </c>
      <c r="AI834" s="263"/>
      <c r="AJ834" s="263"/>
      <c r="AK834" s="263">
        <v>242.07354999999998</v>
      </c>
      <c r="AL834" s="265">
        <v>0</v>
      </c>
      <c r="AM834" s="268">
        <v>0</v>
      </c>
      <c r="AN834" s="263"/>
      <c r="AO834" s="313"/>
      <c r="AP834" s="263">
        <v>187.97539999999998</v>
      </c>
      <c r="AQ834" s="265">
        <v>0</v>
      </c>
      <c r="AR834" s="268">
        <v>0</v>
      </c>
      <c r="AS834" s="263"/>
      <c r="AT834" s="263"/>
      <c r="AU834" s="422">
        <v>204.8904</v>
      </c>
      <c r="AV834" s="265">
        <v>0</v>
      </c>
      <c r="AW834" s="268">
        <v>0</v>
      </c>
      <c r="AX834" s="422"/>
      <c r="AY834" s="263"/>
      <c r="AZ834" s="422">
        <v>260.26215000000002</v>
      </c>
      <c r="BA834" s="265">
        <v>0</v>
      </c>
      <c r="BB834" s="268">
        <v>0</v>
      </c>
      <c r="BC834" s="422"/>
      <c r="BD834" s="263"/>
    </row>
    <row r="835" spans="1:56" s="4" customFormat="1" ht="11.25" customHeight="1">
      <c r="A835" s="123">
        <v>185</v>
      </c>
      <c r="B835" s="55" t="s">
        <v>507</v>
      </c>
      <c r="C835" s="345">
        <v>1</v>
      </c>
      <c r="D835" s="57">
        <v>36446</v>
      </c>
      <c r="E835" s="8">
        <v>25</v>
      </c>
      <c r="F835" s="55" t="s">
        <v>144</v>
      </c>
      <c r="G835" s="55" t="s">
        <v>748</v>
      </c>
      <c r="H835" s="55" t="s">
        <v>145</v>
      </c>
      <c r="I835" s="55" t="s">
        <v>103</v>
      </c>
      <c r="J835" s="55"/>
      <c r="K835" s="55"/>
      <c r="L835" s="55"/>
      <c r="M835" s="8"/>
      <c r="N835" s="58"/>
      <c r="O835" s="55"/>
      <c r="P835" s="55"/>
      <c r="Q835" s="55"/>
      <c r="R835" s="8">
        <v>0</v>
      </c>
      <c r="S835" s="58"/>
      <c r="T835" s="55"/>
      <c r="U835" s="55"/>
      <c r="V835" s="136"/>
      <c r="W835" s="8">
        <v>0</v>
      </c>
      <c r="X835" s="58"/>
      <c r="Y835" s="55"/>
      <c r="Z835" s="55"/>
      <c r="AA835" s="136"/>
      <c r="AB835" s="8"/>
      <c r="AC835" s="58"/>
      <c r="AD835" s="55"/>
      <c r="AE835" s="55"/>
      <c r="AF835" s="136"/>
      <c r="AG835" s="8">
        <v>0</v>
      </c>
      <c r="AH835" s="58">
        <v>0</v>
      </c>
      <c r="AI835" s="55"/>
      <c r="AJ835" s="55"/>
      <c r="AK835" s="55">
        <v>230.15344999999999</v>
      </c>
      <c r="AL835" s="8">
        <v>0</v>
      </c>
      <c r="AM835" s="58">
        <v>0</v>
      </c>
      <c r="AN835" s="55"/>
      <c r="AO835" s="228"/>
      <c r="AP835" s="55">
        <v>187.98</v>
      </c>
      <c r="AQ835" s="200">
        <v>0</v>
      </c>
      <c r="AR835" s="201">
        <v>0</v>
      </c>
      <c r="AS835" s="55"/>
      <c r="AT835" s="55"/>
      <c r="AU835" s="423">
        <v>204.8904</v>
      </c>
      <c r="AV835" s="200">
        <v>0</v>
      </c>
      <c r="AW835" s="201">
        <v>0</v>
      </c>
      <c r="AX835" s="423"/>
      <c r="AY835" s="55"/>
      <c r="AZ835" s="423">
        <v>260.26215000000002</v>
      </c>
      <c r="BA835" s="200">
        <v>0</v>
      </c>
      <c r="BB835" s="201">
        <v>0</v>
      </c>
      <c r="BC835" s="425"/>
      <c r="BD835" s="136"/>
    </row>
    <row r="836" spans="1:56" ht="11.25" customHeight="1">
      <c r="A836" s="123">
        <v>185</v>
      </c>
      <c r="B836" s="55" t="s">
        <v>507</v>
      </c>
      <c r="C836" s="345">
        <v>2</v>
      </c>
      <c r="D836" s="57">
        <v>36363</v>
      </c>
      <c r="E836" s="8">
        <v>25</v>
      </c>
      <c r="F836" s="55" t="s">
        <v>144</v>
      </c>
      <c r="G836" s="55" t="s">
        <v>748</v>
      </c>
      <c r="H836" s="55" t="s">
        <v>145</v>
      </c>
      <c r="I836" s="55" t="s">
        <v>103</v>
      </c>
      <c r="J836" s="55"/>
      <c r="K836" s="55"/>
      <c r="L836" s="55"/>
      <c r="M836" s="8"/>
      <c r="N836" s="58"/>
      <c r="O836" s="55"/>
      <c r="P836" s="55"/>
      <c r="Q836" s="55"/>
      <c r="R836" s="8">
        <v>0</v>
      </c>
      <c r="S836" s="58"/>
      <c r="T836" s="55"/>
      <c r="U836" s="55"/>
      <c r="V836" s="55"/>
      <c r="W836" s="8">
        <v>0</v>
      </c>
      <c r="X836" s="58"/>
      <c r="Y836" s="55"/>
      <c r="Z836" s="55"/>
      <c r="AA836" s="55"/>
      <c r="AB836" s="8"/>
      <c r="AC836" s="58"/>
      <c r="AD836" s="55"/>
      <c r="AE836" s="55"/>
      <c r="AF836" s="55"/>
      <c r="AG836" s="8">
        <v>0</v>
      </c>
      <c r="AH836" s="58">
        <v>0</v>
      </c>
      <c r="AI836" s="55"/>
      <c r="AJ836" s="55"/>
      <c r="AK836" s="55">
        <v>11.9201</v>
      </c>
      <c r="AL836" s="8">
        <v>0</v>
      </c>
      <c r="AM836" s="58">
        <v>0</v>
      </c>
      <c r="AN836" s="55"/>
      <c r="AO836" s="228"/>
      <c r="AP836" s="55">
        <v>0</v>
      </c>
      <c r="AQ836" s="200">
        <v>0</v>
      </c>
      <c r="AR836" s="201">
        <v>0</v>
      </c>
      <c r="AS836" s="55"/>
      <c r="AT836" s="55"/>
      <c r="AU836" s="423">
        <v>0</v>
      </c>
      <c r="AV836" s="200">
        <v>0</v>
      </c>
      <c r="AW836" s="201">
        <v>0</v>
      </c>
      <c r="AX836" s="423"/>
      <c r="AY836" s="55"/>
      <c r="AZ836" s="423">
        <v>0</v>
      </c>
      <c r="BA836" s="200">
        <v>0</v>
      </c>
      <c r="BB836" s="201">
        <v>0</v>
      </c>
      <c r="BC836" s="425"/>
      <c r="BD836" s="136"/>
    </row>
    <row r="837" spans="1:56" ht="11.25" customHeight="1">
      <c r="A837" s="357">
        <v>186</v>
      </c>
      <c r="B837" s="263" t="s">
        <v>534</v>
      </c>
      <c r="C837" s="344">
        <v>0</v>
      </c>
      <c r="D837" s="264"/>
      <c r="E837" s="421">
        <v>1840</v>
      </c>
      <c r="F837" s="263" t="s">
        <v>327</v>
      </c>
      <c r="G837" s="263" t="s">
        <v>589</v>
      </c>
      <c r="H837" s="263" t="s">
        <v>535</v>
      </c>
      <c r="I837" s="263" t="s">
        <v>384</v>
      </c>
      <c r="J837" s="263"/>
      <c r="K837" s="263"/>
      <c r="L837" s="263">
        <v>0</v>
      </c>
      <c r="M837" s="265">
        <v>0</v>
      </c>
      <c r="N837" s="268">
        <v>0</v>
      </c>
      <c r="O837" s="263"/>
      <c r="P837" s="263"/>
      <c r="Q837" s="263">
        <v>881.02</v>
      </c>
      <c r="R837" s="265">
        <v>0</v>
      </c>
      <c r="S837" s="268">
        <v>0</v>
      </c>
      <c r="T837" s="263"/>
      <c r="U837" s="263"/>
      <c r="V837" s="263">
        <v>3060</v>
      </c>
      <c r="W837" s="265">
        <v>0</v>
      </c>
      <c r="X837" s="268">
        <v>0</v>
      </c>
      <c r="Y837" s="263"/>
      <c r="Z837" s="263"/>
      <c r="AA837" s="263">
        <v>3318</v>
      </c>
      <c r="AB837" s="265">
        <v>0</v>
      </c>
      <c r="AC837" s="268">
        <v>0</v>
      </c>
      <c r="AD837" s="263"/>
      <c r="AE837" s="263"/>
      <c r="AF837" s="267">
        <v>3138.61</v>
      </c>
      <c r="AG837" s="265">
        <v>0</v>
      </c>
      <c r="AH837" s="268">
        <v>0</v>
      </c>
      <c r="AI837" s="263"/>
      <c r="AJ837" s="263"/>
      <c r="AK837" s="263">
        <v>3257.7194499999996</v>
      </c>
      <c r="AL837" s="265">
        <v>0</v>
      </c>
      <c r="AM837" s="268">
        <v>0</v>
      </c>
      <c r="AN837" s="263"/>
      <c r="AO837" s="313"/>
      <c r="AP837" s="263">
        <v>6781.29</v>
      </c>
      <c r="AQ837" s="265">
        <v>0</v>
      </c>
      <c r="AR837" s="268">
        <v>0</v>
      </c>
      <c r="AS837" s="263"/>
      <c r="AT837" s="263"/>
      <c r="AU837" s="422">
        <v>11009.88725</v>
      </c>
      <c r="AV837" s="265">
        <v>0</v>
      </c>
      <c r="AW837" s="268">
        <v>0</v>
      </c>
      <c r="AX837" s="422"/>
      <c r="AY837" s="263"/>
      <c r="AZ837" s="422">
        <v>11432.98955</v>
      </c>
      <c r="BA837" s="265">
        <v>0</v>
      </c>
      <c r="BB837" s="268">
        <v>0</v>
      </c>
      <c r="BC837" s="422"/>
      <c r="BD837" s="263"/>
    </row>
    <row r="838" spans="1:56" s="4" customFormat="1" ht="11.25" customHeight="1">
      <c r="A838" s="123">
        <v>186</v>
      </c>
      <c r="B838" s="55" t="s">
        <v>534</v>
      </c>
      <c r="C838" s="345">
        <v>1</v>
      </c>
      <c r="D838" s="57">
        <v>33932</v>
      </c>
      <c r="E838" s="94">
        <v>220</v>
      </c>
      <c r="F838" s="55" t="s">
        <v>327</v>
      </c>
      <c r="G838" s="55" t="s">
        <v>589</v>
      </c>
      <c r="H838" s="55" t="s">
        <v>535</v>
      </c>
      <c r="I838" s="55" t="s">
        <v>384</v>
      </c>
      <c r="J838" s="55"/>
      <c r="K838" s="55"/>
      <c r="L838" s="55"/>
      <c r="M838" s="8"/>
      <c r="N838" s="58"/>
      <c r="O838" s="55"/>
      <c r="P838" s="55"/>
      <c r="Q838" s="55"/>
      <c r="R838" s="8">
        <v>0</v>
      </c>
      <c r="S838" s="58"/>
      <c r="T838" s="55"/>
      <c r="U838" s="55"/>
      <c r="V838" s="55"/>
      <c r="W838" s="8">
        <v>0</v>
      </c>
      <c r="X838" s="58"/>
      <c r="Y838" s="55"/>
      <c r="Z838" s="55"/>
      <c r="AA838" s="55"/>
      <c r="AB838" s="8"/>
      <c r="AC838" s="58"/>
      <c r="AD838" s="55"/>
      <c r="AE838" s="55"/>
      <c r="AF838" s="55"/>
      <c r="AG838" s="8">
        <v>0</v>
      </c>
      <c r="AH838" s="58">
        <v>0</v>
      </c>
      <c r="AI838" s="55"/>
      <c r="AJ838" s="55"/>
      <c r="AK838" s="55">
        <v>1605.1556499999999</v>
      </c>
      <c r="AL838" s="8">
        <v>0</v>
      </c>
      <c r="AM838" s="58">
        <v>0</v>
      </c>
      <c r="AN838" s="55"/>
      <c r="AO838" s="228"/>
      <c r="AP838" s="55">
        <v>1760.5455499999998</v>
      </c>
      <c r="AQ838" s="200">
        <v>0</v>
      </c>
      <c r="AR838" s="201">
        <v>0</v>
      </c>
      <c r="AS838" s="55"/>
      <c r="AT838" s="55"/>
      <c r="AU838" s="423">
        <v>1486.2369999999999</v>
      </c>
      <c r="AV838" s="200">
        <v>0</v>
      </c>
      <c r="AW838" s="201">
        <v>0</v>
      </c>
      <c r="AX838" s="423"/>
      <c r="AY838" s="55"/>
      <c r="AZ838" s="423">
        <v>1705.6731000000002</v>
      </c>
      <c r="BA838" s="200">
        <v>0</v>
      </c>
      <c r="BB838" s="201">
        <v>0</v>
      </c>
      <c r="BC838" s="425"/>
      <c r="BD838" s="136"/>
    </row>
    <row r="839" spans="1:56" ht="11.25" customHeight="1">
      <c r="A839" s="123">
        <v>186</v>
      </c>
      <c r="B839" s="55" t="s">
        <v>534</v>
      </c>
      <c r="C839" s="345">
        <v>2</v>
      </c>
      <c r="D839" s="57">
        <v>34762</v>
      </c>
      <c r="E839" s="94">
        <v>220</v>
      </c>
      <c r="F839" s="55" t="s">
        <v>327</v>
      </c>
      <c r="G839" s="55" t="s">
        <v>589</v>
      </c>
      <c r="H839" s="55" t="s">
        <v>535</v>
      </c>
      <c r="I839" s="55" t="s">
        <v>384</v>
      </c>
      <c r="J839" s="55"/>
      <c r="K839" s="55"/>
      <c r="L839" s="55"/>
      <c r="M839" s="8"/>
      <c r="N839" s="58"/>
      <c r="O839" s="55"/>
      <c r="P839" s="55"/>
      <c r="Q839" s="55"/>
      <c r="R839" s="8">
        <v>0</v>
      </c>
      <c r="S839" s="58"/>
      <c r="T839" s="55"/>
      <c r="U839" s="55"/>
      <c r="V839" s="55"/>
      <c r="W839" s="8">
        <v>0</v>
      </c>
      <c r="X839" s="58"/>
      <c r="Y839" s="55"/>
      <c r="Z839" s="55"/>
      <c r="AA839" s="55"/>
      <c r="AB839" s="8"/>
      <c r="AC839" s="58"/>
      <c r="AD839" s="55"/>
      <c r="AE839" s="55"/>
      <c r="AF839" s="55"/>
      <c r="AG839" s="8">
        <v>0</v>
      </c>
      <c r="AH839" s="58">
        <v>0</v>
      </c>
      <c r="AI839" s="55"/>
      <c r="AJ839" s="55"/>
      <c r="AK839" s="55">
        <v>1652.5638000000001</v>
      </c>
      <c r="AL839" s="8">
        <v>0</v>
      </c>
      <c r="AM839" s="58">
        <v>0</v>
      </c>
      <c r="AN839" s="55"/>
      <c r="AO839" s="228"/>
      <c r="AP839" s="55">
        <v>1528.6152500000001</v>
      </c>
      <c r="AQ839" s="200">
        <v>0</v>
      </c>
      <c r="AR839" s="201">
        <v>0</v>
      </c>
      <c r="AS839" s="55"/>
      <c r="AT839" s="55"/>
      <c r="AU839" s="423">
        <v>1625.3826500000002</v>
      </c>
      <c r="AV839" s="200">
        <v>0</v>
      </c>
      <c r="AW839" s="201">
        <v>0</v>
      </c>
      <c r="AX839" s="423"/>
      <c r="AY839" s="55"/>
      <c r="AZ839" s="423">
        <v>1452.0658999999998</v>
      </c>
      <c r="BA839" s="200">
        <v>0</v>
      </c>
      <c r="BB839" s="201">
        <v>0</v>
      </c>
      <c r="BC839" s="425"/>
      <c r="BD839" s="136"/>
    </row>
    <row r="840" spans="1:56" ht="11.25" customHeight="1">
      <c r="A840" s="123">
        <v>186</v>
      </c>
      <c r="B840" s="55" t="s">
        <v>534</v>
      </c>
      <c r="C840" s="345">
        <v>3</v>
      </c>
      <c r="D840" s="57">
        <v>45107</v>
      </c>
      <c r="E840" s="94">
        <v>700</v>
      </c>
      <c r="F840" s="55" t="s">
        <v>327</v>
      </c>
      <c r="G840" s="55" t="s">
        <v>589</v>
      </c>
      <c r="H840" s="55" t="s">
        <v>535</v>
      </c>
      <c r="I840" s="55" t="s">
        <v>384</v>
      </c>
      <c r="J840" s="55"/>
      <c r="K840" s="55"/>
      <c r="L840" s="55"/>
      <c r="M840" s="8"/>
      <c r="N840" s="58"/>
      <c r="O840" s="55"/>
      <c r="P840" s="55"/>
      <c r="Q840" s="55"/>
      <c r="R840" s="8"/>
      <c r="S840" s="58"/>
      <c r="T840" s="55"/>
      <c r="U840" s="55"/>
      <c r="V840" s="55"/>
      <c r="W840" s="8"/>
      <c r="X840" s="58"/>
      <c r="Y840" s="55"/>
      <c r="Z840" s="55"/>
      <c r="AA840" s="55"/>
      <c r="AB840" s="8"/>
      <c r="AC840" s="58"/>
      <c r="AD840" s="55"/>
      <c r="AE840" s="55"/>
      <c r="AF840" s="55"/>
      <c r="AG840" s="8"/>
      <c r="AH840" s="58"/>
      <c r="AI840" s="55"/>
      <c r="AJ840" s="55"/>
      <c r="AK840" s="55"/>
      <c r="AL840" s="8">
        <v>0</v>
      </c>
      <c r="AM840" s="58">
        <v>0</v>
      </c>
      <c r="AN840" s="55"/>
      <c r="AO840" s="228"/>
      <c r="AP840" s="55">
        <v>3492.1289000000002</v>
      </c>
      <c r="AQ840" s="200">
        <v>0</v>
      </c>
      <c r="AR840" s="201">
        <v>0</v>
      </c>
      <c r="AS840" s="55"/>
      <c r="AT840" s="55">
        <v>1</v>
      </c>
      <c r="AU840" s="423">
        <v>3798.1383499999997</v>
      </c>
      <c r="AV840" s="200">
        <v>0</v>
      </c>
      <c r="AW840" s="201">
        <v>0</v>
      </c>
      <c r="AX840" s="423"/>
      <c r="AY840" s="55">
        <v>1</v>
      </c>
      <c r="AZ840" s="423">
        <v>4413.424</v>
      </c>
      <c r="BA840" s="200">
        <v>0</v>
      </c>
      <c r="BB840" s="201">
        <v>0</v>
      </c>
      <c r="BC840" s="425"/>
      <c r="BD840" s="136">
        <v>1</v>
      </c>
    </row>
    <row r="841" spans="1:56" ht="11.25" customHeight="1">
      <c r="A841" s="123">
        <v>186</v>
      </c>
      <c r="B841" s="55" t="s">
        <v>534</v>
      </c>
      <c r="C841" s="345">
        <v>4</v>
      </c>
      <c r="D841" s="57">
        <v>45382</v>
      </c>
      <c r="E841" s="94">
        <v>700</v>
      </c>
      <c r="F841" s="55" t="s">
        <v>327</v>
      </c>
      <c r="G841" s="55" t="s">
        <v>589</v>
      </c>
      <c r="H841" s="55" t="s">
        <v>535</v>
      </c>
      <c r="I841" s="55" t="s">
        <v>384</v>
      </c>
      <c r="J841" s="55"/>
      <c r="K841" s="55"/>
      <c r="L841" s="55"/>
      <c r="M841" s="8"/>
      <c r="N841" s="58"/>
      <c r="O841" s="55"/>
      <c r="P841" s="55"/>
      <c r="Q841" s="55"/>
      <c r="R841" s="8"/>
      <c r="S841" s="58"/>
      <c r="T841" s="55"/>
      <c r="U841" s="55"/>
      <c r="V841" s="55"/>
      <c r="W841" s="8"/>
      <c r="X841" s="58"/>
      <c r="Y841" s="55"/>
      <c r="Z841" s="55"/>
      <c r="AA841" s="55"/>
      <c r="AB841" s="8"/>
      <c r="AC841" s="58"/>
      <c r="AD841" s="55"/>
      <c r="AE841" s="55"/>
      <c r="AF841" s="55"/>
      <c r="AG841" s="8"/>
      <c r="AH841" s="58"/>
      <c r="AI841" s="55"/>
      <c r="AJ841" s="55"/>
      <c r="AK841" s="55"/>
      <c r="AL841" s="8">
        <v>0</v>
      </c>
      <c r="AM841" s="58">
        <v>0</v>
      </c>
      <c r="AN841" s="55"/>
      <c r="AO841" s="228"/>
      <c r="AP841" s="55">
        <v>0</v>
      </c>
      <c r="AQ841" s="200">
        <v>0</v>
      </c>
      <c r="AR841" s="201">
        <v>0</v>
      </c>
      <c r="AS841" s="55"/>
      <c r="AT841" s="55">
        <v>1</v>
      </c>
      <c r="AU841" s="423">
        <v>4100.12925</v>
      </c>
      <c r="AV841" s="200">
        <v>0</v>
      </c>
      <c r="AW841" s="201">
        <v>0</v>
      </c>
      <c r="AX841" s="423"/>
      <c r="AY841" s="55">
        <v>1</v>
      </c>
      <c r="AZ841" s="423">
        <v>3861.8265500000002</v>
      </c>
      <c r="BA841" s="200">
        <v>0</v>
      </c>
      <c r="BB841" s="201">
        <v>0</v>
      </c>
      <c r="BC841" s="425"/>
      <c r="BD841" s="136">
        <v>1</v>
      </c>
    </row>
    <row r="842" spans="1:56" s="4" customFormat="1" ht="11.25" customHeight="1">
      <c r="A842" s="357">
        <v>187</v>
      </c>
      <c r="B842" s="263" t="s">
        <v>568</v>
      </c>
      <c r="C842" s="344">
        <v>0</v>
      </c>
      <c r="D842" s="264"/>
      <c r="E842" s="421">
        <v>900</v>
      </c>
      <c r="F842" s="263" t="s">
        <v>132</v>
      </c>
      <c r="G842" s="263" t="s">
        <v>748</v>
      </c>
      <c r="H842" s="263" t="s">
        <v>133</v>
      </c>
      <c r="I842" s="263" t="s">
        <v>103</v>
      </c>
      <c r="J842" s="263"/>
      <c r="K842" s="263"/>
      <c r="L842" s="267">
        <v>1529.5935999999999</v>
      </c>
      <c r="M842" s="265">
        <v>0</v>
      </c>
      <c r="N842" s="268">
        <v>0</v>
      </c>
      <c r="O842" s="263"/>
      <c r="P842" s="263"/>
      <c r="Q842" s="267">
        <v>2763.9607500000002</v>
      </c>
      <c r="R842" s="265">
        <v>0</v>
      </c>
      <c r="S842" s="268">
        <v>0</v>
      </c>
      <c r="T842" s="263"/>
      <c r="U842" s="263"/>
      <c r="V842" s="267">
        <v>3647.77945</v>
      </c>
      <c r="W842" s="265">
        <v>0</v>
      </c>
      <c r="X842" s="268">
        <v>0</v>
      </c>
      <c r="Y842" s="263"/>
      <c r="Z842" s="263"/>
      <c r="AA842" s="265">
        <v>3129.0063500000001</v>
      </c>
      <c r="AB842" s="265">
        <v>0</v>
      </c>
      <c r="AC842" s="268">
        <v>0</v>
      </c>
      <c r="AD842" s="263"/>
      <c r="AE842" s="263"/>
      <c r="AF842" s="271">
        <v>3668.5252</v>
      </c>
      <c r="AG842" s="265">
        <v>0</v>
      </c>
      <c r="AH842" s="268">
        <v>0</v>
      </c>
      <c r="AI842" s="263"/>
      <c r="AJ842" s="263"/>
      <c r="AK842" s="263">
        <v>2829.2725500000001</v>
      </c>
      <c r="AL842" s="265">
        <v>0</v>
      </c>
      <c r="AM842" s="268">
        <v>0</v>
      </c>
      <c r="AN842" s="263"/>
      <c r="AO842" s="313"/>
      <c r="AP842" s="263">
        <v>2523.6383999999998</v>
      </c>
      <c r="AQ842" s="265">
        <v>0</v>
      </c>
      <c r="AR842" s="268">
        <v>0</v>
      </c>
      <c r="AS842" s="263"/>
      <c r="AT842" s="263"/>
      <c r="AU842" s="422">
        <v>3848.8589999999999</v>
      </c>
      <c r="AV842" s="265">
        <v>0</v>
      </c>
      <c r="AW842" s="268">
        <v>0</v>
      </c>
      <c r="AX842" s="422"/>
      <c r="AY842" s="263"/>
      <c r="AZ842" s="422">
        <v>3817.3572999999997</v>
      </c>
      <c r="BA842" s="265">
        <v>0</v>
      </c>
      <c r="BB842" s="268">
        <v>0</v>
      </c>
      <c r="BC842" s="422"/>
      <c r="BD842" s="263"/>
    </row>
    <row r="843" spans="1:56" s="4" customFormat="1" ht="11.25" customHeight="1">
      <c r="A843" s="123">
        <v>187</v>
      </c>
      <c r="B843" s="55" t="s">
        <v>568</v>
      </c>
      <c r="C843" s="345">
        <v>1</v>
      </c>
      <c r="D843" s="57">
        <v>29211</v>
      </c>
      <c r="E843" s="8">
        <v>150</v>
      </c>
      <c r="F843" s="55" t="s">
        <v>132</v>
      </c>
      <c r="G843" s="55" t="s">
        <v>748</v>
      </c>
      <c r="H843" s="55" t="s">
        <v>133</v>
      </c>
      <c r="I843" s="55" t="s">
        <v>103</v>
      </c>
      <c r="J843" s="55"/>
      <c r="K843" s="55"/>
      <c r="L843" s="56"/>
      <c r="M843" s="200"/>
      <c r="N843" s="201"/>
      <c r="O843" s="56"/>
      <c r="P843" s="56"/>
      <c r="Q843" s="56"/>
      <c r="R843" s="200">
        <v>0</v>
      </c>
      <c r="S843" s="201"/>
      <c r="T843" s="56"/>
      <c r="U843" s="56"/>
      <c r="V843" s="56"/>
      <c r="W843" s="200">
        <v>0</v>
      </c>
      <c r="X843" s="201"/>
      <c r="Y843" s="56"/>
      <c r="Z843" s="56"/>
      <c r="AA843" s="56"/>
      <c r="AB843" s="200"/>
      <c r="AC843" s="201"/>
      <c r="AD843" s="56"/>
      <c r="AE843" s="56"/>
      <c r="AF843" s="56"/>
      <c r="AG843" s="200">
        <v>0</v>
      </c>
      <c r="AH843" s="201">
        <v>0</v>
      </c>
      <c r="AI843" s="56"/>
      <c r="AJ843" s="56"/>
      <c r="AK843" s="55">
        <v>519.90739999999994</v>
      </c>
      <c r="AL843" s="8">
        <v>0</v>
      </c>
      <c r="AM843" s="58">
        <v>0</v>
      </c>
      <c r="AN843" s="55"/>
      <c r="AO843" s="228"/>
      <c r="AP843" s="56">
        <v>519.87</v>
      </c>
      <c r="AQ843" s="200">
        <v>0</v>
      </c>
      <c r="AR843" s="201">
        <v>0</v>
      </c>
      <c r="AS843" s="56"/>
      <c r="AT843" s="56"/>
      <c r="AU843" s="423">
        <v>650.70015000000001</v>
      </c>
      <c r="AV843" s="200">
        <v>0</v>
      </c>
      <c r="AW843" s="201">
        <v>0</v>
      </c>
      <c r="AX843" s="423"/>
      <c r="AY843" s="56"/>
      <c r="AZ843" s="423">
        <v>949.82699999999977</v>
      </c>
      <c r="BA843" s="200">
        <v>0</v>
      </c>
      <c r="BB843" s="201">
        <v>0</v>
      </c>
      <c r="BC843" s="425"/>
      <c r="BD843" s="139"/>
    </row>
    <row r="844" spans="1:56" s="4" customFormat="1" ht="11.25" customHeight="1">
      <c r="A844" s="123">
        <v>187</v>
      </c>
      <c r="B844" s="55" t="s">
        <v>568</v>
      </c>
      <c r="C844" s="345">
        <v>2</v>
      </c>
      <c r="D844" s="57">
        <v>29470</v>
      </c>
      <c r="E844" s="8">
        <v>150</v>
      </c>
      <c r="F844" s="55" t="s">
        <v>132</v>
      </c>
      <c r="G844" s="55" t="s">
        <v>748</v>
      </c>
      <c r="H844" s="55" t="s">
        <v>133</v>
      </c>
      <c r="I844" s="55" t="s">
        <v>103</v>
      </c>
      <c r="J844" s="55"/>
      <c r="K844" s="55"/>
      <c r="L844" s="55"/>
      <c r="M844" s="8"/>
      <c r="N844" s="58"/>
      <c r="O844" s="55"/>
      <c r="P844" s="55"/>
      <c r="Q844" s="55"/>
      <c r="R844" s="8">
        <v>0</v>
      </c>
      <c r="S844" s="58"/>
      <c r="T844" s="55"/>
      <c r="U844" s="55"/>
      <c r="V844" s="55"/>
      <c r="W844" s="8">
        <v>0</v>
      </c>
      <c r="X844" s="58"/>
      <c r="Y844" s="55"/>
      <c r="Z844" s="55"/>
      <c r="AA844" s="55"/>
      <c r="AB844" s="8"/>
      <c r="AC844" s="58"/>
      <c r="AD844" s="55"/>
      <c r="AE844" s="55"/>
      <c r="AF844" s="55"/>
      <c r="AG844" s="8">
        <v>0</v>
      </c>
      <c r="AH844" s="58">
        <v>0</v>
      </c>
      <c r="AI844" s="55"/>
      <c r="AJ844" s="55"/>
      <c r="AK844" s="55">
        <v>286.80874999999997</v>
      </c>
      <c r="AL844" s="8">
        <v>0</v>
      </c>
      <c r="AM844" s="58">
        <v>0</v>
      </c>
      <c r="AN844" s="55"/>
      <c r="AO844" s="228"/>
      <c r="AP844" s="55">
        <v>247.46</v>
      </c>
      <c r="AQ844" s="200">
        <v>0</v>
      </c>
      <c r="AR844" s="201">
        <v>0</v>
      </c>
      <c r="AS844" s="55"/>
      <c r="AT844" s="55"/>
      <c r="AU844" s="423">
        <v>14.59665</v>
      </c>
      <c r="AV844" s="200">
        <v>0</v>
      </c>
      <c r="AW844" s="201">
        <v>0</v>
      </c>
      <c r="AX844" s="423"/>
      <c r="AY844" s="55"/>
      <c r="AZ844" s="423">
        <v>0</v>
      </c>
      <c r="BA844" s="200">
        <v>0</v>
      </c>
      <c r="BB844" s="201">
        <v>0</v>
      </c>
      <c r="BC844" s="425"/>
      <c r="BD844" s="136"/>
    </row>
    <row r="845" spans="1:56" s="4" customFormat="1" ht="11.25" customHeight="1">
      <c r="A845" s="123">
        <v>187</v>
      </c>
      <c r="B845" s="55" t="s">
        <v>568</v>
      </c>
      <c r="C845" s="345">
        <v>3</v>
      </c>
      <c r="D845" s="57">
        <v>29836</v>
      </c>
      <c r="E845" s="8">
        <v>150</v>
      </c>
      <c r="F845" s="55" t="s">
        <v>132</v>
      </c>
      <c r="G845" s="55" t="s">
        <v>748</v>
      </c>
      <c r="H845" s="55" t="s">
        <v>133</v>
      </c>
      <c r="I845" s="55" t="s">
        <v>103</v>
      </c>
      <c r="J845" s="55"/>
      <c r="K845" s="55"/>
      <c r="L845" s="56"/>
      <c r="M845" s="200"/>
      <c r="N845" s="201"/>
      <c r="O845" s="56"/>
      <c r="P845" s="56"/>
      <c r="Q845" s="56"/>
      <c r="R845" s="200">
        <v>0</v>
      </c>
      <c r="S845" s="201"/>
      <c r="T845" s="56"/>
      <c r="U845" s="56"/>
      <c r="V845" s="56"/>
      <c r="W845" s="200">
        <v>0</v>
      </c>
      <c r="X845" s="201"/>
      <c r="Y845" s="56"/>
      <c r="Z845" s="56"/>
      <c r="AA845" s="56"/>
      <c r="AB845" s="200"/>
      <c r="AC845" s="201"/>
      <c r="AD845" s="56"/>
      <c r="AE845" s="56"/>
      <c r="AF845" s="56"/>
      <c r="AG845" s="200">
        <v>0</v>
      </c>
      <c r="AH845" s="201">
        <v>0</v>
      </c>
      <c r="AI845" s="56"/>
      <c r="AJ845" s="56"/>
      <c r="AK845" s="55">
        <v>473.1225</v>
      </c>
      <c r="AL845" s="8">
        <v>0</v>
      </c>
      <c r="AM845" s="58">
        <v>0</v>
      </c>
      <c r="AN845" s="55"/>
      <c r="AO845" s="228"/>
      <c r="AP845" s="56">
        <v>374.57</v>
      </c>
      <c r="AQ845" s="200">
        <v>0</v>
      </c>
      <c r="AR845" s="201">
        <v>0</v>
      </c>
      <c r="AS845" s="56"/>
      <c r="AT845" s="56"/>
      <c r="AU845" s="423">
        <v>584.07494999999994</v>
      </c>
      <c r="AV845" s="200">
        <v>0</v>
      </c>
      <c r="AW845" s="201">
        <v>0</v>
      </c>
      <c r="AX845" s="423"/>
      <c r="AY845" s="56"/>
      <c r="AZ845" s="423">
        <v>512.25585000000001</v>
      </c>
      <c r="BA845" s="200">
        <v>0</v>
      </c>
      <c r="BB845" s="201">
        <v>0</v>
      </c>
      <c r="BC845" s="425"/>
      <c r="BD845" s="139"/>
    </row>
    <row r="846" spans="1:56" ht="11.25" customHeight="1">
      <c r="A846" s="123">
        <v>187</v>
      </c>
      <c r="B846" s="55" t="s">
        <v>568</v>
      </c>
      <c r="C846" s="345">
        <v>4</v>
      </c>
      <c r="D846" s="57">
        <v>30025</v>
      </c>
      <c r="E846" s="8">
        <v>150</v>
      </c>
      <c r="F846" s="55" t="s">
        <v>132</v>
      </c>
      <c r="G846" s="55" t="s">
        <v>748</v>
      </c>
      <c r="H846" s="55" t="s">
        <v>133</v>
      </c>
      <c r="I846" s="55" t="s">
        <v>103</v>
      </c>
      <c r="J846" s="55"/>
      <c r="K846" s="55"/>
      <c r="L846" s="56"/>
      <c r="M846" s="200"/>
      <c r="N846" s="201"/>
      <c r="O846" s="56"/>
      <c r="P846" s="56"/>
      <c r="Q846" s="56"/>
      <c r="R846" s="200">
        <v>0</v>
      </c>
      <c r="S846" s="201"/>
      <c r="T846" s="56"/>
      <c r="U846" s="56"/>
      <c r="V846" s="56"/>
      <c r="W846" s="200">
        <v>0</v>
      </c>
      <c r="X846" s="201"/>
      <c r="Y846" s="56"/>
      <c r="Z846" s="56"/>
      <c r="AA846" s="56"/>
      <c r="AB846" s="200"/>
      <c r="AC846" s="201"/>
      <c r="AD846" s="56"/>
      <c r="AE846" s="56"/>
      <c r="AF846" s="56"/>
      <c r="AG846" s="200">
        <v>0</v>
      </c>
      <c r="AH846" s="201">
        <v>0</v>
      </c>
      <c r="AI846" s="56"/>
      <c r="AJ846" s="56"/>
      <c r="AK846" s="55">
        <v>512.65385000000003</v>
      </c>
      <c r="AL846" s="8">
        <v>0</v>
      </c>
      <c r="AM846" s="58">
        <v>0</v>
      </c>
      <c r="AN846" s="55"/>
      <c r="AO846" s="228"/>
      <c r="AP846" s="56">
        <v>630.49</v>
      </c>
      <c r="AQ846" s="200">
        <v>0</v>
      </c>
      <c r="AR846" s="201">
        <v>0</v>
      </c>
      <c r="AS846" s="56"/>
      <c r="AT846" s="56"/>
      <c r="AU846" s="423">
        <v>974.07514999999989</v>
      </c>
      <c r="AV846" s="200">
        <v>0</v>
      </c>
      <c r="AW846" s="201">
        <v>0</v>
      </c>
      <c r="AX846" s="423"/>
      <c r="AY846" s="56"/>
      <c r="AZ846" s="423">
        <v>773.24434999999994</v>
      </c>
      <c r="BA846" s="200">
        <v>0</v>
      </c>
      <c r="BB846" s="201">
        <v>0</v>
      </c>
      <c r="BC846" s="425"/>
      <c r="BD846" s="139"/>
    </row>
    <row r="847" spans="1:56" ht="11.25" customHeight="1">
      <c r="A847" s="123">
        <v>187</v>
      </c>
      <c r="B847" s="55" t="s">
        <v>568</v>
      </c>
      <c r="C847" s="345">
        <v>5</v>
      </c>
      <c r="D847" s="57">
        <v>30405</v>
      </c>
      <c r="E847" s="8">
        <v>150</v>
      </c>
      <c r="F847" s="55" t="s">
        <v>132</v>
      </c>
      <c r="G847" s="55" t="s">
        <v>748</v>
      </c>
      <c r="H847" s="55" t="s">
        <v>133</v>
      </c>
      <c r="I847" s="55" t="s">
        <v>103</v>
      </c>
      <c r="J847" s="55"/>
      <c r="K847" s="55"/>
      <c r="L847" s="56"/>
      <c r="M847" s="200"/>
      <c r="N847" s="201"/>
      <c r="O847" s="56"/>
      <c r="P847" s="56"/>
      <c r="Q847" s="56"/>
      <c r="R847" s="200">
        <v>0</v>
      </c>
      <c r="S847" s="201"/>
      <c r="T847" s="56"/>
      <c r="U847" s="56"/>
      <c r="V847" s="56"/>
      <c r="W847" s="200">
        <v>0</v>
      </c>
      <c r="X847" s="201"/>
      <c r="Y847" s="56"/>
      <c r="Z847" s="56"/>
      <c r="AA847" s="56"/>
      <c r="AB847" s="200"/>
      <c r="AC847" s="201"/>
      <c r="AD847" s="56"/>
      <c r="AE847" s="56"/>
      <c r="AF847" s="56"/>
      <c r="AG847" s="200">
        <v>0</v>
      </c>
      <c r="AH847" s="201">
        <v>0</v>
      </c>
      <c r="AI847" s="56"/>
      <c r="AJ847" s="56"/>
      <c r="AK847" s="55">
        <v>485.17195000000004</v>
      </c>
      <c r="AL847" s="8">
        <v>0</v>
      </c>
      <c r="AM847" s="58">
        <v>0</v>
      </c>
      <c r="AN847" s="55"/>
      <c r="AO847" s="228"/>
      <c r="AP847" s="56">
        <v>264.25</v>
      </c>
      <c r="AQ847" s="200">
        <v>0</v>
      </c>
      <c r="AR847" s="201">
        <v>0</v>
      </c>
      <c r="AS847" s="56"/>
      <c r="AT847" s="56"/>
      <c r="AU847" s="423">
        <v>834.16819999999984</v>
      </c>
      <c r="AV847" s="200">
        <v>0</v>
      </c>
      <c r="AW847" s="201">
        <v>0</v>
      </c>
      <c r="AX847" s="423"/>
      <c r="AY847" s="56"/>
      <c r="AZ847" s="423">
        <v>827.91960000000006</v>
      </c>
      <c r="BA847" s="200">
        <v>0</v>
      </c>
      <c r="BB847" s="201">
        <v>0</v>
      </c>
      <c r="BC847" s="425"/>
      <c r="BD847" s="139"/>
    </row>
    <row r="848" spans="1:56" s="4" customFormat="1" ht="11.25" customHeight="1">
      <c r="A848" s="123">
        <v>187</v>
      </c>
      <c r="B848" s="55" t="s">
        <v>568</v>
      </c>
      <c r="C848" s="345">
        <v>6</v>
      </c>
      <c r="D848" s="57">
        <v>30766</v>
      </c>
      <c r="E848" s="8">
        <v>150</v>
      </c>
      <c r="F848" s="55" t="s">
        <v>132</v>
      </c>
      <c r="G848" s="55" t="s">
        <v>748</v>
      </c>
      <c r="H848" s="55" t="s">
        <v>133</v>
      </c>
      <c r="I848" s="55" t="s">
        <v>103</v>
      </c>
      <c r="J848" s="55"/>
      <c r="K848" s="55"/>
      <c r="L848" s="55"/>
      <c r="M848" s="8"/>
      <c r="N848" s="58"/>
      <c r="O848" s="55"/>
      <c r="P848" s="55"/>
      <c r="Q848" s="55"/>
      <c r="R848" s="8">
        <v>0</v>
      </c>
      <c r="S848" s="58"/>
      <c r="T848" s="55"/>
      <c r="U848" s="55"/>
      <c r="V848" s="55"/>
      <c r="W848" s="8">
        <v>0</v>
      </c>
      <c r="X848" s="58"/>
      <c r="Y848" s="55"/>
      <c r="Z848" s="55"/>
      <c r="AA848" s="55"/>
      <c r="AB848" s="8"/>
      <c r="AC848" s="58"/>
      <c r="AD848" s="55"/>
      <c r="AE848" s="55"/>
      <c r="AF848" s="55"/>
      <c r="AG848" s="8">
        <v>0</v>
      </c>
      <c r="AH848" s="58">
        <v>0</v>
      </c>
      <c r="AI848" s="55"/>
      <c r="AJ848" s="55"/>
      <c r="AK848" s="55">
        <v>551.60810000000004</v>
      </c>
      <c r="AL848" s="8">
        <v>0</v>
      </c>
      <c r="AM848" s="58">
        <v>0</v>
      </c>
      <c r="AN848" s="55"/>
      <c r="AO848" s="228"/>
      <c r="AP848" s="55">
        <v>487</v>
      </c>
      <c r="AQ848" s="200">
        <v>0</v>
      </c>
      <c r="AR848" s="201">
        <v>0</v>
      </c>
      <c r="AS848" s="55"/>
      <c r="AT848" s="55"/>
      <c r="AU848" s="423">
        <v>791.24389999999994</v>
      </c>
      <c r="AV848" s="200">
        <v>0</v>
      </c>
      <c r="AW848" s="201">
        <v>0</v>
      </c>
      <c r="AX848" s="423"/>
      <c r="AY848" s="55"/>
      <c r="AZ848" s="423">
        <v>754.1105</v>
      </c>
      <c r="BA848" s="200">
        <v>0</v>
      </c>
      <c r="BB848" s="201">
        <v>0</v>
      </c>
      <c r="BC848" s="425"/>
      <c r="BD848" s="136"/>
    </row>
    <row r="849" spans="1:56" s="4" customFormat="1" ht="11.25" customHeight="1">
      <c r="A849" s="357">
        <v>188</v>
      </c>
      <c r="B849" s="263" t="s">
        <v>569</v>
      </c>
      <c r="C849" s="344">
        <v>0</v>
      </c>
      <c r="D849" s="264"/>
      <c r="E849" s="421">
        <v>100</v>
      </c>
      <c r="F849" s="263" t="s">
        <v>132</v>
      </c>
      <c r="G849" s="263" t="s">
        <v>748</v>
      </c>
      <c r="H849" s="263" t="s">
        <v>133</v>
      </c>
      <c r="I849" s="263" t="s">
        <v>103</v>
      </c>
      <c r="J849" s="263"/>
      <c r="K849" s="263"/>
      <c r="L849" s="267">
        <v>289.52510000000001</v>
      </c>
      <c r="M849" s="265">
        <v>0</v>
      </c>
      <c r="N849" s="268">
        <v>0</v>
      </c>
      <c r="O849" s="263"/>
      <c r="P849" s="263"/>
      <c r="Q849" s="267">
        <v>593.17920000000004</v>
      </c>
      <c r="R849" s="265">
        <v>0</v>
      </c>
      <c r="S849" s="268">
        <v>0</v>
      </c>
      <c r="T849" s="263"/>
      <c r="U849" s="263"/>
      <c r="V849" s="267">
        <v>581.22924999999998</v>
      </c>
      <c r="W849" s="265">
        <v>0</v>
      </c>
      <c r="X849" s="268">
        <v>0</v>
      </c>
      <c r="Y849" s="263"/>
      <c r="Z849" s="263"/>
      <c r="AA849" s="265">
        <v>437.45174999999995</v>
      </c>
      <c r="AB849" s="265">
        <v>0</v>
      </c>
      <c r="AC849" s="268">
        <v>0</v>
      </c>
      <c r="AD849" s="263"/>
      <c r="AE849" s="263"/>
      <c r="AF849" s="271">
        <v>606.73109999999997</v>
      </c>
      <c r="AG849" s="265">
        <v>0</v>
      </c>
      <c r="AH849" s="268">
        <v>0</v>
      </c>
      <c r="AI849" s="263"/>
      <c r="AJ849" s="263"/>
      <c r="AK849" s="263">
        <v>375.06525000000005</v>
      </c>
      <c r="AL849" s="265">
        <v>0</v>
      </c>
      <c r="AM849" s="268">
        <v>0</v>
      </c>
      <c r="AN849" s="263"/>
      <c r="AO849" s="313"/>
      <c r="AP849" s="263">
        <v>423.58145000000002</v>
      </c>
      <c r="AQ849" s="265">
        <v>0</v>
      </c>
      <c r="AR849" s="268">
        <v>0</v>
      </c>
      <c r="AS849" s="263"/>
      <c r="AT849" s="263"/>
      <c r="AU849" s="422">
        <v>619.18849999999998</v>
      </c>
      <c r="AV849" s="265">
        <v>0</v>
      </c>
      <c r="AW849" s="268">
        <v>0</v>
      </c>
      <c r="AX849" s="422"/>
      <c r="AY849" s="263"/>
      <c r="AZ849" s="422">
        <v>719.31534999999997</v>
      </c>
      <c r="BA849" s="265">
        <v>0</v>
      </c>
      <c r="BB849" s="268">
        <v>0</v>
      </c>
      <c r="BC849" s="422"/>
      <c r="BD849" s="263"/>
    </row>
    <row r="850" spans="1:56" ht="11.25" customHeight="1">
      <c r="A850" s="123">
        <v>188</v>
      </c>
      <c r="B850" s="55" t="s">
        <v>569</v>
      </c>
      <c r="C850" s="345">
        <v>1</v>
      </c>
      <c r="D850" s="57">
        <v>31289</v>
      </c>
      <c r="E850" s="8">
        <v>50</v>
      </c>
      <c r="F850" s="55" t="s">
        <v>132</v>
      </c>
      <c r="G850" s="55" t="s">
        <v>748</v>
      </c>
      <c r="H850" s="55" t="s">
        <v>133</v>
      </c>
      <c r="I850" s="55" t="s">
        <v>103</v>
      </c>
      <c r="J850" s="55"/>
      <c r="K850" s="55"/>
      <c r="L850" s="55"/>
      <c r="M850" s="8"/>
      <c r="N850" s="58"/>
      <c r="O850" s="55"/>
      <c r="P850" s="55"/>
      <c r="Q850" s="55"/>
      <c r="R850" s="8">
        <v>0</v>
      </c>
      <c r="S850" s="58"/>
      <c r="T850" s="55"/>
      <c r="U850" s="55"/>
      <c r="V850" s="55"/>
      <c r="W850" s="8">
        <v>0</v>
      </c>
      <c r="X850" s="58"/>
      <c r="Y850" s="55"/>
      <c r="Z850" s="55"/>
      <c r="AA850" s="55"/>
      <c r="AB850" s="8"/>
      <c r="AC850" s="58"/>
      <c r="AD850" s="55"/>
      <c r="AE850" s="55"/>
      <c r="AF850" s="55"/>
      <c r="AG850" s="8">
        <v>0</v>
      </c>
      <c r="AH850" s="58">
        <v>0</v>
      </c>
      <c r="AI850" s="55"/>
      <c r="AJ850" s="55"/>
      <c r="AK850" s="55">
        <v>294.81850000000003</v>
      </c>
      <c r="AL850" s="8">
        <v>0</v>
      </c>
      <c r="AM850" s="58">
        <v>0</v>
      </c>
      <c r="AN850" s="55"/>
      <c r="AO850" s="228"/>
      <c r="AP850" s="55">
        <v>301.12</v>
      </c>
      <c r="AQ850" s="200">
        <v>0</v>
      </c>
      <c r="AR850" s="201">
        <v>0</v>
      </c>
      <c r="AS850" s="55"/>
      <c r="AT850" s="55"/>
      <c r="AU850" s="423">
        <v>314.23095000000001</v>
      </c>
      <c r="AV850" s="200">
        <v>0</v>
      </c>
      <c r="AW850" s="201">
        <v>0</v>
      </c>
      <c r="AX850" s="423"/>
      <c r="AY850" s="55"/>
      <c r="AZ850" s="423">
        <v>356.28959999999995</v>
      </c>
      <c r="BA850" s="200">
        <v>0</v>
      </c>
      <c r="BB850" s="201">
        <v>0</v>
      </c>
      <c r="BC850" s="425"/>
      <c r="BD850" s="136"/>
    </row>
    <row r="851" spans="1:56" s="4" customFormat="1" ht="11.25" customHeight="1">
      <c r="A851" s="123">
        <v>188</v>
      </c>
      <c r="B851" s="55" t="s">
        <v>569</v>
      </c>
      <c r="C851" s="345">
        <v>2</v>
      </c>
      <c r="D851" s="57">
        <v>31360</v>
      </c>
      <c r="E851" s="8">
        <v>50</v>
      </c>
      <c r="F851" s="55" t="s">
        <v>132</v>
      </c>
      <c r="G851" s="55" t="s">
        <v>748</v>
      </c>
      <c r="H851" s="55" t="s">
        <v>133</v>
      </c>
      <c r="I851" s="55" t="s">
        <v>103</v>
      </c>
      <c r="J851" s="55"/>
      <c r="K851" s="55"/>
      <c r="L851" s="55"/>
      <c r="M851" s="8"/>
      <c r="N851" s="58"/>
      <c r="O851" s="55"/>
      <c r="P851" s="55"/>
      <c r="Q851" s="55"/>
      <c r="R851" s="8">
        <v>0</v>
      </c>
      <c r="S851" s="58"/>
      <c r="T851" s="55"/>
      <c r="U851" s="55"/>
      <c r="V851" s="55"/>
      <c r="W851" s="8">
        <v>0</v>
      </c>
      <c r="X851" s="58"/>
      <c r="Y851" s="55"/>
      <c r="Z851" s="55"/>
      <c r="AA851" s="55"/>
      <c r="AB851" s="8"/>
      <c r="AC851" s="58"/>
      <c r="AD851" s="55"/>
      <c r="AE851" s="55"/>
      <c r="AF851" s="55"/>
      <c r="AG851" s="8">
        <v>0</v>
      </c>
      <c r="AH851" s="58">
        <v>0</v>
      </c>
      <c r="AI851" s="55"/>
      <c r="AJ851" s="55"/>
      <c r="AK851" s="55">
        <v>80.246750000000006</v>
      </c>
      <c r="AL851" s="8">
        <v>0</v>
      </c>
      <c r="AM851" s="58">
        <v>0</v>
      </c>
      <c r="AN851" s="55"/>
      <c r="AO851" s="228"/>
      <c r="AP851" s="55">
        <v>122.46</v>
      </c>
      <c r="AQ851" s="200">
        <v>0</v>
      </c>
      <c r="AR851" s="201">
        <v>0</v>
      </c>
      <c r="AS851" s="55"/>
      <c r="AT851" s="55"/>
      <c r="AU851" s="423">
        <v>304.95754999999997</v>
      </c>
      <c r="AV851" s="200">
        <v>0</v>
      </c>
      <c r="AW851" s="201">
        <v>0</v>
      </c>
      <c r="AX851" s="423"/>
      <c r="AY851" s="55"/>
      <c r="AZ851" s="423">
        <v>363.02575000000002</v>
      </c>
      <c r="BA851" s="200">
        <v>0</v>
      </c>
      <c r="BB851" s="201">
        <v>0</v>
      </c>
      <c r="BC851" s="425"/>
      <c r="BD851" s="136"/>
    </row>
    <row r="852" spans="1:56" ht="11.25" customHeight="1">
      <c r="A852" s="357">
        <v>189</v>
      </c>
      <c r="B852" s="263" t="s">
        <v>1116</v>
      </c>
      <c r="C852" s="344">
        <v>0</v>
      </c>
      <c r="D852" s="264"/>
      <c r="E852" s="421">
        <v>1200</v>
      </c>
      <c r="F852" s="263" t="s">
        <v>305</v>
      </c>
      <c r="G852" s="263" t="s">
        <v>748</v>
      </c>
      <c r="H852" s="263" t="s">
        <v>306</v>
      </c>
      <c r="I852" s="263" t="s">
        <v>849</v>
      </c>
      <c r="J852" s="263" t="s">
        <v>591</v>
      </c>
      <c r="K852" s="263" t="s">
        <v>848</v>
      </c>
      <c r="L852" s="267">
        <v>6249.9269999999997</v>
      </c>
      <c r="M852" s="265">
        <v>6057664.6956401812</v>
      </c>
      <c r="N852" s="268">
        <v>0.96923767199843802</v>
      </c>
      <c r="O852" s="263">
        <v>1</v>
      </c>
      <c r="P852" s="263"/>
      <c r="Q852" s="267">
        <v>5180.6000000000004</v>
      </c>
      <c r="R852" s="265">
        <v>5121510.9038176471</v>
      </c>
      <c r="S852" s="268">
        <v>0.98859415971463671</v>
      </c>
      <c r="T852" s="263">
        <v>1</v>
      </c>
      <c r="U852" s="263"/>
      <c r="V852" s="267">
        <v>5317.35</v>
      </c>
      <c r="W852" s="265">
        <v>5283405.4249726506</v>
      </c>
      <c r="X852" s="268">
        <v>0.99361626091429944</v>
      </c>
      <c r="Y852" s="263">
        <v>1</v>
      </c>
      <c r="Z852" s="263"/>
      <c r="AA852" s="267">
        <v>5711.14</v>
      </c>
      <c r="AB852" s="265">
        <v>5653864.2076885179</v>
      </c>
      <c r="AC852" s="268">
        <v>0.98997121549962308</v>
      </c>
      <c r="AD852" s="263">
        <v>1</v>
      </c>
      <c r="AE852" s="263"/>
      <c r="AF852" s="267">
        <v>6681.16</v>
      </c>
      <c r="AG852" s="265">
        <v>6901588.4558058996</v>
      </c>
      <c r="AH852" s="268">
        <v>1.0329925425833089</v>
      </c>
      <c r="AI852" s="263">
        <v>1</v>
      </c>
      <c r="AJ852" s="263"/>
      <c r="AK852" s="263">
        <v>5684</v>
      </c>
      <c r="AL852" s="265">
        <v>6077828.2934990749</v>
      </c>
      <c r="AM852" s="268">
        <v>1.0692871733812588</v>
      </c>
      <c r="AN852" s="263"/>
      <c r="AO852" s="313"/>
      <c r="AP852" s="263">
        <v>6581</v>
      </c>
      <c r="AQ852" s="265">
        <v>6879470.0361400442</v>
      </c>
      <c r="AR852" s="268">
        <v>1.0453532952651641</v>
      </c>
      <c r="AS852" s="263"/>
      <c r="AT852" s="263"/>
      <c r="AU852" s="422">
        <v>7069.3863599999995</v>
      </c>
      <c r="AV852" s="265">
        <v>7123791.9521051766</v>
      </c>
      <c r="AW852" s="268">
        <v>1.0076959426652665</v>
      </c>
      <c r="AX852" s="422"/>
      <c r="AY852" s="263"/>
      <c r="AZ852" s="422">
        <v>6108.0680000000002</v>
      </c>
      <c r="BA852" s="265">
        <v>6224983.4743230091</v>
      </c>
      <c r="BB852" s="268">
        <v>1.0191411546700215</v>
      </c>
      <c r="BC852" s="422"/>
      <c r="BD852" s="263"/>
    </row>
    <row r="853" spans="1:56" ht="11.25" customHeight="1">
      <c r="A853" s="123">
        <v>189</v>
      </c>
      <c r="B853" s="55" t="s">
        <v>1116</v>
      </c>
      <c r="C853" s="345">
        <v>1</v>
      </c>
      <c r="D853" s="57">
        <v>41761</v>
      </c>
      <c r="E853" s="94">
        <v>600</v>
      </c>
      <c r="F853" s="122" t="s">
        <v>305</v>
      </c>
      <c r="G853" s="122" t="s">
        <v>748</v>
      </c>
      <c r="H853" s="122" t="s">
        <v>306</v>
      </c>
      <c r="I853" s="55" t="s">
        <v>849</v>
      </c>
      <c r="J853" s="55" t="s">
        <v>591</v>
      </c>
      <c r="K853" s="55" t="s">
        <v>848</v>
      </c>
      <c r="L853" s="197">
        <v>3183.145</v>
      </c>
      <c r="M853" s="8">
        <v>3085504.4392705592</v>
      </c>
      <c r="N853" s="58">
        <v>0.96932575778689301</v>
      </c>
      <c r="O853" s="55"/>
      <c r="P853" s="55">
        <v>1</v>
      </c>
      <c r="Q853" s="197">
        <v>3866.97</v>
      </c>
      <c r="R853" s="8">
        <v>3850040.1315243384</v>
      </c>
      <c r="S853" s="58">
        <v>0.99562192919115966</v>
      </c>
      <c r="T853" s="55"/>
      <c r="U853" s="55"/>
      <c r="V853" s="197">
        <v>3169.74</v>
      </c>
      <c r="W853" s="8">
        <v>3187667.3100426779</v>
      </c>
      <c r="X853" s="58">
        <v>1.005655766732501</v>
      </c>
      <c r="Y853" s="55"/>
      <c r="Z853" s="55"/>
      <c r="AA853" s="197">
        <v>2700.91</v>
      </c>
      <c r="AB853" s="8">
        <v>2662256.6063197199</v>
      </c>
      <c r="AC853" s="58">
        <v>0.98568875168729064</v>
      </c>
      <c r="AD853" s="55"/>
      <c r="AE853" s="55"/>
      <c r="AF853" s="197"/>
      <c r="AG853" s="8">
        <v>0</v>
      </c>
      <c r="AH853" s="58">
        <v>0</v>
      </c>
      <c r="AI853" s="55"/>
      <c r="AJ853" s="55"/>
      <c r="AK853" s="55">
        <v>3029.39</v>
      </c>
      <c r="AL853" s="8">
        <v>3237364.666340224</v>
      </c>
      <c r="AM853" s="58">
        <v>1.0686523248377475</v>
      </c>
      <c r="AN853" s="237">
        <v>1</v>
      </c>
      <c r="AO853" s="228"/>
      <c r="AP853" s="55">
        <v>3129.7950000000001</v>
      </c>
      <c r="AQ853" s="200">
        <v>3290345.9198289434</v>
      </c>
      <c r="AR853" s="201">
        <v>1.0512975833333951</v>
      </c>
      <c r="AS853" s="55">
        <v>1</v>
      </c>
      <c r="AT853" s="55"/>
      <c r="AU853" s="423">
        <v>3279.2396399999998</v>
      </c>
      <c r="AV853" s="200">
        <v>3307217.2498719678</v>
      </c>
      <c r="AW853" s="201">
        <v>1.0085317369095868</v>
      </c>
      <c r="AX853" s="423">
        <v>1</v>
      </c>
      <c r="AY853" s="55"/>
      <c r="AZ853" s="423">
        <v>3093.73</v>
      </c>
      <c r="BA853" s="200">
        <v>3197577.2316520852</v>
      </c>
      <c r="BB853" s="201">
        <v>1.0335669989469298</v>
      </c>
      <c r="BC853" s="425">
        <v>1</v>
      </c>
      <c r="BD853" s="136"/>
    </row>
    <row r="854" spans="1:56" s="4" customFormat="1" ht="11.25" customHeight="1">
      <c r="A854" s="123">
        <v>189</v>
      </c>
      <c r="B854" s="55" t="s">
        <v>1116</v>
      </c>
      <c r="C854" s="345">
        <v>2</v>
      </c>
      <c r="D854" s="57">
        <v>42161</v>
      </c>
      <c r="E854" s="94">
        <v>600</v>
      </c>
      <c r="F854" s="122" t="s">
        <v>305</v>
      </c>
      <c r="G854" s="122" t="s">
        <v>748</v>
      </c>
      <c r="H854" s="122" t="s">
        <v>306</v>
      </c>
      <c r="I854" s="55" t="s">
        <v>849</v>
      </c>
      <c r="J854" s="55" t="s">
        <v>591</v>
      </c>
      <c r="K854" s="55" t="s">
        <v>848</v>
      </c>
      <c r="L854" s="197">
        <v>3066.7820000000002</v>
      </c>
      <c r="M854" s="8">
        <v>2972160.2563696215</v>
      </c>
      <c r="N854" s="58">
        <v>0.96914624396830995</v>
      </c>
      <c r="O854" s="55"/>
      <c r="P854" s="55">
        <v>1</v>
      </c>
      <c r="Q854" s="197">
        <v>1313.63</v>
      </c>
      <c r="R854" s="8">
        <v>1271471.2365839994</v>
      </c>
      <c r="S854" s="58">
        <v>0.96790666822773486</v>
      </c>
      <c r="T854" s="55"/>
      <c r="U854" s="55">
        <v>1</v>
      </c>
      <c r="V854" s="197">
        <v>2147.61</v>
      </c>
      <c r="W854" s="8">
        <v>2095738.1148062944</v>
      </c>
      <c r="X854" s="58">
        <v>0.97584669227946153</v>
      </c>
      <c r="Y854" s="55"/>
      <c r="Z854" s="55">
        <v>1</v>
      </c>
      <c r="AA854" s="197">
        <v>3010.23</v>
      </c>
      <c r="AB854" s="8">
        <v>2991607.6776355756</v>
      </c>
      <c r="AC854" s="58">
        <v>0.99381365464950377</v>
      </c>
      <c r="AD854" s="55"/>
      <c r="AE854" s="55">
        <v>1</v>
      </c>
      <c r="AF854" s="197">
        <v>3407.58</v>
      </c>
      <c r="AG854" s="8">
        <v>3535203.5426169401</v>
      </c>
      <c r="AH854" s="58">
        <v>1.037452838265555</v>
      </c>
      <c r="AI854" s="55"/>
      <c r="AJ854" s="55"/>
      <c r="AK854" s="55">
        <v>2654.89</v>
      </c>
      <c r="AL854" s="8">
        <v>2841324.7257447685</v>
      </c>
      <c r="AM854" s="58">
        <v>1.0702231451189197</v>
      </c>
      <c r="AN854" s="237">
        <v>1</v>
      </c>
      <c r="AO854" s="228"/>
      <c r="AP854" s="55">
        <v>3451.1970000000001</v>
      </c>
      <c r="AQ854" s="200">
        <v>3589107.5167008988</v>
      </c>
      <c r="AR854" s="201">
        <v>1.0399601983604236</v>
      </c>
      <c r="AS854" s="55">
        <v>1</v>
      </c>
      <c r="AT854" s="55"/>
      <c r="AU854" s="423">
        <v>3790.1467199999997</v>
      </c>
      <c r="AV854" s="200">
        <v>3816574.7022332088</v>
      </c>
      <c r="AW854" s="201">
        <v>1.0069728124491204</v>
      </c>
      <c r="AX854" s="423">
        <v>1</v>
      </c>
      <c r="AY854" s="55"/>
      <c r="AZ854" s="423">
        <v>3014.3380000000002</v>
      </c>
      <c r="BA854" s="200">
        <v>3027406.2426709244</v>
      </c>
      <c r="BB854" s="201">
        <v>1.0043353607561343</v>
      </c>
      <c r="BC854" s="425">
        <v>1</v>
      </c>
      <c r="BD854" s="136"/>
    </row>
    <row r="855" spans="1:56" ht="11.25" customHeight="1">
      <c r="A855" s="357">
        <v>190</v>
      </c>
      <c r="B855" s="263" t="s">
        <v>968</v>
      </c>
      <c r="C855" s="344">
        <v>0</v>
      </c>
      <c r="D855" s="264"/>
      <c r="E855" s="421">
        <v>0</v>
      </c>
      <c r="F855" s="263" t="s">
        <v>144</v>
      </c>
      <c r="G855" s="263" t="s">
        <v>748</v>
      </c>
      <c r="H855" s="263" t="s">
        <v>145</v>
      </c>
      <c r="I855" s="263" t="s">
        <v>103</v>
      </c>
      <c r="J855" s="263"/>
      <c r="K855" s="263"/>
      <c r="L855" s="277" t="s">
        <v>238</v>
      </c>
      <c r="M855" s="265">
        <v>0</v>
      </c>
      <c r="N855" s="268">
        <v>0</v>
      </c>
      <c r="O855" s="263"/>
      <c r="P855" s="263"/>
      <c r="Q855" s="277" t="s">
        <v>238</v>
      </c>
      <c r="R855" s="265">
        <v>0</v>
      </c>
      <c r="S855" s="268">
        <v>0</v>
      </c>
      <c r="T855" s="263"/>
      <c r="U855" s="263"/>
      <c r="V855" s="277" t="s">
        <v>238</v>
      </c>
      <c r="W855" s="265">
        <v>0</v>
      </c>
      <c r="X855" s="268">
        <v>0</v>
      </c>
      <c r="Y855" s="263"/>
      <c r="Z855" s="263"/>
      <c r="AA855" s="276" t="s">
        <v>238</v>
      </c>
      <c r="AB855" s="265">
        <v>0</v>
      </c>
      <c r="AC855" s="268">
        <v>0</v>
      </c>
      <c r="AD855" s="263"/>
      <c r="AE855" s="263"/>
      <c r="AF855" s="276" t="s">
        <v>238</v>
      </c>
      <c r="AG855" s="265">
        <v>0</v>
      </c>
      <c r="AH855" s="268">
        <v>0</v>
      </c>
      <c r="AI855" s="263"/>
      <c r="AJ855" s="263"/>
      <c r="AK855" s="263"/>
      <c r="AL855" s="265">
        <v>0</v>
      </c>
      <c r="AM855" s="268">
        <v>0</v>
      </c>
      <c r="AN855" s="263"/>
      <c r="AO855" s="313"/>
      <c r="AP855" s="263"/>
      <c r="AQ855" s="265">
        <v>0</v>
      </c>
      <c r="AR855" s="268">
        <v>0</v>
      </c>
      <c r="AS855" s="263"/>
      <c r="AT855" s="263"/>
      <c r="AU855" s="422">
        <v>0</v>
      </c>
      <c r="AV855" s="265">
        <v>0</v>
      </c>
      <c r="AW855" s="268">
        <v>0</v>
      </c>
      <c r="AX855" s="422"/>
      <c r="AY855" s="263"/>
      <c r="AZ855" s="422">
        <v>0</v>
      </c>
      <c r="BA855" s="265">
        <v>0</v>
      </c>
      <c r="BB855" s="268">
        <v>0</v>
      </c>
      <c r="BC855" s="422"/>
      <c r="BD855" s="263"/>
    </row>
    <row r="856" spans="1:56" ht="11.25" customHeight="1">
      <c r="A856" s="123">
        <v>190</v>
      </c>
      <c r="B856" s="55" t="s">
        <v>968</v>
      </c>
      <c r="C856" s="345">
        <v>1</v>
      </c>
      <c r="D856" s="57">
        <v>34582</v>
      </c>
      <c r="E856" s="94">
        <v>0</v>
      </c>
      <c r="F856" s="55" t="s">
        <v>144</v>
      </c>
      <c r="G856" s="55" t="s">
        <v>748</v>
      </c>
      <c r="H856" s="55" t="s">
        <v>145</v>
      </c>
      <c r="I856" s="55" t="s">
        <v>103</v>
      </c>
      <c r="J856" s="55"/>
      <c r="K856" s="136"/>
      <c r="L856" s="237" t="s">
        <v>238</v>
      </c>
      <c r="M856" s="126"/>
      <c r="N856" s="221"/>
      <c r="O856" s="136"/>
      <c r="P856" s="136"/>
      <c r="Q856" s="237" t="s">
        <v>238</v>
      </c>
      <c r="R856" s="126">
        <v>0</v>
      </c>
      <c r="S856" s="221"/>
      <c r="T856" s="136"/>
      <c r="U856" s="136"/>
      <c r="V856" s="237" t="s">
        <v>238</v>
      </c>
      <c r="W856" s="126">
        <v>0</v>
      </c>
      <c r="X856" s="221"/>
      <c r="Y856" s="136"/>
      <c r="Z856" s="136"/>
      <c r="AA856" s="237" t="s">
        <v>238</v>
      </c>
      <c r="AB856" s="126">
        <v>0</v>
      </c>
      <c r="AC856" s="221"/>
      <c r="AD856" s="136"/>
      <c r="AE856" s="136"/>
      <c r="AF856" s="237" t="s">
        <v>238</v>
      </c>
      <c r="AG856" s="126">
        <v>0</v>
      </c>
      <c r="AH856" s="221">
        <v>0</v>
      </c>
      <c r="AI856" s="136"/>
      <c r="AJ856" s="136"/>
      <c r="AK856" s="136"/>
      <c r="AL856" s="8">
        <v>0</v>
      </c>
      <c r="AM856" s="58">
        <v>0</v>
      </c>
      <c r="AN856" s="136"/>
      <c r="AO856" s="237"/>
      <c r="AP856" s="136"/>
      <c r="AQ856" s="200">
        <v>0</v>
      </c>
      <c r="AR856" s="201">
        <v>0</v>
      </c>
      <c r="AS856" s="136"/>
      <c r="AT856" s="136"/>
      <c r="AU856" s="245">
        <v>0</v>
      </c>
      <c r="AV856" s="200">
        <v>0</v>
      </c>
      <c r="AW856" s="201">
        <v>0</v>
      </c>
      <c r="AX856" s="423"/>
      <c r="AY856" s="136"/>
      <c r="AZ856" s="423">
        <v>0</v>
      </c>
      <c r="BA856" s="200">
        <v>0</v>
      </c>
      <c r="BB856" s="201">
        <v>0</v>
      </c>
      <c r="BC856" s="425"/>
      <c r="BD856" s="136"/>
    </row>
    <row r="857" spans="1:56" ht="11.25" customHeight="1">
      <c r="A857" s="123">
        <v>190</v>
      </c>
      <c r="B857" s="55" t="s">
        <v>968</v>
      </c>
      <c r="C857" s="345">
        <v>2</v>
      </c>
      <c r="D857" s="57">
        <v>34339</v>
      </c>
      <c r="E857" s="94">
        <v>0</v>
      </c>
      <c r="F857" s="55" t="s">
        <v>144</v>
      </c>
      <c r="G857" s="55" t="s">
        <v>748</v>
      </c>
      <c r="H857" s="55" t="s">
        <v>145</v>
      </c>
      <c r="I857" s="55" t="s">
        <v>103</v>
      </c>
      <c r="J857" s="55"/>
      <c r="K857" s="55"/>
      <c r="L857" s="228" t="s">
        <v>238</v>
      </c>
      <c r="M857" s="8"/>
      <c r="N857" s="58"/>
      <c r="O857" s="55"/>
      <c r="P857" s="55"/>
      <c r="Q857" s="228" t="s">
        <v>238</v>
      </c>
      <c r="R857" s="8">
        <v>0</v>
      </c>
      <c r="S857" s="58"/>
      <c r="T857" s="55"/>
      <c r="U857" s="55"/>
      <c r="V857" s="228" t="s">
        <v>238</v>
      </c>
      <c r="W857" s="8">
        <v>0</v>
      </c>
      <c r="X857" s="58"/>
      <c r="Y857" s="55"/>
      <c r="Z857" s="55"/>
      <c r="AA857" s="228" t="s">
        <v>238</v>
      </c>
      <c r="AB857" s="8">
        <v>0</v>
      </c>
      <c r="AC857" s="58"/>
      <c r="AD857" s="55"/>
      <c r="AE857" s="55"/>
      <c r="AF857" s="228" t="s">
        <v>238</v>
      </c>
      <c r="AG857" s="8">
        <v>0</v>
      </c>
      <c r="AH857" s="58">
        <v>0</v>
      </c>
      <c r="AI857" s="55"/>
      <c r="AJ857" s="55"/>
      <c r="AK857" s="55"/>
      <c r="AL857" s="8">
        <v>0</v>
      </c>
      <c r="AM857" s="58">
        <v>0</v>
      </c>
      <c r="AN857" s="55"/>
      <c r="AO857" s="228"/>
      <c r="AP857" s="55"/>
      <c r="AQ857" s="200">
        <v>0</v>
      </c>
      <c r="AR857" s="201">
        <v>0</v>
      </c>
      <c r="AS857" s="55"/>
      <c r="AT857" s="55"/>
      <c r="AU857" s="245">
        <v>0</v>
      </c>
      <c r="AV857" s="200">
        <v>0</v>
      </c>
      <c r="AW857" s="201">
        <v>0</v>
      </c>
      <c r="AX857" s="423"/>
      <c r="AY857" s="55"/>
      <c r="AZ857" s="423">
        <v>0</v>
      </c>
      <c r="BA857" s="200">
        <v>0</v>
      </c>
      <c r="BB857" s="201">
        <v>0</v>
      </c>
      <c r="BC857" s="425"/>
      <c r="BD857" s="136"/>
    </row>
    <row r="858" spans="1:56" ht="11.25" customHeight="1">
      <c r="A858" s="357">
        <v>191</v>
      </c>
      <c r="B858" s="263" t="s">
        <v>916</v>
      </c>
      <c r="C858" s="337">
        <v>0</v>
      </c>
      <c r="D858" s="263"/>
      <c r="E858" s="421">
        <v>1050</v>
      </c>
      <c r="F858" s="263" t="s">
        <v>454</v>
      </c>
      <c r="G858" s="263" t="s">
        <v>338</v>
      </c>
      <c r="H858" s="263" t="s">
        <v>917</v>
      </c>
      <c r="I858" s="263" t="s">
        <v>849</v>
      </c>
      <c r="J858" s="263" t="s">
        <v>591</v>
      </c>
      <c r="K858" s="263" t="s">
        <v>848</v>
      </c>
      <c r="L858" s="267">
        <v>5174.09</v>
      </c>
      <c r="M858" s="265">
        <v>5358976.8577040499</v>
      </c>
      <c r="N858" s="268">
        <v>1.0357332125463703</v>
      </c>
      <c r="O858" s="263">
        <v>1</v>
      </c>
      <c r="P858" s="263"/>
      <c r="Q858" s="267">
        <v>6233.6859999999997</v>
      </c>
      <c r="R858" s="265">
        <v>5926710.4663056592</v>
      </c>
      <c r="S858" s="268">
        <v>0.95075537431716317</v>
      </c>
      <c r="T858" s="263">
        <v>1</v>
      </c>
      <c r="U858" s="263"/>
      <c r="V858" s="267">
        <v>5434.8980000000001</v>
      </c>
      <c r="W858" s="265">
        <v>5190324.0613439521</v>
      </c>
      <c r="X858" s="268">
        <v>0.95499935074107223</v>
      </c>
      <c r="Y858" s="263">
        <v>1</v>
      </c>
      <c r="Z858" s="263"/>
      <c r="AA858" s="267">
        <v>6626.7719999999999</v>
      </c>
      <c r="AB858" s="265">
        <v>6252512.2497664541</v>
      </c>
      <c r="AC858" s="268">
        <v>0.94352306820974885</v>
      </c>
      <c r="AD858" s="263">
        <v>1</v>
      </c>
      <c r="AE858" s="263"/>
      <c r="AF858" s="267">
        <v>7022.6</v>
      </c>
      <c r="AG858" s="265">
        <v>6610344.2602338707</v>
      </c>
      <c r="AH858" s="268">
        <v>0.94129585342093669</v>
      </c>
      <c r="AI858" s="263">
        <v>1</v>
      </c>
      <c r="AJ858" s="263"/>
      <c r="AK858" s="263">
        <v>6592</v>
      </c>
      <c r="AL858" s="265">
        <v>6242141.4459936181</v>
      </c>
      <c r="AM858" s="268">
        <v>0.9469267970257309</v>
      </c>
      <c r="AN858" s="263"/>
      <c r="AO858" s="313"/>
      <c r="AP858" s="263">
        <v>7070.13</v>
      </c>
      <c r="AQ858" s="265">
        <v>6661423.865487407</v>
      </c>
      <c r="AR858" s="268">
        <v>0.94219255734864937</v>
      </c>
      <c r="AS858" s="263"/>
      <c r="AT858" s="263"/>
      <c r="AU858" s="422">
        <v>7405.05</v>
      </c>
      <c r="AV858" s="265">
        <v>6983493.4452413274</v>
      </c>
      <c r="AW858" s="268">
        <v>0.94307174769128188</v>
      </c>
      <c r="AX858" s="422"/>
      <c r="AY858" s="263"/>
      <c r="AZ858" s="422">
        <v>7430.5521671660008</v>
      </c>
      <c r="BA858" s="265">
        <v>6998069.7445040382</v>
      </c>
      <c r="BB858" s="268">
        <v>0.94179673153053034</v>
      </c>
      <c r="BC858" s="422"/>
      <c r="BD858" s="263"/>
    </row>
    <row r="859" spans="1:56" s="4" customFormat="1" ht="11.25" customHeight="1">
      <c r="A859" s="123">
        <v>191</v>
      </c>
      <c r="B859" s="55" t="s">
        <v>916</v>
      </c>
      <c r="C859" s="331">
        <v>1</v>
      </c>
      <c r="D859" s="57">
        <v>41301</v>
      </c>
      <c r="E859" s="94">
        <v>350</v>
      </c>
      <c r="F859" s="55" t="s">
        <v>454</v>
      </c>
      <c r="G859" s="55" t="s">
        <v>338</v>
      </c>
      <c r="H859" s="55" t="s">
        <v>917</v>
      </c>
      <c r="I859" s="55" t="s">
        <v>849</v>
      </c>
      <c r="J859" s="55" t="s">
        <v>591</v>
      </c>
      <c r="K859" s="55" t="s">
        <v>848</v>
      </c>
      <c r="L859" s="197">
        <v>1299.28</v>
      </c>
      <c r="M859" s="8">
        <v>1340177.4340700584</v>
      </c>
      <c r="N859" s="58">
        <v>1.0314769980835989</v>
      </c>
      <c r="O859" s="55"/>
      <c r="P859" s="55"/>
      <c r="Q859" s="197"/>
      <c r="R859" s="8">
        <v>0</v>
      </c>
      <c r="S859" s="58"/>
      <c r="T859" s="55"/>
      <c r="U859" s="55"/>
      <c r="V859" s="197"/>
      <c r="W859" s="8">
        <v>0</v>
      </c>
      <c r="X859" s="58"/>
      <c r="Y859" s="55"/>
      <c r="Z859" s="55"/>
      <c r="AA859" s="197"/>
      <c r="AB859" s="8"/>
      <c r="AC859" s="58"/>
      <c r="AD859" s="55"/>
      <c r="AE859" s="55"/>
      <c r="AF859" s="197"/>
      <c r="AG859" s="8"/>
      <c r="AH859" s="58"/>
      <c r="AI859" s="55"/>
      <c r="AJ859" s="55"/>
      <c r="AK859" s="55">
        <v>2191.462833</v>
      </c>
      <c r="AL859" s="8">
        <v>2075498.7700043188</v>
      </c>
      <c r="AM859" s="58">
        <v>0.94708371903486388</v>
      </c>
      <c r="AN859" s="237">
        <v>1</v>
      </c>
      <c r="AO859" s="228"/>
      <c r="AP859" s="55">
        <v>2529.81</v>
      </c>
      <c r="AQ859" s="200">
        <v>2386171.3567519998</v>
      </c>
      <c r="AR859" s="201">
        <v>0.94322156871543716</v>
      </c>
      <c r="AS859" s="55">
        <v>1</v>
      </c>
      <c r="AT859" s="55"/>
      <c r="AU859" s="423">
        <v>2447.7600000000002</v>
      </c>
      <c r="AV859" s="200">
        <v>2305151.413709586</v>
      </c>
      <c r="AW859" s="201">
        <v>0.94173914669313408</v>
      </c>
      <c r="AX859" s="423">
        <v>1</v>
      </c>
      <c r="AY859" s="55"/>
      <c r="AZ859" s="424">
        <v>2628.1188553898996</v>
      </c>
      <c r="BA859" s="200">
        <v>2468675.1193524618</v>
      </c>
      <c r="BB859" s="201">
        <v>0.93933161138795485</v>
      </c>
      <c r="BC859" s="425">
        <v>1</v>
      </c>
      <c r="BD859" s="136"/>
    </row>
    <row r="860" spans="1:56" s="4" customFormat="1" ht="11.25" customHeight="1">
      <c r="A860" s="123">
        <v>191</v>
      </c>
      <c r="B860" s="55" t="s">
        <v>916</v>
      </c>
      <c r="C860" s="331">
        <v>2</v>
      </c>
      <c r="D860" s="57">
        <v>41464</v>
      </c>
      <c r="E860" s="94">
        <v>350</v>
      </c>
      <c r="F860" s="55" t="s">
        <v>454</v>
      </c>
      <c r="G860" s="55" t="s">
        <v>338</v>
      </c>
      <c r="H860" s="55" t="s">
        <v>917</v>
      </c>
      <c r="I860" s="55" t="s">
        <v>849</v>
      </c>
      <c r="J860" s="55" t="s">
        <v>591</v>
      </c>
      <c r="K860" s="55" t="s">
        <v>848</v>
      </c>
      <c r="L860" s="197">
        <v>2126.67</v>
      </c>
      <c r="M860" s="8">
        <v>2188441.6518631815</v>
      </c>
      <c r="N860" s="58">
        <v>1.0290461857566906</v>
      </c>
      <c r="O860" s="56"/>
      <c r="P860" s="56"/>
      <c r="Q860" s="197"/>
      <c r="R860" s="8">
        <v>0</v>
      </c>
      <c r="S860" s="58"/>
      <c r="T860" s="56"/>
      <c r="U860" s="56"/>
      <c r="V860" s="197"/>
      <c r="W860" s="8">
        <v>0</v>
      </c>
      <c r="X860" s="58"/>
      <c r="Y860" s="56"/>
      <c r="Z860" s="56"/>
      <c r="AA860" s="197"/>
      <c r="AB860" s="8"/>
      <c r="AC860" s="58"/>
      <c r="AD860" s="56"/>
      <c r="AE860" s="56"/>
      <c r="AF860" s="197"/>
      <c r="AG860" s="8"/>
      <c r="AH860" s="58"/>
      <c r="AI860" s="56"/>
      <c r="AJ860" s="56"/>
      <c r="AK860" s="55">
        <v>2187.66</v>
      </c>
      <c r="AL860" s="8">
        <v>2064775.6521408681</v>
      </c>
      <c r="AM860" s="58">
        <v>0.943828406672366</v>
      </c>
      <c r="AN860" s="237">
        <v>1</v>
      </c>
      <c r="AO860" s="228"/>
      <c r="AP860" s="56">
        <v>2362.02</v>
      </c>
      <c r="AQ860" s="200">
        <v>2223567.8074982716</v>
      </c>
      <c r="AR860" s="201">
        <v>0.94138398806880197</v>
      </c>
      <c r="AS860" s="56">
        <v>1</v>
      </c>
      <c r="AT860" s="56"/>
      <c r="AU860" s="423">
        <v>2548.25</v>
      </c>
      <c r="AV860" s="200">
        <v>2399074.0012385342</v>
      </c>
      <c r="AW860" s="201">
        <v>0.94145943343021066</v>
      </c>
      <c r="AX860" s="423">
        <v>1</v>
      </c>
      <c r="AY860" s="56"/>
      <c r="AZ860" s="424">
        <v>2389.4891587761008</v>
      </c>
      <c r="BA860" s="200">
        <v>2255931.6925836932</v>
      </c>
      <c r="BB860" s="201">
        <v>0.94410626819465626</v>
      </c>
      <c r="BC860" s="425">
        <v>1</v>
      </c>
      <c r="BD860" s="139"/>
    </row>
    <row r="861" spans="1:56" ht="11.25" customHeight="1">
      <c r="A861" s="123">
        <v>191</v>
      </c>
      <c r="B861" s="55" t="s">
        <v>916</v>
      </c>
      <c r="C861" s="331">
        <v>3</v>
      </c>
      <c r="D861" s="57">
        <v>41706</v>
      </c>
      <c r="E861" s="94">
        <v>350</v>
      </c>
      <c r="F861" s="55" t="s">
        <v>454</v>
      </c>
      <c r="G861" s="55" t="s">
        <v>338</v>
      </c>
      <c r="H861" s="55" t="s">
        <v>917</v>
      </c>
      <c r="I861" s="55" t="s">
        <v>849</v>
      </c>
      <c r="J861" s="55" t="s">
        <v>591</v>
      </c>
      <c r="K861" s="55" t="s">
        <v>848</v>
      </c>
      <c r="L861" s="197">
        <v>1748.14</v>
      </c>
      <c r="M861" s="8">
        <v>1830357.7716505453</v>
      </c>
      <c r="N861" s="58">
        <v>1.0470315716421712</v>
      </c>
      <c r="O861" s="55"/>
      <c r="P861" s="55"/>
      <c r="Q861" s="197">
        <v>2015.6769999999999</v>
      </c>
      <c r="R861" s="8">
        <v>1916992.5619645098</v>
      </c>
      <c r="S861" s="58">
        <v>0.95104154185641343</v>
      </c>
      <c r="T861" s="55"/>
      <c r="U861" s="55"/>
      <c r="V861" s="197"/>
      <c r="W861" s="8">
        <v>0</v>
      </c>
      <c r="X861" s="58">
        <v>0</v>
      </c>
      <c r="Y861" s="55"/>
      <c r="Z861" s="55"/>
      <c r="AA861" s="197"/>
      <c r="AB861" s="8"/>
      <c r="AC861" s="58"/>
      <c r="AD861" s="55"/>
      <c r="AE861" s="55"/>
      <c r="AF861" s="197"/>
      <c r="AG861" s="8"/>
      <c r="AH861" s="58"/>
      <c r="AI861" s="55"/>
      <c r="AJ861" s="55"/>
      <c r="AK861" s="55">
        <v>2212.7238069999999</v>
      </c>
      <c r="AL861" s="8">
        <v>2101383.6406296296</v>
      </c>
      <c r="AM861" s="58">
        <v>0.9496818509304491</v>
      </c>
      <c r="AN861" s="237">
        <v>1</v>
      </c>
      <c r="AO861" s="228"/>
      <c r="AP861" s="55">
        <v>2178.3000000000002</v>
      </c>
      <c r="AQ861" s="200">
        <v>2051678.4600643087</v>
      </c>
      <c r="AR861" s="201">
        <v>0.94187139515416085</v>
      </c>
      <c r="AS861" s="55">
        <v>1</v>
      </c>
      <c r="AT861" s="55"/>
      <c r="AU861" s="423">
        <v>2409.04</v>
      </c>
      <c r="AV861" s="200">
        <v>2279268.0302932085</v>
      </c>
      <c r="AW861" s="201">
        <v>0.94613125157457278</v>
      </c>
      <c r="AX861" s="423">
        <v>1</v>
      </c>
      <c r="AY861" s="55"/>
      <c r="AZ861" s="424">
        <v>2412.9441529999999</v>
      </c>
      <c r="BA861" s="200">
        <v>2273462.9325678837</v>
      </c>
      <c r="BB861" s="201">
        <v>0.94219459233704184</v>
      </c>
      <c r="BC861" s="425">
        <v>1</v>
      </c>
      <c r="BD861" s="136"/>
    </row>
    <row r="862" spans="1:56" s="4" customFormat="1" ht="11.25" customHeight="1">
      <c r="A862" s="357">
        <v>192</v>
      </c>
      <c r="B862" s="263" t="s">
        <v>1368</v>
      </c>
      <c r="C862" s="337">
        <v>0</v>
      </c>
      <c r="D862" s="264"/>
      <c r="E862" s="421">
        <v>600</v>
      </c>
      <c r="F862" s="263" t="s">
        <v>99</v>
      </c>
      <c r="G862" s="263" t="s">
        <v>589</v>
      </c>
      <c r="H862" s="263" t="s">
        <v>386</v>
      </c>
      <c r="I862" s="263" t="s">
        <v>103</v>
      </c>
      <c r="J862" s="263"/>
      <c r="K862" s="263"/>
      <c r="L862" s="267"/>
      <c r="M862" s="265"/>
      <c r="N862" s="268"/>
      <c r="O862" s="263"/>
      <c r="P862" s="263"/>
      <c r="Q862" s="267"/>
      <c r="R862" s="265"/>
      <c r="S862" s="268"/>
      <c r="T862" s="263"/>
      <c r="U862" s="263"/>
      <c r="V862" s="268">
        <v>25.362549999999995</v>
      </c>
      <c r="W862" s="265">
        <v>0</v>
      </c>
      <c r="X862" s="268">
        <v>0</v>
      </c>
      <c r="Y862" s="263"/>
      <c r="Z862" s="263"/>
      <c r="AA862" s="271">
        <v>1522.8276000000001</v>
      </c>
      <c r="AB862" s="265">
        <v>0</v>
      </c>
      <c r="AC862" s="268">
        <v>0</v>
      </c>
      <c r="AD862" s="263"/>
      <c r="AE862" s="263"/>
      <c r="AF862" s="271">
        <v>2563.4980999999998</v>
      </c>
      <c r="AG862" s="265">
        <v>0</v>
      </c>
      <c r="AH862" s="268">
        <v>0</v>
      </c>
      <c r="AI862" s="263"/>
      <c r="AJ862" s="263"/>
      <c r="AK862" s="263">
        <v>2898.2758000000003</v>
      </c>
      <c r="AL862" s="265">
        <v>0</v>
      </c>
      <c r="AM862" s="268">
        <v>0</v>
      </c>
      <c r="AN862" s="263"/>
      <c r="AO862" s="313"/>
      <c r="AP862" s="263">
        <v>2638.8693499999999</v>
      </c>
      <c r="AQ862" s="265">
        <v>0</v>
      </c>
      <c r="AR862" s="268">
        <v>0</v>
      </c>
      <c r="AS862" s="263"/>
      <c r="AT862" s="263"/>
      <c r="AU862" s="422">
        <v>2743.5533</v>
      </c>
      <c r="AV862" s="265">
        <v>0</v>
      </c>
      <c r="AW862" s="268">
        <v>0</v>
      </c>
      <c r="AX862" s="422"/>
      <c r="AY862" s="263"/>
      <c r="AZ862" s="422">
        <v>2859.1026499999998</v>
      </c>
      <c r="BA862" s="265">
        <v>0</v>
      </c>
      <c r="BB862" s="268">
        <v>0</v>
      </c>
      <c r="BC862" s="422"/>
      <c r="BD862" s="263"/>
    </row>
    <row r="863" spans="1:56" s="4" customFormat="1" ht="11.25" customHeight="1">
      <c r="A863" s="123">
        <v>192</v>
      </c>
      <c r="B863" s="55" t="s">
        <v>1368</v>
      </c>
      <c r="C863" s="331">
        <v>1</v>
      </c>
      <c r="D863" s="57">
        <v>43871</v>
      </c>
      <c r="E863" s="94">
        <v>150</v>
      </c>
      <c r="F863" s="122" t="s">
        <v>99</v>
      </c>
      <c r="G863" s="122" t="s">
        <v>589</v>
      </c>
      <c r="H863" s="122" t="s">
        <v>386</v>
      </c>
      <c r="I863" s="55" t="s">
        <v>103</v>
      </c>
      <c r="J863" s="55"/>
      <c r="K863" s="55"/>
      <c r="L863" s="197"/>
      <c r="M863" s="8"/>
      <c r="N863" s="58"/>
      <c r="O863" s="55"/>
      <c r="P863" s="55"/>
      <c r="Q863" s="197"/>
      <c r="R863" s="8"/>
      <c r="S863" s="58"/>
      <c r="T863" s="55"/>
      <c r="U863" s="55"/>
      <c r="V863" s="58">
        <v>11.851658878504672</v>
      </c>
      <c r="W863" s="8">
        <v>0</v>
      </c>
      <c r="X863" s="58">
        <v>0</v>
      </c>
      <c r="Y863" s="55"/>
      <c r="Z863" s="55">
        <v>1</v>
      </c>
      <c r="AA863" s="58">
        <v>656.23621487603305</v>
      </c>
      <c r="AB863" s="8">
        <v>0</v>
      </c>
      <c r="AC863" s="58">
        <v>0</v>
      </c>
      <c r="AD863" s="55"/>
      <c r="AE863" s="55">
        <v>1</v>
      </c>
      <c r="AF863" s="58">
        <v>640.87452499999995</v>
      </c>
      <c r="AG863" s="8">
        <v>0</v>
      </c>
      <c r="AH863" s="58">
        <v>0</v>
      </c>
      <c r="AI863" s="55"/>
      <c r="AJ863" s="55">
        <v>1</v>
      </c>
      <c r="AK863" s="55">
        <v>556.31444999999997</v>
      </c>
      <c r="AL863" s="8">
        <v>0</v>
      </c>
      <c r="AM863" s="58">
        <v>0</v>
      </c>
      <c r="AN863" s="55"/>
      <c r="AO863" s="228">
        <v>1</v>
      </c>
      <c r="AP863" s="55">
        <v>518.01</v>
      </c>
      <c r="AQ863" s="200">
        <v>0</v>
      </c>
      <c r="AR863" s="201">
        <v>0</v>
      </c>
      <c r="AS863" s="55"/>
      <c r="AT863" s="55">
        <v>1</v>
      </c>
      <c r="AU863" s="423">
        <v>957.47855000000004</v>
      </c>
      <c r="AV863" s="200">
        <v>0</v>
      </c>
      <c r="AW863" s="201">
        <v>0</v>
      </c>
      <c r="AX863" s="423"/>
      <c r="AY863" s="55">
        <v>1</v>
      </c>
      <c r="AZ863" s="423">
        <v>930.26530000000002</v>
      </c>
      <c r="BA863" s="200">
        <v>0</v>
      </c>
      <c r="BB863" s="201">
        <v>0</v>
      </c>
      <c r="BC863" s="425"/>
      <c r="BD863" s="136">
        <v>1</v>
      </c>
    </row>
    <row r="864" spans="1:56" s="4" customFormat="1" ht="11.25" customHeight="1">
      <c r="A864" s="123">
        <v>192</v>
      </c>
      <c r="B864" s="55" t="s">
        <v>1368</v>
      </c>
      <c r="C864" s="331">
        <v>2</v>
      </c>
      <c r="D864" s="57">
        <v>43864</v>
      </c>
      <c r="E864" s="94">
        <v>150</v>
      </c>
      <c r="F864" s="122" t="s">
        <v>99</v>
      </c>
      <c r="G864" s="122" t="s">
        <v>589</v>
      </c>
      <c r="H864" s="122" t="s">
        <v>386</v>
      </c>
      <c r="I864" s="55" t="s">
        <v>103</v>
      </c>
      <c r="J864" s="55"/>
      <c r="K864" s="55"/>
      <c r="L864" s="197"/>
      <c r="M864" s="8"/>
      <c r="N864" s="58"/>
      <c r="O864" s="55"/>
      <c r="P864" s="55"/>
      <c r="Q864" s="197"/>
      <c r="R864" s="8"/>
      <c r="S864" s="58"/>
      <c r="T864" s="55"/>
      <c r="U864" s="55"/>
      <c r="V864" s="58">
        <v>13.510891121495325</v>
      </c>
      <c r="W864" s="8">
        <v>0</v>
      </c>
      <c r="X864" s="58">
        <v>0</v>
      </c>
      <c r="Y864" s="55"/>
      <c r="Z864" s="55">
        <v>1</v>
      </c>
      <c r="AA864" s="58">
        <v>656.23621487603305</v>
      </c>
      <c r="AB864" s="8">
        <v>0</v>
      </c>
      <c r="AC864" s="58">
        <v>0</v>
      </c>
      <c r="AD864" s="55"/>
      <c r="AE864" s="55">
        <v>1</v>
      </c>
      <c r="AF864" s="58">
        <v>640.87452499999995</v>
      </c>
      <c r="AG864" s="8">
        <v>0</v>
      </c>
      <c r="AH864" s="58">
        <v>0</v>
      </c>
      <c r="AI864" s="55"/>
      <c r="AJ864" s="55">
        <v>1</v>
      </c>
      <c r="AK864" s="55">
        <v>647.16789999999992</v>
      </c>
      <c r="AL864" s="8">
        <v>0</v>
      </c>
      <c r="AM864" s="58">
        <v>0</v>
      </c>
      <c r="AN864" s="55"/>
      <c r="AO864" s="228">
        <v>1</v>
      </c>
      <c r="AP864" s="55">
        <v>687.22</v>
      </c>
      <c r="AQ864" s="200">
        <v>0</v>
      </c>
      <c r="AR864" s="201">
        <v>0</v>
      </c>
      <c r="AS864" s="55"/>
      <c r="AT864" s="55">
        <v>1</v>
      </c>
      <c r="AU864" s="423">
        <v>158.59304999999998</v>
      </c>
      <c r="AV864" s="200">
        <v>0</v>
      </c>
      <c r="AW864" s="201">
        <v>0</v>
      </c>
      <c r="AX864" s="423"/>
      <c r="AY864" s="55">
        <v>1</v>
      </c>
      <c r="AZ864" s="423">
        <v>371.81159999999988</v>
      </c>
      <c r="BA864" s="200">
        <v>0</v>
      </c>
      <c r="BB864" s="201">
        <v>0</v>
      </c>
      <c r="BC864" s="425"/>
      <c r="BD864" s="136">
        <v>1</v>
      </c>
    </row>
    <row r="865" spans="1:56" ht="11.25" customHeight="1">
      <c r="A865" s="123">
        <v>192</v>
      </c>
      <c r="B865" s="55" t="s">
        <v>1368</v>
      </c>
      <c r="C865" s="331">
        <v>3</v>
      </c>
      <c r="D865" s="57">
        <v>44217</v>
      </c>
      <c r="E865" s="94">
        <v>150</v>
      </c>
      <c r="F865" s="122" t="s">
        <v>99</v>
      </c>
      <c r="G865" s="122" t="s">
        <v>589</v>
      </c>
      <c r="H865" s="122" t="s">
        <v>386</v>
      </c>
      <c r="I865" s="55" t="s">
        <v>103</v>
      </c>
      <c r="J865" s="55"/>
      <c r="K865" s="55"/>
      <c r="L865" s="197"/>
      <c r="M865" s="8"/>
      <c r="N865" s="58"/>
      <c r="O865" s="55"/>
      <c r="P865" s="55"/>
      <c r="Q865" s="197"/>
      <c r="R865" s="8"/>
      <c r="S865" s="58"/>
      <c r="T865" s="55"/>
      <c r="U865" s="55"/>
      <c r="V865" s="58"/>
      <c r="W865" s="8"/>
      <c r="X865" s="58"/>
      <c r="Y865" s="55"/>
      <c r="Z865" s="55"/>
      <c r="AA865" s="58">
        <v>124.0556132231405</v>
      </c>
      <c r="AB865" s="8">
        <v>0</v>
      </c>
      <c r="AC865" s="58">
        <v>0</v>
      </c>
      <c r="AD865" s="55"/>
      <c r="AE865" s="55">
        <v>1</v>
      </c>
      <c r="AF865" s="58">
        <v>640.87452499999995</v>
      </c>
      <c r="AG865" s="8">
        <v>0</v>
      </c>
      <c r="AH865" s="58">
        <v>0</v>
      </c>
      <c r="AI865" s="55"/>
      <c r="AJ865" s="55">
        <v>1</v>
      </c>
      <c r="AK865" s="55">
        <v>875.62984999999992</v>
      </c>
      <c r="AL865" s="8">
        <v>0</v>
      </c>
      <c r="AM865" s="58">
        <v>0</v>
      </c>
      <c r="AN865" s="55"/>
      <c r="AO865" s="228">
        <v>1</v>
      </c>
      <c r="AP865" s="55">
        <v>835.82</v>
      </c>
      <c r="AQ865" s="200">
        <v>0</v>
      </c>
      <c r="AR865" s="201">
        <v>0</v>
      </c>
      <c r="AS865" s="55"/>
      <c r="AT865" s="55">
        <v>1</v>
      </c>
      <c r="AU865" s="423">
        <v>934.37465000000009</v>
      </c>
      <c r="AV865" s="200">
        <v>0</v>
      </c>
      <c r="AW865" s="201">
        <v>0</v>
      </c>
      <c r="AX865" s="423"/>
      <c r="AY865" s="55">
        <v>1</v>
      </c>
      <c r="AZ865" s="423">
        <v>794.57715000000007</v>
      </c>
      <c r="BA865" s="200">
        <v>0</v>
      </c>
      <c r="BB865" s="201">
        <v>0</v>
      </c>
      <c r="BC865" s="425"/>
      <c r="BD865" s="136">
        <v>1</v>
      </c>
    </row>
    <row r="866" spans="1:56" s="4" customFormat="1" ht="11.25" customHeight="1">
      <c r="A866" s="123">
        <v>192</v>
      </c>
      <c r="B866" s="55" t="s">
        <v>1368</v>
      </c>
      <c r="C866" s="331">
        <v>4</v>
      </c>
      <c r="D866" s="57">
        <v>44238</v>
      </c>
      <c r="E866" s="94">
        <v>150</v>
      </c>
      <c r="F866" s="122" t="s">
        <v>99</v>
      </c>
      <c r="G866" s="122" t="s">
        <v>589</v>
      </c>
      <c r="H866" s="122" t="s">
        <v>386</v>
      </c>
      <c r="I866" s="55" t="s">
        <v>103</v>
      </c>
      <c r="J866" s="55"/>
      <c r="K866" s="55"/>
      <c r="L866" s="197"/>
      <c r="M866" s="8"/>
      <c r="N866" s="58"/>
      <c r="O866" s="55"/>
      <c r="P866" s="55"/>
      <c r="Q866" s="197"/>
      <c r="R866" s="8"/>
      <c r="S866" s="58"/>
      <c r="T866" s="55"/>
      <c r="U866" s="55"/>
      <c r="V866" s="58"/>
      <c r="W866" s="8"/>
      <c r="X866" s="58"/>
      <c r="Y866" s="55"/>
      <c r="Z866" s="55"/>
      <c r="AA866" s="58">
        <v>86.299557024793387</v>
      </c>
      <c r="AB866" s="8">
        <v>0</v>
      </c>
      <c r="AC866" s="58">
        <v>0</v>
      </c>
      <c r="AD866" s="55"/>
      <c r="AE866" s="55">
        <v>1</v>
      </c>
      <c r="AF866" s="58">
        <v>640.87452499999995</v>
      </c>
      <c r="AG866" s="8">
        <v>0</v>
      </c>
      <c r="AH866" s="58">
        <v>0</v>
      </c>
      <c r="AI866" s="55"/>
      <c r="AJ866" s="55">
        <v>1</v>
      </c>
      <c r="AK866" s="55">
        <v>819.16359999999997</v>
      </c>
      <c r="AL866" s="8">
        <v>0</v>
      </c>
      <c r="AM866" s="58">
        <v>0</v>
      </c>
      <c r="AN866" s="55"/>
      <c r="AO866" s="228">
        <v>1</v>
      </c>
      <c r="AP866" s="55">
        <v>597.83000000000004</v>
      </c>
      <c r="AQ866" s="200">
        <v>0</v>
      </c>
      <c r="AR866" s="201">
        <v>0</v>
      </c>
      <c r="AS866" s="55"/>
      <c r="AT866" s="55">
        <v>1</v>
      </c>
      <c r="AU866" s="423">
        <v>693.10704999999996</v>
      </c>
      <c r="AV866" s="200">
        <v>0</v>
      </c>
      <c r="AW866" s="201">
        <v>0</v>
      </c>
      <c r="AX866" s="423"/>
      <c r="AY866" s="55">
        <v>1</v>
      </c>
      <c r="AZ866" s="423">
        <v>762.44859999999983</v>
      </c>
      <c r="BA866" s="200">
        <v>0</v>
      </c>
      <c r="BB866" s="201">
        <v>0</v>
      </c>
      <c r="BC866" s="425"/>
      <c r="BD866" s="136">
        <v>1</v>
      </c>
    </row>
    <row r="867" spans="1:56" ht="11.25" customHeight="1">
      <c r="A867" s="357">
        <v>193</v>
      </c>
      <c r="B867" s="263" t="s">
        <v>803</v>
      </c>
      <c r="C867" s="344">
        <v>0</v>
      </c>
      <c r="D867" s="264"/>
      <c r="E867" s="421">
        <v>0</v>
      </c>
      <c r="F867" s="263" t="s">
        <v>551</v>
      </c>
      <c r="G867" s="263" t="s">
        <v>748</v>
      </c>
      <c r="H867" s="263" t="s">
        <v>65</v>
      </c>
      <c r="I867" s="263" t="s">
        <v>103</v>
      </c>
      <c r="J867" s="263"/>
      <c r="K867" s="263"/>
      <c r="L867" s="277" t="s">
        <v>238</v>
      </c>
      <c r="M867" s="265">
        <v>0</v>
      </c>
      <c r="N867" s="268">
        <v>0</v>
      </c>
      <c r="O867" s="263"/>
      <c r="P867" s="263"/>
      <c r="Q867" s="277" t="s">
        <v>238</v>
      </c>
      <c r="R867" s="265">
        <v>0</v>
      </c>
      <c r="S867" s="268">
        <v>0</v>
      </c>
      <c r="T867" s="263"/>
      <c r="U867" s="263"/>
      <c r="V867" s="277" t="s">
        <v>238</v>
      </c>
      <c r="W867" s="265">
        <v>0</v>
      </c>
      <c r="X867" s="268">
        <v>0</v>
      </c>
      <c r="Y867" s="263"/>
      <c r="Z867" s="263"/>
      <c r="AA867" s="276" t="s">
        <v>238</v>
      </c>
      <c r="AB867" s="265">
        <v>0</v>
      </c>
      <c r="AC867" s="268">
        <v>0</v>
      </c>
      <c r="AD867" s="263"/>
      <c r="AE867" s="263"/>
      <c r="AF867" s="276" t="s">
        <v>238</v>
      </c>
      <c r="AG867" s="265">
        <v>0</v>
      </c>
      <c r="AH867" s="268">
        <v>0</v>
      </c>
      <c r="AI867" s="263"/>
      <c r="AJ867" s="263"/>
      <c r="AK867" s="263"/>
      <c r="AL867" s="265">
        <v>0</v>
      </c>
      <c r="AM867" s="268">
        <v>0</v>
      </c>
      <c r="AN867" s="263"/>
      <c r="AO867" s="313"/>
      <c r="AP867" s="263"/>
      <c r="AQ867" s="265">
        <v>0</v>
      </c>
      <c r="AR867" s="268">
        <v>0</v>
      </c>
      <c r="AS867" s="263"/>
      <c r="AT867" s="263"/>
      <c r="AU867" s="422">
        <v>0</v>
      </c>
      <c r="AV867" s="265">
        <v>0</v>
      </c>
      <c r="AW867" s="268">
        <v>0</v>
      </c>
      <c r="AX867" s="422"/>
      <c r="AY867" s="263"/>
      <c r="AZ867" s="422">
        <v>0</v>
      </c>
      <c r="BA867" s="265">
        <v>0</v>
      </c>
      <c r="BB867" s="268">
        <v>0</v>
      </c>
      <c r="BC867" s="422"/>
      <c r="BD867" s="263"/>
    </row>
    <row r="868" spans="1:56" ht="11.25" customHeight="1">
      <c r="A868" s="123">
        <v>193</v>
      </c>
      <c r="B868" s="55" t="s">
        <v>803</v>
      </c>
      <c r="C868" s="345">
        <v>1</v>
      </c>
      <c r="D868" s="57">
        <v>33468</v>
      </c>
      <c r="E868" s="94">
        <v>0</v>
      </c>
      <c r="F868" s="55" t="s">
        <v>551</v>
      </c>
      <c r="G868" s="55" t="s">
        <v>748</v>
      </c>
      <c r="H868" s="55" t="s">
        <v>65</v>
      </c>
      <c r="I868" s="55" t="s">
        <v>103</v>
      </c>
      <c r="J868" s="55"/>
      <c r="K868" s="55"/>
      <c r="L868" s="228" t="s">
        <v>238</v>
      </c>
      <c r="M868" s="8"/>
      <c r="N868" s="58"/>
      <c r="O868" s="55"/>
      <c r="P868" s="55"/>
      <c r="Q868" s="228" t="s">
        <v>238</v>
      </c>
      <c r="R868" s="8">
        <v>0</v>
      </c>
      <c r="S868" s="58"/>
      <c r="T868" s="55"/>
      <c r="U868" s="55"/>
      <c r="V868" s="228" t="s">
        <v>238</v>
      </c>
      <c r="W868" s="8">
        <v>0</v>
      </c>
      <c r="X868" s="58"/>
      <c r="Y868" s="55"/>
      <c r="Z868" s="55"/>
      <c r="AA868" s="228" t="s">
        <v>238</v>
      </c>
      <c r="AB868" s="8"/>
      <c r="AC868" s="58"/>
      <c r="AD868" s="55"/>
      <c r="AE868" s="55"/>
      <c r="AF868" s="228" t="s">
        <v>238</v>
      </c>
      <c r="AG868" s="8"/>
      <c r="AH868" s="58"/>
      <c r="AI868" s="55"/>
      <c r="AJ868" s="55"/>
      <c r="AK868" s="55"/>
      <c r="AL868" s="8">
        <v>0</v>
      </c>
      <c r="AM868" s="58">
        <v>0</v>
      </c>
      <c r="AN868" s="55"/>
      <c r="AO868" s="228"/>
      <c r="AP868" s="55"/>
      <c r="AQ868" s="200">
        <v>0</v>
      </c>
      <c r="AR868" s="201">
        <v>0</v>
      </c>
      <c r="AS868" s="55"/>
      <c r="AT868" s="55"/>
      <c r="AU868" s="245">
        <v>0</v>
      </c>
      <c r="AV868" s="200">
        <v>0</v>
      </c>
      <c r="AW868" s="201">
        <v>0</v>
      </c>
      <c r="AX868" s="423"/>
      <c r="AY868" s="55"/>
      <c r="AZ868" s="423">
        <v>0</v>
      </c>
      <c r="BA868" s="200">
        <v>0</v>
      </c>
      <c r="BB868" s="201">
        <v>0</v>
      </c>
      <c r="BC868" s="425"/>
      <c r="BD868" s="136"/>
    </row>
    <row r="869" spans="1:56" s="4" customFormat="1" ht="11.25" customHeight="1">
      <c r="A869" s="357">
        <v>194</v>
      </c>
      <c r="B869" s="263" t="s">
        <v>828</v>
      </c>
      <c r="C869" s="344">
        <v>0</v>
      </c>
      <c r="D869" s="264"/>
      <c r="E869" s="421">
        <v>32.5</v>
      </c>
      <c r="F869" s="263" t="s">
        <v>980</v>
      </c>
      <c r="G869" s="263" t="s">
        <v>748</v>
      </c>
      <c r="H869" s="263" t="s">
        <v>829</v>
      </c>
      <c r="I869" s="263" t="s">
        <v>849</v>
      </c>
      <c r="J869" s="263" t="s">
        <v>596</v>
      </c>
      <c r="K869" s="263" t="s">
        <v>688</v>
      </c>
      <c r="L869" s="267">
        <v>212.37744391457221</v>
      </c>
      <c r="M869" s="265">
        <v>0</v>
      </c>
      <c r="N869" s="268">
        <v>0</v>
      </c>
      <c r="O869" s="263">
        <v>1</v>
      </c>
      <c r="P869" s="263"/>
      <c r="Q869" s="267">
        <v>214.17</v>
      </c>
      <c r="R869" s="265">
        <v>128225.57727077448</v>
      </c>
      <c r="S869" s="268">
        <v>0.59870933030197726</v>
      </c>
      <c r="T869" s="263">
        <v>1</v>
      </c>
      <c r="U869" s="263"/>
      <c r="V869" s="284">
        <v>240.22618399999999</v>
      </c>
      <c r="W869" s="265">
        <v>137050.69049955142</v>
      </c>
      <c r="X869" s="268">
        <v>0.57050687904841968</v>
      </c>
      <c r="Y869" s="263">
        <v>1</v>
      </c>
      <c r="Z869" s="263"/>
      <c r="AA869" s="284">
        <v>217.92070000000001</v>
      </c>
      <c r="AB869" s="265">
        <v>132557.37382871992</v>
      </c>
      <c r="AC869" s="268">
        <v>0.60828261761604063</v>
      </c>
      <c r="AD869" s="263">
        <v>1</v>
      </c>
      <c r="AE869" s="263"/>
      <c r="AF869" s="284">
        <v>236.44200000000001</v>
      </c>
      <c r="AG869" s="265">
        <v>137284.57344340082</v>
      </c>
      <c r="AH869" s="268">
        <v>0.58062684905135642</v>
      </c>
      <c r="AI869" s="263">
        <v>1</v>
      </c>
      <c r="AJ869" s="263"/>
      <c r="AK869" s="263">
        <v>222</v>
      </c>
      <c r="AL869" s="265">
        <v>132217.8502788</v>
      </c>
      <c r="AM869" s="268">
        <v>0.59557590215675682</v>
      </c>
      <c r="AN869" s="263"/>
      <c r="AO869" s="313"/>
      <c r="AP869" s="263">
        <v>224.08007000000001</v>
      </c>
      <c r="AQ869" s="265">
        <v>126682.2153429748</v>
      </c>
      <c r="AR869" s="268">
        <v>0.56534351914016623</v>
      </c>
      <c r="AS869" s="263"/>
      <c r="AT869" s="263"/>
      <c r="AU869" s="422">
        <v>187.5102</v>
      </c>
      <c r="AV869" s="265">
        <v>118598.89847390253</v>
      </c>
      <c r="AW869" s="268">
        <v>0.63249305090551089</v>
      </c>
      <c r="AX869" s="422"/>
      <c r="AY869" s="263"/>
      <c r="AZ869" s="422">
        <v>171.66759999999999</v>
      </c>
      <c r="BA869" s="265">
        <v>110202.49678020258</v>
      </c>
      <c r="BB869" s="268">
        <v>0.64195280169468549</v>
      </c>
      <c r="BC869" s="422"/>
      <c r="BD869" s="263"/>
    </row>
    <row r="870" spans="1:56" s="4" customFormat="1" ht="11.25" customHeight="1">
      <c r="A870" s="123">
        <v>194</v>
      </c>
      <c r="B870" s="136" t="s">
        <v>828</v>
      </c>
      <c r="C870" s="346">
        <v>1</v>
      </c>
      <c r="D870" s="140">
        <v>36528</v>
      </c>
      <c r="E870" s="127">
        <v>32.5</v>
      </c>
      <c r="F870" s="136" t="s">
        <v>980</v>
      </c>
      <c r="G870" s="136" t="s">
        <v>748</v>
      </c>
      <c r="H870" s="136" t="s">
        <v>829</v>
      </c>
      <c r="I870" s="136" t="s">
        <v>849</v>
      </c>
      <c r="J870" s="136" t="s">
        <v>596</v>
      </c>
      <c r="K870" s="136" t="s">
        <v>688</v>
      </c>
      <c r="L870" s="222">
        <v>212.37744391457221</v>
      </c>
      <c r="M870" s="126">
        <v>91322.300883266056</v>
      </c>
      <c r="N870" s="221">
        <v>0.43</v>
      </c>
      <c r="O870" s="136"/>
      <c r="P870" s="136"/>
      <c r="Q870" s="222">
        <v>214.17</v>
      </c>
      <c r="R870" s="126">
        <v>128225.57727077448</v>
      </c>
      <c r="S870" s="221">
        <v>0.59870933030197726</v>
      </c>
      <c r="T870" s="136"/>
      <c r="U870" s="136"/>
      <c r="V870" s="222"/>
      <c r="W870" s="126">
        <v>0</v>
      </c>
      <c r="X870" s="221">
        <v>0</v>
      </c>
      <c r="Y870" s="136"/>
      <c r="Z870" s="136"/>
      <c r="AA870" s="222"/>
      <c r="AB870" s="126"/>
      <c r="AC870" s="221"/>
      <c r="AD870" s="136"/>
      <c r="AE870" s="136"/>
      <c r="AF870" s="222"/>
      <c r="AG870" s="126"/>
      <c r="AH870" s="221"/>
      <c r="AI870" s="136"/>
      <c r="AJ870" s="136"/>
      <c r="AK870" s="136">
        <v>222</v>
      </c>
      <c r="AL870" s="8">
        <v>132217.8502788</v>
      </c>
      <c r="AM870" s="58">
        <v>0.59557590215675682</v>
      </c>
      <c r="AN870" s="237">
        <v>1</v>
      </c>
      <c r="AO870" s="237"/>
      <c r="AP870" s="136">
        <v>224.08007000000001</v>
      </c>
      <c r="AQ870" s="200">
        <v>126682.2153429748</v>
      </c>
      <c r="AR870" s="201">
        <v>0.56534351914016623</v>
      </c>
      <c r="AS870" s="136">
        <v>1</v>
      </c>
      <c r="AT870" s="136"/>
      <c r="AU870" s="423">
        <v>187.5102</v>
      </c>
      <c r="AV870" s="200">
        <v>118598.89847390253</v>
      </c>
      <c r="AW870" s="201">
        <v>0.63249305090551089</v>
      </c>
      <c r="AX870" s="423">
        <v>1</v>
      </c>
      <c r="AY870" s="136"/>
      <c r="AZ870" s="424">
        <v>171.66759999999999</v>
      </c>
      <c r="BA870" s="200">
        <v>110202.49678020258</v>
      </c>
      <c r="BB870" s="201">
        <v>0.64195280169468549</v>
      </c>
      <c r="BC870" s="425">
        <v>1</v>
      </c>
      <c r="BD870" s="136"/>
    </row>
    <row r="871" spans="1:56" ht="11.25" customHeight="1">
      <c r="A871" s="357">
        <v>195</v>
      </c>
      <c r="B871" s="279" t="s">
        <v>862</v>
      </c>
      <c r="C871" s="347">
        <v>0</v>
      </c>
      <c r="D871" s="280"/>
      <c r="E871" s="421">
        <v>100</v>
      </c>
      <c r="F871" s="279" t="s">
        <v>299</v>
      </c>
      <c r="G871" s="279" t="s">
        <v>748</v>
      </c>
      <c r="H871" s="279" t="s">
        <v>300</v>
      </c>
      <c r="I871" s="279" t="s">
        <v>103</v>
      </c>
      <c r="J871" s="279"/>
      <c r="K871" s="279"/>
      <c r="L871" s="284">
        <v>482.55510000000004</v>
      </c>
      <c r="M871" s="269">
        <v>0</v>
      </c>
      <c r="N871" s="282">
        <v>0</v>
      </c>
      <c r="O871" s="279"/>
      <c r="P871" s="279"/>
      <c r="Q871" s="284">
        <v>370.85640000000001</v>
      </c>
      <c r="R871" s="269">
        <v>0</v>
      </c>
      <c r="S871" s="282">
        <v>0</v>
      </c>
      <c r="T871" s="279"/>
      <c r="U871" s="279"/>
      <c r="V871" s="284">
        <v>382.37849999999997</v>
      </c>
      <c r="W871" s="269">
        <v>0</v>
      </c>
      <c r="X871" s="282">
        <v>0</v>
      </c>
      <c r="Y871" s="279"/>
      <c r="Z871" s="279"/>
      <c r="AA871" s="269">
        <v>201.9452</v>
      </c>
      <c r="AB871" s="269">
        <v>0</v>
      </c>
      <c r="AC871" s="282">
        <v>0</v>
      </c>
      <c r="AD871" s="279"/>
      <c r="AE871" s="279"/>
      <c r="AF871" s="286">
        <v>399.11440000000005</v>
      </c>
      <c r="AG871" s="269">
        <v>0</v>
      </c>
      <c r="AH871" s="282">
        <v>0</v>
      </c>
      <c r="AI871" s="279"/>
      <c r="AJ871" s="279"/>
      <c r="AK871" s="279">
        <v>479.19200000000001</v>
      </c>
      <c r="AL871" s="265">
        <v>0</v>
      </c>
      <c r="AM871" s="268">
        <v>0</v>
      </c>
      <c r="AN871" s="263"/>
      <c r="AO871" s="316"/>
      <c r="AP871" s="279">
        <v>327.24554999999998</v>
      </c>
      <c r="AQ871" s="265">
        <v>0</v>
      </c>
      <c r="AR871" s="268">
        <v>0</v>
      </c>
      <c r="AS871" s="279"/>
      <c r="AT871" s="279"/>
      <c r="AU871" s="422">
        <v>408.44749999999999</v>
      </c>
      <c r="AV871" s="265">
        <v>0</v>
      </c>
      <c r="AW871" s="268">
        <v>0</v>
      </c>
      <c r="AX871" s="422"/>
      <c r="AY871" s="279"/>
      <c r="AZ871" s="422">
        <v>431.36234999999999</v>
      </c>
      <c r="BA871" s="265">
        <v>0</v>
      </c>
      <c r="BB871" s="268">
        <v>0</v>
      </c>
      <c r="BC871" s="422"/>
      <c r="BD871" s="279"/>
    </row>
    <row r="872" spans="1:56" s="4" customFormat="1" ht="11.25" customHeight="1">
      <c r="A872" s="123">
        <v>195</v>
      </c>
      <c r="B872" s="55" t="s">
        <v>862</v>
      </c>
      <c r="C872" s="345">
        <v>1</v>
      </c>
      <c r="D872" s="57">
        <v>39112</v>
      </c>
      <c r="E872" s="8">
        <v>50</v>
      </c>
      <c r="F872" s="55" t="s">
        <v>299</v>
      </c>
      <c r="G872" s="55" t="s">
        <v>748</v>
      </c>
      <c r="H872" s="55" t="s">
        <v>300</v>
      </c>
      <c r="I872" s="55" t="s">
        <v>103</v>
      </c>
      <c r="J872" s="55"/>
      <c r="K872" s="55"/>
      <c r="L872" s="55"/>
      <c r="M872" s="8"/>
      <c r="N872" s="58"/>
      <c r="O872" s="55"/>
      <c r="P872" s="55"/>
      <c r="Q872" s="55"/>
      <c r="R872" s="8">
        <v>0</v>
      </c>
      <c r="S872" s="58"/>
      <c r="T872" s="55"/>
      <c r="U872" s="55"/>
      <c r="V872" s="55"/>
      <c r="W872" s="8">
        <v>0</v>
      </c>
      <c r="X872" s="58"/>
      <c r="Y872" s="55"/>
      <c r="Z872" s="55"/>
      <c r="AA872" s="55"/>
      <c r="AB872" s="8">
        <v>0</v>
      </c>
      <c r="AC872" s="58"/>
      <c r="AD872" s="55"/>
      <c r="AE872" s="55"/>
      <c r="AF872" s="55"/>
      <c r="AG872" s="8">
        <v>0</v>
      </c>
      <c r="AH872" s="58"/>
      <c r="AI872" s="55"/>
      <c r="AJ872" s="55"/>
      <c r="AK872" s="55">
        <v>266.24209999999999</v>
      </c>
      <c r="AL872" s="8">
        <v>0</v>
      </c>
      <c r="AM872" s="58">
        <v>0</v>
      </c>
      <c r="AN872" s="55"/>
      <c r="AO872" s="228"/>
      <c r="AP872" s="55">
        <v>218.5</v>
      </c>
      <c r="AQ872" s="200">
        <v>0</v>
      </c>
      <c r="AR872" s="201">
        <v>0</v>
      </c>
      <c r="AS872" s="55"/>
      <c r="AT872" s="55"/>
      <c r="AU872" s="423">
        <v>196.79109999999997</v>
      </c>
      <c r="AV872" s="200">
        <v>0</v>
      </c>
      <c r="AW872" s="201">
        <v>0</v>
      </c>
      <c r="AX872" s="423"/>
      <c r="AY872" s="55"/>
      <c r="AZ872" s="423">
        <v>220.52185</v>
      </c>
      <c r="BA872" s="200">
        <v>0</v>
      </c>
      <c r="BB872" s="201">
        <v>0</v>
      </c>
      <c r="BC872" s="425"/>
      <c r="BD872" s="136"/>
    </row>
    <row r="873" spans="1:56" ht="11.25" customHeight="1">
      <c r="A873" s="123">
        <v>195</v>
      </c>
      <c r="B873" s="55" t="s">
        <v>862</v>
      </c>
      <c r="C873" s="345">
        <v>2</v>
      </c>
      <c r="D873" s="57">
        <v>39161</v>
      </c>
      <c r="E873" s="8">
        <v>50</v>
      </c>
      <c r="F873" s="55" t="s">
        <v>299</v>
      </c>
      <c r="G873" s="55" t="s">
        <v>748</v>
      </c>
      <c r="H873" s="55" t="s">
        <v>300</v>
      </c>
      <c r="I873" s="55" t="s">
        <v>103</v>
      </c>
      <c r="J873" s="55"/>
      <c r="K873" s="55"/>
      <c r="L873" s="55"/>
      <c r="M873" s="8"/>
      <c r="N873" s="58"/>
      <c r="O873" s="55"/>
      <c r="P873" s="55"/>
      <c r="Q873" s="55"/>
      <c r="R873" s="8">
        <v>0</v>
      </c>
      <c r="S873" s="58"/>
      <c r="T873" s="55"/>
      <c r="U873" s="55"/>
      <c r="V873" s="55"/>
      <c r="W873" s="8">
        <v>0</v>
      </c>
      <c r="X873" s="58"/>
      <c r="Y873" s="55"/>
      <c r="Z873" s="55"/>
      <c r="AA873" s="55"/>
      <c r="AB873" s="8">
        <v>0</v>
      </c>
      <c r="AC873" s="58"/>
      <c r="AD873" s="55"/>
      <c r="AE873" s="55"/>
      <c r="AF873" s="55"/>
      <c r="AG873" s="8">
        <v>0</v>
      </c>
      <c r="AH873" s="58"/>
      <c r="AI873" s="55"/>
      <c r="AJ873" s="55"/>
      <c r="AK873" s="55">
        <v>212.94990000000001</v>
      </c>
      <c r="AL873" s="8">
        <v>0</v>
      </c>
      <c r="AM873" s="58">
        <v>0</v>
      </c>
      <c r="AN873" s="55"/>
      <c r="AO873" s="228"/>
      <c r="AP873" s="55">
        <v>108.74</v>
      </c>
      <c r="AQ873" s="200">
        <v>0</v>
      </c>
      <c r="AR873" s="201">
        <v>0</v>
      </c>
      <c r="AS873" s="55"/>
      <c r="AT873" s="55"/>
      <c r="AU873" s="423">
        <v>211.65640000000002</v>
      </c>
      <c r="AV873" s="200">
        <v>0</v>
      </c>
      <c r="AW873" s="201">
        <v>0</v>
      </c>
      <c r="AX873" s="423"/>
      <c r="AY873" s="55"/>
      <c r="AZ873" s="423">
        <v>210.84049999999999</v>
      </c>
      <c r="BA873" s="200">
        <v>0</v>
      </c>
      <c r="BB873" s="201">
        <v>0</v>
      </c>
      <c r="BC873" s="425"/>
      <c r="BD873" s="136"/>
    </row>
    <row r="874" spans="1:56" ht="11.25" customHeight="1">
      <c r="A874" s="357">
        <v>196</v>
      </c>
      <c r="B874" s="279" t="s">
        <v>73</v>
      </c>
      <c r="C874" s="347">
        <v>0</v>
      </c>
      <c r="D874" s="280"/>
      <c r="E874" s="421">
        <v>1045</v>
      </c>
      <c r="F874" s="279" t="s">
        <v>55</v>
      </c>
      <c r="G874" s="279" t="s">
        <v>338</v>
      </c>
      <c r="H874" s="279" t="s">
        <v>1257</v>
      </c>
      <c r="I874" s="279" t="s">
        <v>103</v>
      </c>
      <c r="J874" s="279"/>
      <c r="K874" s="279"/>
      <c r="L874" s="284">
        <v>4547.0803500000002</v>
      </c>
      <c r="M874" s="269">
        <v>0</v>
      </c>
      <c r="N874" s="282">
        <v>0</v>
      </c>
      <c r="O874" s="279"/>
      <c r="P874" s="279"/>
      <c r="Q874" s="284">
        <v>3948.8465500000002</v>
      </c>
      <c r="R874" s="269">
        <v>0</v>
      </c>
      <c r="S874" s="282">
        <v>0</v>
      </c>
      <c r="T874" s="279"/>
      <c r="U874" s="279"/>
      <c r="V874" s="284">
        <v>4623.2973499999998</v>
      </c>
      <c r="W874" s="269">
        <v>0</v>
      </c>
      <c r="X874" s="282">
        <v>0</v>
      </c>
      <c r="Y874" s="279"/>
      <c r="Z874" s="279"/>
      <c r="AA874" s="269">
        <v>4339.6925000000001</v>
      </c>
      <c r="AB874" s="269">
        <v>0</v>
      </c>
      <c r="AC874" s="282">
        <v>0</v>
      </c>
      <c r="AD874" s="279"/>
      <c r="AE874" s="279"/>
      <c r="AF874" s="286">
        <v>4222.2327499999992</v>
      </c>
      <c r="AG874" s="269">
        <v>0</v>
      </c>
      <c r="AH874" s="282">
        <v>0</v>
      </c>
      <c r="AI874" s="279"/>
      <c r="AJ874" s="279"/>
      <c r="AK874" s="279">
        <v>4263.4456499999997</v>
      </c>
      <c r="AL874" s="265">
        <v>0</v>
      </c>
      <c r="AM874" s="268">
        <v>0</v>
      </c>
      <c r="AN874" s="279"/>
      <c r="AO874" s="316"/>
      <c r="AP874" s="279">
        <v>3767.4580500000002</v>
      </c>
      <c r="AQ874" s="265">
        <v>0</v>
      </c>
      <c r="AR874" s="268">
        <v>0</v>
      </c>
      <c r="AS874" s="279"/>
      <c r="AT874" s="279"/>
      <c r="AU874" s="422">
        <v>4514.3747000000003</v>
      </c>
      <c r="AV874" s="265">
        <v>0</v>
      </c>
      <c r="AW874" s="268">
        <v>0</v>
      </c>
      <c r="AX874" s="422"/>
      <c r="AY874" s="279"/>
      <c r="AZ874" s="422">
        <v>4669.0772999999999</v>
      </c>
      <c r="BA874" s="265">
        <v>0</v>
      </c>
      <c r="BB874" s="268">
        <v>0</v>
      </c>
      <c r="BC874" s="422"/>
      <c r="BD874" s="279"/>
    </row>
    <row r="875" spans="1:56" s="4" customFormat="1" ht="11.25" customHeight="1">
      <c r="A875" s="123">
        <v>196</v>
      </c>
      <c r="B875" s="55" t="s">
        <v>73</v>
      </c>
      <c r="C875" s="345">
        <v>1</v>
      </c>
      <c r="D875" s="57">
        <v>40687</v>
      </c>
      <c r="E875" s="8">
        <v>261.25</v>
      </c>
      <c r="F875" s="55" t="s">
        <v>55</v>
      </c>
      <c r="G875" s="55" t="s">
        <v>338</v>
      </c>
      <c r="H875" s="55" t="s">
        <v>1257</v>
      </c>
      <c r="I875" s="55" t="s">
        <v>103</v>
      </c>
      <c r="J875" s="55"/>
      <c r="K875" s="55"/>
      <c r="L875" s="56"/>
      <c r="M875" s="200"/>
      <c r="N875" s="201"/>
      <c r="O875" s="56"/>
      <c r="P875" s="5" t="s">
        <v>265</v>
      </c>
      <c r="Q875" s="56"/>
      <c r="R875" s="200">
        <v>0</v>
      </c>
      <c r="S875" s="201"/>
      <c r="T875" s="56"/>
      <c r="U875" s="5" t="s">
        <v>265</v>
      </c>
      <c r="V875" s="139"/>
      <c r="W875" s="200">
        <v>0</v>
      </c>
      <c r="X875" s="201"/>
      <c r="Y875" s="56"/>
      <c r="Z875" s="5" t="s">
        <v>265</v>
      </c>
      <c r="AA875" s="139"/>
      <c r="AB875" s="200">
        <v>0</v>
      </c>
      <c r="AC875" s="201"/>
      <c r="AD875" s="56"/>
      <c r="AE875" s="5" t="s">
        <v>265</v>
      </c>
      <c r="AF875" s="139"/>
      <c r="AG875" s="200">
        <v>0</v>
      </c>
      <c r="AH875" s="201"/>
      <c r="AI875" s="56"/>
      <c r="AJ875" s="5" t="s">
        <v>265</v>
      </c>
      <c r="AK875" s="55">
        <v>1216.9347499999999</v>
      </c>
      <c r="AL875" s="8">
        <v>0</v>
      </c>
      <c r="AM875" s="58">
        <v>0</v>
      </c>
      <c r="AN875" s="55"/>
      <c r="AO875" s="228" t="s">
        <v>265</v>
      </c>
      <c r="AP875" s="56">
        <v>1059.19</v>
      </c>
      <c r="AQ875" s="200">
        <v>0</v>
      </c>
      <c r="AR875" s="201">
        <v>0</v>
      </c>
      <c r="AS875" s="56"/>
      <c r="AT875" s="56" t="s">
        <v>265</v>
      </c>
      <c r="AU875" s="423">
        <v>1233.8398000000002</v>
      </c>
      <c r="AV875" s="200">
        <v>0</v>
      </c>
      <c r="AW875" s="201">
        <v>0</v>
      </c>
      <c r="AX875" s="423"/>
      <c r="AY875" s="55" t="s">
        <v>265</v>
      </c>
      <c r="AZ875" s="423">
        <v>1224.4470000000001</v>
      </c>
      <c r="BA875" s="200">
        <v>0</v>
      </c>
      <c r="BB875" s="201">
        <v>0</v>
      </c>
      <c r="BC875" s="425"/>
      <c r="BD875" s="136" t="s">
        <v>265</v>
      </c>
    </row>
    <row r="876" spans="1:56" s="4" customFormat="1" ht="11.25" customHeight="1">
      <c r="A876" s="123">
        <v>196</v>
      </c>
      <c r="B876" s="55" t="s">
        <v>73</v>
      </c>
      <c r="C876" s="345">
        <v>2</v>
      </c>
      <c r="D876" s="57">
        <v>40715</v>
      </c>
      <c r="E876" s="8">
        <v>261.25</v>
      </c>
      <c r="F876" s="55" t="s">
        <v>55</v>
      </c>
      <c r="G876" s="55" t="s">
        <v>338</v>
      </c>
      <c r="H876" s="55" t="s">
        <v>1257</v>
      </c>
      <c r="I876" s="55" t="s">
        <v>103</v>
      </c>
      <c r="J876" s="55"/>
      <c r="K876" s="55"/>
      <c r="L876" s="55"/>
      <c r="M876" s="8"/>
      <c r="N876" s="58"/>
      <c r="O876" s="55"/>
      <c r="P876" s="5" t="s">
        <v>265</v>
      </c>
      <c r="Q876" s="55"/>
      <c r="R876" s="8">
        <v>0</v>
      </c>
      <c r="S876" s="58"/>
      <c r="T876" s="55"/>
      <c r="U876" s="5" t="s">
        <v>265</v>
      </c>
      <c r="V876" s="55"/>
      <c r="W876" s="8">
        <v>0</v>
      </c>
      <c r="X876" s="58"/>
      <c r="Y876" s="55"/>
      <c r="Z876" s="5" t="s">
        <v>265</v>
      </c>
      <c r="AA876" s="55"/>
      <c r="AB876" s="8">
        <v>0</v>
      </c>
      <c r="AC876" s="58"/>
      <c r="AD876" s="55"/>
      <c r="AE876" s="5" t="s">
        <v>265</v>
      </c>
      <c r="AF876" s="55"/>
      <c r="AG876" s="8">
        <v>0</v>
      </c>
      <c r="AH876" s="58"/>
      <c r="AI876" s="55"/>
      <c r="AJ876" s="5" t="s">
        <v>265</v>
      </c>
      <c r="AK876" s="55">
        <v>935.08109999999999</v>
      </c>
      <c r="AL876" s="8">
        <v>0</v>
      </c>
      <c r="AM876" s="58">
        <v>0</v>
      </c>
      <c r="AN876" s="55"/>
      <c r="AO876" s="228" t="s">
        <v>265</v>
      </c>
      <c r="AP876" s="55">
        <v>836.42</v>
      </c>
      <c r="AQ876" s="200">
        <v>0</v>
      </c>
      <c r="AR876" s="201">
        <v>0</v>
      </c>
      <c r="AS876" s="55"/>
      <c r="AT876" s="55" t="s">
        <v>265</v>
      </c>
      <c r="AU876" s="423">
        <v>1035.0885499999999</v>
      </c>
      <c r="AV876" s="200">
        <v>0</v>
      </c>
      <c r="AW876" s="201">
        <v>0</v>
      </c>
      <c r="AX876" s="423"/>
      <c r="AY876" s="55" t="s">
        <v>265</v>
      </c>
      <c r="AZ876" s="423">
        <v>1127.8225500000001</v>
      </c>
      <c r="BA876" s="200">
        <v>0</v>
      </c>
      <c r="BB876" s="201">
        <v>0</v>
      </c>
      <c r="BC876" s="425"/>
      <c r="BD876" s="136" t="s">
        <v>265</v>
      </c>
    </row>
    <row r="877" spans="1:56" s="4" customFormat="1" ht="11.25" customHeight="1">
      <c r="A877" s="123">
        <v>196</v>
      </c>
      <c r="B877" s="55" t="s">
        <v>73</v>
      </c>
      <c r="C877" s="345">
        <v>3</v>
      </c>
      <c r="D877" s="57">
        <v>40794</v>
      </c>
      <c r="E877" s="8">
        <v>261.25</v>
      </c>
      <c r="F877" s="55" t="s">
        <v>55</v>
      </c>
      <c r="G877" s="55" t="s">
        <v>338</v>
      </c>
      <c r="H877" s="55" t="s">
        <v>1257</v>
      </c>
      <c r="I877" s="55" t="s">
        <v>103</v>
      </c>
      <c r="J877" s="55"/>
      <c r="K877" s="55"/>
      <c r="L877" s="55"/>
      <c r="M877" s="8"/>
      <c r="N877" s="58"/>
      <c r="O877" s="55"/>
      <c r="P877" s="5" t="s">
        <v>265</v>
      </c>
      <c r="Q877" s="55"/>
      <c r="R877" s="8">
        <v>0</v>
      </c>
      <c r="S877" s="58"/>
      <c r="T877" s="55"/>
      <c r="U877" s="5" t="s">
        <v>265</v>
      </c>
      <c r="V877" s="55"/>
      <c r="W877" s="8">
        <v>0</v>
      </c>
      <c r="X877" s="58"/>
      <c r="Y877" s="55"/>
      <c r="Z877" s="5" t="s">
        <v>265</v>
      </c>
      <c r="AA877" s="55"/>
      <c r="AB877" s="8">
        <v>0</v>
      </c>
      <c r="AC877" s="58"/>
      <c r="AD877" s="55"/>
      <c r="AE877" s="5" t="s">
        <v>265</v>
      </c>
      <c r="AF877" s="55"/>
      <c r="AG877" s="8">
        <v>0</v>
      </c>
      <c r="AH877" s="58"/>
      <c r="AI877" s="55"/>
      <c r="AJ877" s="5" t="s">
        <v>265</v>
      </c>
      <c r="AK877" s="55">
        <v>1044.0137</v>
      </c>
      <c r="AL877" s="8">
        <v>0</v>
      </c>
      <c r="AM877" s="58">
        <v>0</v>
      </c>
      <c r="AN877" s="55"/>
      <c r="AO877" s="228" t="s">
        <v>265</v>
      </c>
      <c r="AP877" s="55">
        <v>934.83</v>
      </c>
      <c r="AQ877" s="200">
        <v>0</v>
      </c>
      <c r="AR877" s="201">
        <v>0</v>
      </c>
      <c r="AS877" s="55"/>
      <c r="AT877" s="55" t="s">
        <v>265</v>
      </c>
      <c r="AU877" s="423">
        <v>1135.7527</v>
      </c>
      <c r="AV877" s="200">
        <v>0</v>
      </c>
      <c r="AW877" s="201">
        <v>0</v>
      </c>
      <c r="AX877" s="423"/>
      <c r="AY877" s="55" t="s">
        <v>265</v>
      </c>
      <c r="AZ877" s="423">
        <v>1211.7209499999999</v>
      </c>
      <c r="BA877" s="200">
        <v>0</v>
      </c>
      <c r="BB877" s="201">
        <v>0</v>
      </c>
      <c r="BC877" s="425"/>
      <c r="BD877" s="136" t="s">
        <v>265</v>
      </c>
    </row>
    <row r="878" spans="1:56" s="4" customFormat="1" ht="11.25" customHeight="1">
      <c r="A878" s="123">
        <v>196</v>
      </c>
      <c r="B878" s="55" t="s">
        <v>73</v>
      </c>
      <c r="C878" s="345">
        <v>4</v>
      </c>
      <c r="D878" s="57">
        <v>40799</v>
      </c>
      <c r="E878" s="8">
        <v>261.25</v>
      </c>
      <c r="F878" s="55" t="s">
        <v>55</v>
      </c>
      <c r="G878" s="55" t="s">
        <v>338</v>
      </c>
      <c r="H878" s="55" t="s">
        <v>1257</v>
      </c>
      <c r="I878" s="55" t="s">
        <v>103</v>
      </c>
      <c r="J878" s="55"/>
      <c r="K878" s="55"/>
      <c r="L878" s="55"/>
      <c r="M878" s="8"/>
      <c r="N878" s="58"/>
      <c r="O878" s="55"/>
      <c r="P878" s="5" t="s">
        <v>265</v>
      </c>
      <c r="Q878" s="55"/>
      <c r="R878" s="8">
        <v>0</v>
      </c>
      <c r="S878" s="58"/>
      <c r="T878" s="55"/>
      <c r="U878" s="5" t="s">
        <v>265</v>
      </c>
      <c r="V878" s="55"/>
      <c r="W878" s="8">
        <v>0</v>
      </c>
      <c r="X878" s="58"/>
      <c r="Y878" s="55"/>
      <c r="Z878" s="5" t="s">
        <v>265</v>
      </c>
      <c r="AA878" s="55"/>
      <c r="AB878" s="8">
        <v>0</v>
      </c>
      <c r="AC878" s="58"/>
      <c r="AD878" s="55"/>
      <c r="AE878" s="5" t="s">
        <v>265</v>
      </c>
      <c r="AF878" s="55"/>
      <c r="AG878" s="8">
        <v>0</v>
      </c>
      <c r="AH878" s="58"/>
      <c r="AI878" s="55"/>
      <c r="AJ878" s="5" t="s">
        <v>265</v>
      </c>
      <c r="AK878" s="55">
        <v>1067.4160999999999</v>
      </c>
      <c r="AL878" s="8">
        <v>0</v>
      </c>
      <c r="AM878" s="58">
        <v>0</v>
      </c>
      <c r="AN878" s="55"/>
      <c r="AO878" s="228" t="s">
        <v>265</v>
      </c>
      <c r="AP878" s="55">
        <v>937.02</v>
      </c>
      <c r="AQ878" s="200">
        <v>0</v>
      </c>
      <c r="AR878" s="201">
        <v>0</v>
      </c>
      <c r="AS878" s="55"/>
      <c r="AT878" s="55" t="s">
        <v>265</v>
      </c>
      <c r="AU878" s="423">
        <v>1109.6936499999999</v>
      </c>
      <c r="AV878" s="200">
        <v>0</v>
      </c>
      <c r="AW878" s="201">
        <v>0</v>
      </c>
      <c r="AX878" s="423"/>
      <c r="AY878" s="55" t="s">
        <v>265</v>
      </c>
      <c r="AZ878" s="423">
        <v>1105.0868</v>
      </c>
      <c r="BA878" s="200">
        <v>0</v>
      </c>
      <c r="BB878" s="201">
        <v>0</v>
      </c>
      <c r="BC878" s="425"/>
      <c r="BD878" s="136" t="s">
        <v>265</v>
      </c>
    </row>
    <row r="879" spans="1:56" s="4" customFormat="1" ht="11.25" customHeight="1">
      <c r="A879" s="357">
        <v>197</v>
      </c>
      <c r="B879" s="279" t="s">
        <v>377</v>
      </c>
      <c r="C879" s="347">
        <v>0</v>
      </c>
      <c r="D879" s="280"/>
      <c r="E879" s="421">
        <v>0</v>
      </c>
      <c r="F879" s="279" t="s">
        <v>518</v>
      </c>
      <c r="G879" s="279" t="s">
        <v>748</v>
      </c>
      <c r="H879" s="279" t="s">
        <v>1010</v>
      </c>
      <c r="I879" s="279" t="s">
        <v>103</v>
      </c>
      <c r="J879" s="279"/>
      <c r="K879" s="279"/>
      <c r="L879" s="290" t="s">
        <v>238</v>
      </c>
      <c r="M879" s="269">
        <v>0</v>
      </c>
      <c r="N879" s="282">
        <v>0</v>
      </c>
      <c r="O879" s="279"/>
      <c r="P879" s="279"/>
      <c r="Q879" s="290" t="s">
        <v>238</v>
      </c>
      <c r="R879" s="269">
        <v>0</v>
      </c>
      <c r="S879" s="282">
        <v>0</v>
      </c>
      <c r="T879" s="279"/>
      <c r="U879" s="279"/>
      <c r="V879" s="290" t="s">
        <v>238</v>
      </c>
      <c r="W879" s="269">
        <v>0</v>
      </c>
      <c r="X879" s="282">
        <v>0</v>
      </c>
      <c r="Y879" s="279"/>
      <c r="Z879" s="279"/>
      <c r="AA879" s="281" t="s">
        <v>238</v>
      </c>
      <c r="AB879" s="269">
        <v>0</v>
      </c>
      <c r="AC879" s="282">
        <v>0</v>
      </c>
      <c r="AD879" s="279"/>
      <c r="AE879" s="279"/>
      <c r="AF879" s="281" t="s">
        <v>238</v>
      </c>
      <c r="AG879" s="269">
        <v>0</v>
      </c>
      <c r="AH879" s="282">
        <v>0</v>
      </c>
      <c r="AI879" s="279"/>
      <c r="AJ879" s="279"/>
      <c r="AK879" s="279"/>
      <c r="AL879" s="265">
        <v>0</v>
      </c>
      <c r="AM879" s="268">
        <v>0</v>
      </c>
      <c r="AN879" s="279"/>
      <c r="AO879" s="316"/>
      <c r="AP879" s="279"/>
      <c r="AQ879" s="265">
        <v>0</v>
      </c>
      <c r="AR879" s="268">
        <v>0</v>
      </c>
      <c r="AS879" s="279"/>
      <c r="AT879" s="279"/>
      <c r="AU879" s="422">
        <v>0</v>
      </c>
      <c r="AV879" s="265">
        <v>0</v>
      </c>
      <c r="AW879" s="268">
        <v>0</v>
      </c>
      <c r="AX879" s="422"/>
      <c r="AY879" s="279"/>
      <c r="AZ879" s="422">
        <v>0</v>
      </c>
      <c r="BA879" s="265">
        <v>0</v>
      </c>
      <c r="BB879" s="268">
        <v>0</v>
      </c>
      <c r="BC879" s="422"/>
      <c r="BD879" s="279"/>
    </row>
    <row r="880" spans="1:56" ht="11.25" customHeight="1">
      <c r="A880" s="123">
        <v>197</v>
      </c>
      <c r="B880" s="136" t="s">
        <v>377</v>
      </c>
      <c r="C880" s="346">
        <v>1</v>
      </c>
      <c r="D880" s="140">
        <v>34984</v>
      </c>
      <c r="E880" s="94">
        <v>0</v>
      </c>
      <c r="F880" s="136" t="s">
        <v>518</v>
      </c>
      <c r="G880" s="136" t="s">
        <v>748</v>
      </c>
      <c r="H880" s="136" t="s">
        <v>1010</v>
      </c>
      <c r="I880" s="136" t="s">
        <v>103</v>
      </c>
      <c r="J880" s="136"/>
      <c r="K880" s="136"/>
      <c r="L880" s="237" t="s">
        <v>238</v>
      </c>
      <c r="M880" s="126"/>
      <c r="N880" s="221"/>
      <c r="O880" s="136"/>
      <c r="P880" s="136"/>
      <c r="Q880" s="237" t="s">
        <v>238</v>
      </c>
      <c r="R880" s="126">
        <v>0</v>
      </c>
      <c r="S880" s="221"/>
      <c r="T880" s="136"/>
      <c r="U880" s="136"/>
      <c r="V880" s="237" t="s">
        <v>238</v>
      </c>
      <c r="W880" s="126">
        <v>0</v>
      </c>
      <c r="X880" s="221"/>
      <c r="Y880" s="136"/>
      <c r="Z880" s="136"/>
      <c r="AA880" s="237" t="s">
        <v>238</v>
      </c>
      <c r="AB880" s="126">
        <v>0</v>
      </c>
      <c r="AC880" s="221"/>
      <c r="AD880" s="136"/>
      <c r="AE880" s="136"/>
      <c r="AF880" s="237" t="s">
        <v>238</v>
      </c>
      <c r="AG880" s="126">
        <v>0</v>
      </c>
      <c r="AH880" s="221"/>
      <c r="AI880" s="136"/>
      <c r="AJ880" s="136"/>
      <c r="AK880" s="136"/>
      <c r="AL880" s="8">
        <v>0</v>
      </c>
      <c r="AM880" s="58">
        <v>0</v>
      </c>
      <c r="AN880" s="136"/>
      <c r="AO880" s="237"/>
      <c r="AP880" s="136"/>
      <c r="AQ880" s="200">
        <v>0</v>
      </c>
      <c r="AR880" s="201">
        <v>0</v>
      </c>
      <c r="AS880" s="136"/>
      <c r="AT880" s="136"/>
      <c r="AU880" s="245">
        <v>0</v>
      </c>
      <c r="AV880" s="200">
        <v>0</v>
      </c>
      <c r="AW880" s="201">
        <v>0</v>
      </c>
      <c r="AX880" s="423"/>
      <c r="AY880" s="136"/>
      <c r="AZ880" s="423">
        <v>0</v>
      </c>
      <c r="BA880" s="200">
        <v>0</v>
      </c>
      <c r="BB880" s="201">
        <v>0</v>
      </c>
      <c r="BC880" s="425"/>
      <c r="BD880" s="136"/>
    </row>
    <row r="881" spans="1:56" ht="11.25" customHeight="1">
      <c r="A881" s="123">
        <v>197</v>
      </c>
      <c r="B881" s="136" t="s">
        <v>377</v>
      </c>
      <c r="C881" s="346">
        <v>2</v>
      </c>
      <c r="D881" s="140">
        <v>34984</v>
      </c>
      <c r="E881" s="94">
        <v>0</v>
      </c>
      <c r="F881" s="136" t="s">
        <v>518</v>
      </c>
      <c r="G881" s="136" t="s">
        <v>748</v>
      </c>
      <c r="H881" s="136" t="s">
        <v>1010</v>
      </c>
      <c r="I881" s="136" t="s">
        <v>103</v>
      </c>
      <c r="J881" s="136"/>
      <c r="K881" s="136"/>
      <c r="L881" s="241" t="s">
        <v>238</v>
      </c>
      <c r="M881" s="233"/>
      <c r="N881" s="234"/>
      <c r="O881" s="139"/>
      <c r="P881" s="139"/>
      <c r="Q881" s="241" t="s">
        <v>238</v>
      </c>
      <c r="R881" s="233">
        <v>0</v>
      </c>
      <c r="S881" s="234"/>
      <c r="T881" s="139"/>
      <c r="U881" s="139"/>
      <c r="V881" s="241" t="s">
        <v>238</v>
      </c>
      <c r="W881" s="233">
        <v>0</v>
      </c>
      <c r="X881" s="234"/>
      <c r="Y881" s="139"/>
      <c r="Z881" s="139"/>
      <c r="AA881" s="241" t="s">
        <v>238</v>
      </c>
      <c r="AB881" s="233">
        <v>0</v>
      </c>
      <c r="AC881" s="234"/>
      <c r="AD881" s="139"/>
      <c r="AE881" s="139"/>
      <c r="AF881" s="241" t="s">
        <v>238</v>
      </c>
      <c r="AG881" s="233">
        <v>0</v>
      </c>
      <c r="AH881" s="234"/>
      <c r="AI881" s="139"/>
      <c r="AJ881" s="139"/>
      <c r="AK881" s="136"/>
      <c r="AL881" s="8">
        <v>0</v>
      </c>
      <c r="AM881" s="58">
        <v>0</v>
      </c>
      <c r="AN881" s="136"/>
      <c r="AO881" s="237"/>
      <c r="AP881" s="139"/>
      <c r="AQ881" s="200">
        <v>0</v>
      </c>
      <c r="AR881" s="201">
        <v>0</v>
      </c>
      <c r="AS881" s="139"/>
      <c r="AT881" s="139"/>
      <c r="AU881" s="245">
        <v>0</v>
      </c>
      <c r="AV881" s="200">
        <v>0</v>
      </c>
      <c r="AW881" s="201">
        <v>0</v>
      </c>
      <c r="AX881" s="423"/>
      <c r="AY881" s="139"/>
      <c r="AZ881" s="423">
        <v>0</v>
      </c>
      <c r="BA881" s="200">
        <v>0</v>
      </c>
      <c r="BB881" s="201">
        <v>0</v>
      </c>
      <c r="BC881" s="425"/>
      <c r="BD881" s="139"/>
    </row>
    <row r="882" spans="1:56" ht="11.25" customHeight="1">
      <c r="A882" s="123">
        <v>197</v>
      </c>
      <c r="B882" s="136" t="s">
        <v>377</v>
      </c>
      <c r="C882" s="346">
        <v>3</v>
      </c>
      <c r="D882" s="140">
        <v>34984</v>
      </c>
      <c r="E882" s="94">
        <v>0</v>
      </c>
      <c r="F882" s="136" t="s">
        <v>518</v>
      </c>
      <c r="G882" s="136" t="s">
        <v>748</v>
      </c>
      <c r="H882" s="136" t="s">
        <v>1010</v>
      </c>
      <c r="I882" s="136" t="s">
        <v>103</v>
      </c>
      <c r="J882" s="136"/>
      <c r="K882" s="136"/>
      <c r="L882" s="237" t="s">
        <v>238</v>
      </c>
      <c r="M882" s="126"/>
      <c r="N882" s="221"/>
      <c r="O882" s="136"/>
      <c r="P882" s="136"/>
      <c r="Q882" s="237" t="s">
        <v>238</v>
      </c>
      <c r="R882" s="126">
        <v>0</v>
      </c>
      <c r="S882" s="221"/>
      <c r="T882" s="136"/>
      <c r="U882" s="136"/>
      <c r="V882" s="237" t="s">
        <v>238</v>
      </c>
      <c r="W882" s="126">
        <v>0</v>
      </c>
      <c r="X882" s="221"/>
      <c r="Y882" s="136"/>
      <c r="Z882" s="136"/>
      <c r="AA882" s="237" t="s">
        <v>238</v>
      </c>
      <c r="AB882" s="126">
        <v>0</v>
      </c>
      <c r="AC882" s="221"/>
      <c r="AD882" s="136"/>
      <c r="AE882" s="136"/>
      <c r="AF882" s="237" t="s">
        <v>238</v>
      </c>
      <c r="AG882" s="126">
        <v>0</v>
      </c>
      <c r="AH882" s="221"/>
      <c r="AI882" s="136"/>
      <c r="AJ882" s="136"/>
      <c r="AK882" s="136"/>
      <c r="AL882" s="8">
        <v>0</v>
      </c>
      <c r="AM882" s="58">
        <v>0</v>
      </c>
      <c r="AN882" s="136"/>
      <c r="AO882" s="237"/>
      <c r="AP882" s="136"/>
      <c r="AQ882" s="200">
        <v>0</v>
      </c>
      <c r="AR882" s="201">
        <v>0</v>
      </c>
      <c r="AS882" s="136"/>
      <c r="AT882" s="136"/>
      <c r="AU882" s="245">
        <v>0</v>
      </c>
      <c r="AV882" s="200">
        <v>0</v>
      </c>
      <c r="AW882" s="201">
        <v>0</v>
      </c>
      <c r="AX882" s="423"/>
      <c r="AY882" s="136"/>
      <c r="AZ882" s="423">
        <v>0</v>
      </c>
      <c r="BA882" s="200">
        <v>0</v>
      </c>
      <c r="BB882" s="201">
        <v>0</v>
      </c>
      <c r="BC882" s="425"/>
      <c r="BD882" s="136"/>
    </row>
    <row r="883" spans="1:56" ht="11.25" customHeight="1">
      <c r="A883" s="357">
        <v>198</v>
      </c>
      <c r="B883" s="279" t="s">
        <v>526</v>
      </c>
      <c r="C883" s="347">
        <v>0</v>
      </c>
      <c r="D883" s="280"/>
      <c r="E883" s="421">
        <v>0</v>
      </c>
      <c r="F883" s="279" t="s">
        <v>151</v>
      </c>
      <c r="G883" s="279" t="s">
        <v>338</v>
      </c>
      <c r="H883" s="279" t="s">
        <v>910</v>
      </c>
      <c r="I883" s="279" t="s">
        <v>849</v>
      </c>
      <c r="J883" s="279" t="s">
        <v>596</v>
      </c>
      <c r="K883" s="279" t="s">
        <v>688</v>
      </c>
      <c r="L883" s="269">
        <v>469.44</v>
      </c>
      <c r="M883" s="269">
        <v>222933.16598840174</v>
      </c>
      <c r="N883" s="282">
        <v>0.4748917135063091</v>
      </c>
      <c r="O883" s="279">
        <v>1</v>
      </c>
      <c r="P883" s="279"/>
      <c r="Q883" s="269">
        <v>633.41999999999996</v>
      </c>
      <c r="R883" s="269">
        <v>288580.41611178953</v>
      </c>
      <c r="S883" s="282">
        <v>0.45559094457356814</v>
      </c>
      <c r="T883" s="279">
        <v>1</v>
      </c>
      <c r="U883" s="279"/>
      <c r="V883" s="269">
        <v>759.06600000000003</v>
      </c>
      <c r="W883" s="269">
        <v>343004.50201891054</v>
      </c>
      <c r="X883" s="282">
        <v>0.45187704628966457</v>
      </c>
      <c r="Y883" s="279">
        <v>1</v>
      </c>
      <c r="Z883" s="279"/>
      <c r="AA883" s="269">
        <v>253.24590000000001</v>
      </c>
      <c r="AB883" s="269">
        <v>125007.09717257724</v>
      </c>
      <c r="AC883" s="282">
        <v>0.49361943144026116</v>
      </c>
      <c r="AD883" s="279">
        <v>1</v>
      </c>
      <c r="AE883" s="279"/>
      <c r="AF883" s="269">
        <v>179.85</v>
      </c>
      <c r="AG883" s="269">
        <v>110080.07252811133</v>
      </c>
      <c r="AH883" s="282">
        <v>0.61206601350075795</v>
      </c>
      <c r="AI883" s="279">
        <v>1</v>
      </c>
      <c r="AJ883" s="279"/>
      <c r="AK883" s="279">
        <v>50.545000000000002</v>
      </c>
      <c r="AL883" s="265">
        <v>28805.999829833039</v>
      </c>
      <c r="AM883" s="268">
        <v>0.56990799940316628</v>
      </c>
      <c r="AN883" s="279"/>
      <c r="AO883" s="316"/>
      <c r="AP883" s="279">
        <v>0</v>
      </c>
      <c r="AQ883" s="265">
        <v>0</v>
      </c>
      <c r="AR883" s="268">
        <v>0</v>
      </c>
      <c r="AS883" s="279"/>
      <c r="AT883" s="279"/>
      <c r="AU883" s="422">
        <v>0</v>
      </c>
      <c r="AV883" s="265">
        <v>0</v>
      </c>
      <c r="AW883" s="268">
        <v>0</v>
      </c>
      <c r="AX883" s="422"/>
      <c r="AY883" s="279"/>
      <c r="AZ883" s="422">
        <v>0</v>
      </c>
      <c r="BA883" s="265">
        <v>0</v>
      </c>
      <c r="BB883" s="268">
        <v>0</v>
      </c>
      <c r="BC883" s="422"/>
      <c r="BD883" s="279"/>
    </row>
    <row r="884" spans="1:56" s="4" customFormat="1" ht="11.25" customHeight="1">
      <c r="A884" s="123">
        <v>198</v>
      </c>
      <c r="B884" s="55" t="s">
        <v>821</v>
      </c>
      <c r="C884" s="345">
        <v>1</v>
      </c>
      <c r="D884" s="57">
        <v>38575</v>
      </c>
      <c r="E884" s="94">
        <v>0</v>
      </c>
      <c r="F884" s="55" t="s">
        <v>151</v>
      </c>
      <c r="G884" s="55" t="s">
        <v>338</v>
      </c>
      <c r="H884" s="55" t="s">
        <v>910</v>
      </c>
      <c r="I884" s="55" t="s">
        <v>849</v>
      </c>
      <c r="J884" s="55" t="s">
        <v>596</v>
      </c>
      <c r="K884" s="55" t="s">
        <v>688</v>
      </c>
      <c r="L884" s="55"/>
      <c r="M884" s="8"/>
      <c r="N884" s="58"/>
      <c r="O884" s="55"/>
      <c r="P884" s="5" t="s">
        <v>1277</v>
      </c>
      <c r="Q884" s="55"/>
      <c r="R884" s="8">
        <v>0</v>
      </c>
      <c r="S884" s="58"/>
      <c r="T884" s="55"/>
      <c r="U884" s="5" t="s">
        <v>1277</v>
      </c>
      <c r="V884" s="55"/>
      <c r="W884" s="8">
        <v>0</v>
      </c>
      <c r="X884" s="58"/>
      <c r="Y884" s="55"/>
      <c r="Z884" s="5" t="s">
        <v>1277</v>
      </c>
      <c r="AA884" s="55"/>
      <c r="AB884" s="8">
        <v>0</v>
      </c>
      <c r="AC884" s="58"/>
      <c r="AD884" s="55"/>
      <c r="AE884" s="5" t="s">
        <v>1277</v>
      </c>
      <c r="AF884" s="55"/>
      <c r="AG884" s="8">
        <v>0</v>
      </c>
      <c r="AH884" s="58"/>
      <c r="AI884" s="55"/>
      <c r="AJ884" s="5" t="s">
        <v>1277</v>
      </c>
      <c r="AK884" s="55">
        <v>28.818713741841901</v>
      </c>
      <c r="AL884" s="8">
        <v>16424.015493985658</v>
      </c>
      <c r="AM884" s="58">
        <v>0.56990799940316639</v>
      </c>
      <c r="AN884" s="237">
        <v>1</v>
      </c>
      <c r="AO884" s="228" t="s">
        <v>1277</v>
      </c>
      <c r="AP884" s="55">
        <v>0</v>
      </c>
      <c r="AQ884" s="200">
        <v>0</v>
      </c>
      <c r="AR884" s="201">
        <v>0</v>
      </c>
      <c r="AS884" s="55">
        <v>1</v>
      </c>
      <c r="AT884" s="55" t="s">
        <v>1277</v>
      </c>
      <c r="AU884" s="423">
        <v>0</v>
      </c>
      <c r="AV884" s="200">
        <v>0</v>
      </c>
      <c r="AW884" s="201">
        <v>0</v>
      </c>
      <c r="AX884" s="423">
        <v>1</v>
      </c>
      <c r="AY884" s="55" t="s">
        <v>1277</v>
      </c>
      <c r="AZ884" s="423">
        <v>0</v>
      </c>
      <c r="BA884" s="200">
        <v>0</v>
      </c>
      <c r="BB884" s="201">
        <v>0</v>
      </c>
      <c r="BC884" s="425">
        <v>1</v>
      </c>
      <c r="BD884" s="136" t="s">
        <v>1277</v>
      </c>
    </row>
    <row r="885" spans="1:56" ht="11.25" customHeight="1">
      <c r="A885" s="123">
        <v>198</v>
      </c>
      <c r="B885" s="55" t="s">
        <v>821</v>
      </c>
      <c r="C885" s="345">
        <v>2</v>
      </c>
      <c r="D885" s="57">
        <v>38548</v>
      </c>
      <c r="E885" s="94">
        <v>0</v>
      </c>
      <c r="F885" s="55" t="s">
        <v>151</v>
      </c>
      <c r="G885" s="55" t="s">
        <v>338</v>
      </c>
      <c r="H885" s="55" t="s">
        <v>910</v>
      </c>
      <c r="I885" s="55" t="s">
        <v>849</v>
      </c>
      <c r="J885" s="55" t="s">
        <v>596</v>
      </c>
      <c r="K885" s="55" t="s">
        <v>688</v>
      </c>
      <c r="L885" s="55"/>
      <c r="M885" s="8"/>
      <c r="N885" s="58"/>
      <c r="O885" s="55"/>
      <c r="P885" s="5" t="s">
        <v>1277</v>
      </c>
      <c r="Q885" s="55"/>
      <c r="R885" s="8">
        <v>0</v>
      </c>
      <c r="S885" s="58"/>
      <c r="T885" s="55"/>
      <c r="U885" s="5" t="s">
        <v>1277</v>
      </c>
      <c r="V885" s="55"/>
      <c r="W885" s="8">
        <v>0</v>
      </c>
      <c r="X885" s="58"/>
      <c r="Y885" s="55"/>
      <c r="Z885" s="5" t="s">
        <v>1277</v>
      </c>
      <c r="AA885" s="55"/>
      <c r="AB885" s="8">
        <v>0</v>
      </c>
      <c r="AC885" s="58"/>
      <c r="AD885" s="55"/>
      <c r="AE885" s="5" t="s">
        <v>1277</v>
      </c>
      <c r="AF885" s="55"/>
      <c r="AG885" s="8">
        <v>0</v>
      </c>
      <c r="AH885" s="58"/>
      <c r="AI885" s="55"/>
      <c r="AJ885" s="5" t="s">
        <v>1277</v>
      </c>
      <c r="AK885" s="55">
        <v>21.717122915155901</v>
      </c>
      <c r="AL885" s="8">
        <v>12376.762073369155</v>
      </c>
      <c r="AM885" s="58">
        <v>0.56990799940316617</v>
      </c>
      <c r="AN885" s="237">
        <v>1</v>
      </c>
      <c r="AO885" s="228" t="s">
        <v>1277</v>
      </c>
      <c r="AP885" s="55">
        <v>0</v>
      </c>
      <c r="AQ885" s="200">
        <v>0</v>
      </c>
      <c r="AR885" s="201">
        <v>0</v>
      </c>
      <c r="AS885" s="55">
        <v>1</v>
      </c>
      <c r="AT885" s="55" t="s">
        <v>1277</v>
      </c>
      <c r="AU885" s="423">
        <v>0</v>
      </c>
      <c r="AV885" s="200">
        <v>0</v>
      </c>
      <c r="AW885" s="201">
        <v>0</v>
      </c>
      <c r="AX885" s="423">
        <v>1</v>
      </c>
      <c r="AY885" s="55" t="s">
        <v>1277</v>
      </c>
      <c r="AZ885" s="423">
        <v>0</v>
      </c>
      <c r="BA885" s="200">
        <v>0</v>
      </c>
      <c r="BB885" s="201">
        <v>0</v>
      </c>
      <c r="BC885" s="425">
        <v>1</v>
      </c>
      <c r="BD885" s="136" t="s">
        <v>1277</v>
      </c>
    </row>
    <row r="886" spans="1:56" ht="11.25" customHeight="1">
      <c r="A886" s="357">
        <v>199</v>
      </c>
      <c r="B886" s="263" t="s">
        <v>708</v>
      </c>
      <c r="C886" s="344">
        <v>0</v>
      </c>
      <c r="D886" s="264"/>
      <c r="E886" s="421">
        <v>270</v>
      </c>
      <c r="F886" s="263" t="s">
        <v>540</v>
      </c>
      <c r="G886" s="263" t="s">
        <v>338</v>
      </c>
      <c r="H886" s="263" t="s">
        <v>709</v>
      </c>
      <c r="I886" s="263" t="s">
        <v>849</v>
      </c>
      <c r="J886" s="263" t="s">
        <v>591</v>
      </c>
      <c r="K886" s="263" t="s">
        <v>848</v>
      </c>
      <c r="L886" s="265">
        <v>1712.912</v>
      </c>
      <c r="M886" s="265">
        <v>1841508.7910870395</v>
      </c>
      <c r="N886" s="268">
        <v>1.0750749548646046</v>
      </c>
      <c r="O886" s="263">
        <v>1</v>
      </c>
      <c r="P886" s="263"/>
      <c r="Q886" s="265">
        <v>1689.3779999999999</v>
      </c>
      <c r="R886" s="265">
        <v>1829782.6633647447</v>
      </c>
      <c r="S886" s="268">
        <v>1.0831102709782801</v>
      </c>
      <c r="T886" s="263">
        <v>1</v>
      </c>
      <c r="U886" s="263"/>
      <c r="V886" s="265">
        <v>1504.35</v>
      </c>
      <c r="W886" s="265">
        <v>1685980.9419781854</v>
      </c>
      <c r="X886" s="268">
        <v>1.1207371568971221</v>
      </c>
      <c r="Y886" s="263">
        <v>1</v>
      </c>
      <c r="Z886" s="263"/>
      <c r="AA886" s="265">
        <v>1242.518</v>
      </c>
      <c r="AB886" s="265">
        <v>1455944.1834826455</v>
      </c>
      <c r="AC886" s="268">
        <v>1.1717690878382812</v>
      </c>
      <c r="AD886" s="263">
        <v>1</v>
      </c>
      <c r="AE886" s="263"/>
      <c r="AF886" s="265">
        <v>1217.0134</v>
      </c>
      <c r="AG886" s="265">
        <v>1470528.3543923625</v>
      </c>
      <c r="AH886" s="268">
        <v>1.2083090904277329</v>
      </c>
      <c r="AI886" s="263">
        <v>1</v>
      </c>
      <c r="AJ886" s="263"/>
      <c r="AK886" s="263">
        <v>1001</v>
      </c>
      <c r="AL886" s="265">
        <v>1160625.7048947243</v>
      </c>
      <c r="AM886" s="268">
        <v>1.1594662386560683</v>
      </c>
      <c r="AN886" s="263"/>
      <c r="AO886" s="313"/>
      <c r="AP886" s="263">
        <v>1341.73</v>
      </c>
      <c r="AQ886" s="265">
        <v>1494834.5513481102</v>
      </c>
      <c r="AR886" s="268">
        <v>1.1141098070014908</v>
      </c>
      <c r="AS886" s="263"/>
      <c r="AT886" s="263"/>
      <c r="AU886" s="422">
        <v>1219.0940000000001</v>
      </c>
      <c r="AV886" s="265">
        <v>1330452.9261028045</v>
      </c>
      <c r="AW886" s="268">
        <v>1.0913456436524209</v>
      </c>
      <c r="AX886" s="422"/>
      <c r="AY886" s="263"/>
      <c r="AZ886" s="422">
        <v>1377.8909999999998</v>
      </c>
      <c r="BA886" s="265">
        <v>1497623.1220893473</v>
      </c>
      <c r="BB886" s="268">
        <v>1.0868952058539807</v>
      </c>
      <c r="BC886" s="422"/>
      <c r="BD886" s="263"/>
    </row>
    <row r="887" spans="1:56" s="4" customFormat="1" ht="11.25" customHeight="1">
      <c r="A887" s="123">
        <v>199</v>
      </c>
      <c r="B887" s="55" t="s">
        <v>708</v>
      </c>
      <c r="C887" s="345">
        <v>1</v>
      </c>
      <c r="D887" s="57">
        <v>40890</v>
      </c>
      <c r="E887" s="94">
        <v>135</v>
      </c>
      <c r="F887" s="55" t="s">
        <v>540</v>
      </c>
      <c r="G887" s="55" t="s">
        <v>338</v>
      </c>
      <c r="H887" s="55" t="s">
        <v>709</v>
      </c>
      <c r="I887" s="55" t="s">
        <v>849</v>
      </c>
      <c r="J887" s="55" t="s">
        <v>591</v>
      </c>
      <c r="K887" s="55" t="s">
        <v>848</v>
      </c>
      <c r="L887" s="56"/>
      <c r="M887" s="200"/>
      <c r="N887" s="201"/>
      <c r="O887" s="56"/>
      <c r="P887" s="56"/>
      <c r="Q887" s="197"/>
      <c r="R887" s="200"/>
      <c r="S887" s="201"/>
      <c r="T887" s="56"/>
      <c r="U887" s="56"/>
      <c r="V887" s="197"/>
      <c r="W887" s="200"/>
      <c r="X887" s="201"/>
      <c r="Y887" s="56"/>
      <c r="Z887" s="56"/>
      <c r="AA887" s="197"/>
      <c r="AB887" s="200"/>
      <c r="AC887" s="201"/>
      <c r="AD887" s="56"/>
      <c r="AE887" s="56"/>
      <c r="AF887" s="197"/>
      <c r="AG887" s="200"/>
      <c r="AH887" s="201"/>
      <c r="AI887" s="56"/>
      <c r="AJ887" s="56"/>
      <c r="AK887" s="55">
        <v>488.65096999999997</v>
      </c>
      <c r="AL887" s="8">
        <v>568327.90757069888</v>
      </c>
      <c r="AM887" s="58">
        <v>1.1630549051620604</v>
      </c>
      <c r="AN887" s="237">
        <v>1</v>
      </c>
      <c r="AO887" s="228"/>
      <c r="AP887" s="56">
        <v>587.34699999999998</v>
      </c>
      <c r="AQ887" s="200">
        <v>653371.02489092934</v>
      </c>
      <c r="AR887" s="201">
        <v>1.1124105935519026</v>
      </c>
      <c r="AS887" s="56">
        <v>1</v>
      </c>
      <c r="AT887" s="56"/>
      <c r="AU887" s="423">
        <v>510.32400000000001</v>
      </c>
      <c r="AV887" s="200">
        <v>561705.42035954469</v>
      </c>
      <c r="AW887" s="201">
        <v>1.1006839191563491</v>
      </c>
      <c r="AX887" s="423">
        <v>1</v>
      </c>
      <c r="AY887" s="56"/>
      <c r="AZ887" s="424">
        <v>783.61303999999996</v>
      </c>
      <c r="BA887" s="200">
        <v>862047.29944603611</v>
      </c>
      <c r="BB887" s="201">
        <v>1.1000931013680377</v>
      </c>
      <c r="BC887" s="425">
        <v>1</v>
      </c>
      <c r="BD887" s="139"/>
    </row>
    <row r="888" spans="1:56" s="4" customFormat="1" ht="11.25" customHeight="1">
      <c r="A888" s="123">
        <v>199</v>
      </c>
      <c r="B888" s="55" t="s">
        <v>708</v>
      </c>
      <c r="C888" s="345">
        <v>2</v>
      </c>
      <c r="D888" s="57">
        <v>41081</v>
      </c>
      <c r="E888" s="94">
        <v>135</v>
      </c>
      <c r="F888" s="55" t="s">
        <v>540</v>
      </c>
      <c r="G888" s="55" t="s">
        <v>338</v>
      </c>
      <c r="H888" s="55" t="s">
        <v>709</v>
      </c>
      <c r="I888" s="55" t="s">
        <v>849</v>
      </c>
      <c r="J888" s="55" t="s">
        <v>591</v>
      </c>
      <c r="K888" s="55" t="s">
        <v>848</v>
      </c>
      <c r="L888" s="55"/>
      <c r="M888" s="8"/>
      <c r="N888" s="58"/>
      <c r="O888" s="55"/>
      <c r="P888" s="55"/>
      <c r="Q888" s="197"/>
      <c r="R888" s="8"/>
      <c r="S888" s="58"/>
      <c r="T888" s="55"/>
      <c r="U888" s="55"/>
      <c r="V888" s="197"/>
      <c r="W888" s="8"/>
      <c r="X888" s="58"/>
      <c r="Y888" s="55"/>
      <c r="Z888" s="55"/>
      <c r="AA888" s="197"/>
      <c r="AB888" s="8"/>
      <c r="AC888" s="58"/>
      <c r="AD888" s="55"/>
      <c r="AE888" s="55"/>
      <c r="AF888" s="197"/>
      <c r="AG888" s="8"/>
      <c r="AH888" s="58"/>
      <c r="AI888" s="55"/>
      <c r="AJ888" s="55"/>
      <c r="AK888" s="55">
        <v>512.72275000000002</v>
      </c>
      <c r="AL888" s="8">
        <v>592539.41272799473</v>
      </c>
      <c r="AM888" s="58">
        <v>1.1556721692727594</v>
      </c>
      <c r="AN888" s="237">
        <v>1</v>
      </c>
      <c r="AO888" s="228"/>
      <c r="AP888" s="55">
        <v>754.38</v>
      </c>
      <c r="AQ888" s="200">
        <v>841463.52645718073</v>
      </c>
      <c r="AR888" s="201">
        <v>1.1154372152723835</v>
      </c>
      <c r="AS888" s="55">
        <v>1</v>
      </c>
      <c r="AT888" s="55"/>
      <c r="AU888" s="423">
        <v>708.77</v>
      </c>
      <c r="AV888" s="200">
        <v>768747.5057432598</v>
      </c>
      <c r="AW888" s="201">
        <v>1.0846219588064674</v>
      </c>
      <c r="AX888" s="423">
        <v>1</v>
      </c>
      <c r="AY888" s="55"/>
      <c r="AZ888" s="424">
        <v>594.27795999999989</v>
      </c>
      <c r="BA888" s="200">
        <v>635575.82264331111</v>
      </c>
      <c r="BB888" s="201">
        <v>1.0694925025375519</v>
      </c>
      <c r="BC888" s="425">
        <v>1</v>
      </c>
      <c r="BD888" s="136"/>
    </row>
    <row r="889" spans="1:56" ht="11.25" customHeight="1">
      <c r="A889" s="357">
        <v>200</v>
      </c>
      <c r="B889" s="263" t="s">
        <v>147</v>
      </c>
      <c r="C889" s="344">
        <v>0</v>
      </c>
      <c r="D889" s="264"/>
      <c r="E889" s="421">
        <v>0</v>
      </c>
      <c r="F889" s="263" t="s">
        <v>144</v>
      </c>
      <c r="G889" s="263" t="s">
        <v>338</v>
      </c>
      <c r="H889" s="263" t="s">
        <v>148</v>
      </c>
      <c r="I889" s="263" t="s">
        <v>849</v>
      </c>
      <c r="J889" s="263" t="s">
        <v>129</v>
      </c>
      <c r="K889" s="263" t="s">
        <v>848</v>
      </c>
      <c r="L889" s="285" t="s">
        <v>238</v>
      </c>
      <c r="M889" s="265">
        <v>0</v>
      </c>
      <c r="N889" s="268">
        <v>0</v>
      </c>
      <c r="O889" s="263">
        <v>1</v>
      </c>
      <c r="P889" s="263"/>
      <c r="Q889" s="285" t="s">
        <v>238</v>
      </c>
      <c r="R889" s="265">
        <v>0</v>
      </c>
      <c r="S889" s="268">
        <v>0</v>
      </c>
      <c r="T889" s="263">
        <v>1</v>
      </c>
      <c r="U889" s="263"/>
      <c r="V889" s="285" t="s">
        <v>238</v>
      </c>
      <c r="W889" s="265">
        <v>0</v>
      </c>
      <c r="X889" s="268">
        <v>0</v>
      </c>
      <c r="Y889" s="263">
        <v>1</v>
      </c>
      <c r="Z889" s="263"/>
      <c r="AA889" s="285" t="s">
        <v>238</v>
      </c>
      <c r="AB889" s="265">
        <v>0</v>
      </c>
      <c r="AC889" s="268">
        <v>0</v>
      </c>
      <c r="AD889" s="263">
        <v>1</v>
      </c>
      <c r="AE889" s="263"/>
      <c r="AF889" s="285" t="s">
        <v>238</v>
      </c>
      <c r="AG889" s="265">
        <v>0</v>
      </c>
      <c r="AH889" s="268">
        <v>0</v>
      </c>
      <c r="AI889" s="263">
        <v>1</v>
      </c>
      <c r="AJ889" s="263"/>
      <c r="AK889" s="263"/>
      <c r="AL889" s="265">
        <v>0</v>
      </c>
      <c r="AM889" s="268">
        <v>0</v>
      </c>
      <c r="AN889" s="263"/>
      <c r="AO889" s="313"/>
      <c r="AP889" s="263"/>
      <c r="AQ889" s="265">
        <v>0</v>
      </c>
      <c r="AR889" s="268">
        <v>0</v>
      </c>
      <c r="AS889" s="263"/>
      <c r="AT889" s="263"/>
      <c r="AU889" s="422">
        <v>0</v>
      </c>
      <c r="AV889" s="265">
        <v>0</v>
      </c>
      <c r="AW889" s="268">
        <v>0</v>
      </c>
      <c r="AX889" s="422"/>
      <c r="AY889" s="263"/>
      <c r="AZ889" s="422">
        <v>0</v>
      </c>
      <c r="BA889" s="265">
        <v>0</v>
      </c>
      <c r="BB889" s="268">
        <v>0</v>
      </c>
      <c r="BC889" s="422"/>
      <c r="BD889" s="263"/>
    </row>
    <row r="890" spans="1:56" ht="11.25" customHeight="1">
      <c r="A890" s="123">
        <v>200</v>
      </c>
      <c r="B890" s="55" t="s">
        <v>147</v>
      </c>
      <c r="C890" s="345">
        <v>1</v>
      </c>
      <c r="D890" s="57">
        <v>36317</v>
      </c>
      <c r="E890" s="94">
        <v>0</v>
      </c>
      <c r="F890" s="55" t="s">
        <v>144</v>
      </c>
      <c r="G890" s="55" t="s">
        <v>338</v>
      </c>
      <c r="H890" s="55" t="s">
        <v>148</v>
      </c>
      <c r="I890" s="55" t="s">
        <v>849</v>
      </c>
      <c r="J890" s="55" t="s">
        <v>129</v>
      </c>
      <c r="K890" s="55" t="s">
        <v>848</v>
      </c>
      <c r="L890" s="228" t="s">
        <v>238</v>
      </c>
      <c r="M890" s="8"/>
      <c r="N890" s="58"/>
      <c r="O890" s="55"/>
      <c r="P890" s="55"/>
      <c r="Q890" s="228" t="s">
        <v>238</v>
      </c>
      <c r="R890" s="8"/>
      <c r="S890" s="58"/>
      <c r="T890" s="55"/>
      <c r="U890" s="55"/>
      <c r="V890" s="228" t="s">
        <v>238</v>
      </c>
      <c r="W890" s="8"/>
      <c r="X890" s="58"/>
      <c r="Y890" s="55"/>
      <c r="Z890" s="55"/>
      <c r="AA890" s="228" t="s">
        <v>238</v>
      </c>
      <c r="AB890" s="8"/>
      <c r="AC890" s="58"/>
      <c r="AD890" s="55"/>
      <c r="AE890" s="55"/>
      <c r="AF890" s="228" t="s">
        <v>238</v>
      </c>
      <c r="AG890" s="8"/>
      <c r="AH890" s="58"/>
      <c r="AI890" s="55"/>
      <c r="AJ890" s="55"/>
      <c r="AK890" s="55"/>
      <c r="AL890" s="8">
        <v>0</v>
      </c>
      <c r="AM890" s="58">
        <v>0</v>
      </c>
      <c r="AN890" s="237">
        <v>1</v>
      </c>
      <c r="AO890" s="228"/>
      <c r="AP890" s="55"/>
      <c r="AQ890" s="200">
        <v>0</v>
      </c>
      <c r="AR890" s="201">
        <v>0</v>
      </c>
      <c r="AS890" s="55">
        <v>1</v>
      </c>
      <c r="AT890" s="55"/>
      <c r="AU890" s="245">
        <v>0</v>
      </c>
      <c r="AV890" s="200">
        <v>0</v>
      </c>
      <c r="AW890" s="201">
        <v>0</v>
      </c>
      <c r="AX890" s="423">
        <v>1</v>
      </c>
      <c r="AY890" s="55"/>
      <c r="AZ890" s="245">
        <v>0</v>
      </c>
      <c r="BA890" s="200">
        <v>0</v>
      </c>
      <c r="BB890" s="201">
        <v>0</v>
      </c>
      <c r="BC890" s="425">
        <v>1</v>
      </c>
      <c r="BD890" s="136"/>
    </row>
    <row r="891" spans="1:56" s="4" customFormat="1" ht="11.25" customHeight="1">
      <c r="A891" s="357">
        <v>201</v>
      </c>
      <c r="B891" s="263" t="s">
        <v>1255</v>
      </c>
      <c r="C891" s="344">
        <v>0</v>
      </c>
      <c r="D891" s="264"/>
      <c r="E891" s="421">
        <v>195</v>
      </c>
      <c r="F891" s="263" t="s">
        <v>55</v>
      </c>
      <c r="G891" s="263" t="s">
        <v>748</v>
      </c>
      <c r="H891" s="263" t="s">
        <v>358</v>
      </c>
      <c r="I891" s="263" t="s">
        <v>103</v>
      </c>
      <c r="J891" s="263"/>
      <c r="K891" s="263"/>
      <c r="L891" s="267">
        <v>196.14435</v>
      </c>
      <c r="M891" s="265">
        <v>0</v>
      </c>
      <c r="N891" s="268">
        <v>0</v>
      </c>
      <c r="O891" s="263"/>
      <c r="P891" s="263"/>
      <c r="Q891" s="267">
        <v>117.64879999999999</v>
      </c>
      <c r="R891" s="265">
        <v>0</v>
      </c>
      <c r="S891" s="268">
        <v>0</v>
      </c>
      <c r="T891" s="263"/>
      <c r="U891" s="263"/>
      <c r="V891" s="267">
        <v>188.57240000000002</v>
      </c>
      <c r="W891" s="265">
        <v>0</v>
      </c>
      <c r="X891" s="268">
        <v>0</v>
      </c>
      <c r="Y891" s="263"/>
      <c r="Z891" s="263"/>
      <c r="AA891" s="265">
        <v>8.04955</v>
      </c>
      <c r="AB891" s="265">
        <v>0</v>
      </c>
      <c r="AC891" s="268">
        <v>0</v>
      </c>
      <c r="AD891" s="263"/>
      <c r="AE891" s="263"/>
      <c r="AF891" s="271">
        <v>208.36294999999998</v>
      </c>
      <c r="AG891" s="265">
        <v>0</v>
      </c>
      <c r="AH891" s="268">
        <v>0</v>
      </c>
      <c r="AI891" s="263"/>
      <c r="AJ891" s="263"/>
      <c r="AK891" s="263">
        <v>156.25479999999999</v>
      </c>
      <c r="AL891" s="265">
        <v>0</v>
      </c>
      <c r="AM891" s="268">
        <v>0</v>
      </c>
      <c r="AN891" s="263"/>
      <c r="AO891" s="313"/>
      <c r="AP891" s="263">
        <v>175.69709999999998</v>
      </c>
      <c r="AQ891" s="265">
        <v>0</v>
      </c>
      <c r="AR891" s="268">
        <v>0</v>
      </c>
      <c r="AS891" s="263"/>
      <c r="AT891" s="263"/>
      <c r="AU891" s="422">
        <v>231.26784999999995</v>
      </c>
      <c r="AV891" s="265">
        <v>0</v>
      </c>
      <c r="AW891" s="268">
        <v>0</v>
      </c>
      <c r="AX891" s="422"/>
      <c r="AY891" s="263"/>
      <c r="AZ891" s="422">
        <v>210.33304999999999</v>
      </c>
      <c r="BA891" s="265">
        <v>0</v>
      </c>
      <c r="BB891" s="268">
        <v>0</v>
      </c>
      <c r="BC891" s="422"/>
      <c r="BD891" s="263"/>
    </row>
    <row r="892" spans="1:56" s="4" customFormat="1" ht="11.25" customHeight="1">
      <c r="A892" s="123">
        <v>201</v>
      </c>
      <c r="B892" s="55" t="s">
        <v>1255</v>
      </c>
      <c r="C892" s="345">
        <v>1</v>
      </c>
      <c r="D892" s="57">
        <v>42610</v>
      </c>
      <c r="E892" s="8">
        <v>65</v>
      </c>
      <c r="F892" s="122" t="s">
        <v>55</v>
      </c>
      <c r="G892" s="122" t="s">
        <v>748</v>
      </c>
      <c r="H892" s="122" t="s">
        <v>358</v>
      </c>
      <c r="I892" s="55" t="s">
        <v>103</v>
      </c>
      <c r="J892" s="55"/>
      <c r="K892" s="55"/>
      <c r="L892" s="197">
        <v>65.381450000000001</v>
      </c>
      <c r="M892" s="8">
        <v>0</v>
      </c>
      <c r="N892" s="58">
        <v>0</v>
      </c>
      <c r="O892" s="55"/>
      <c r="P892" s="5" t="s">
        <v>1273</v>
      </c>
      <c r="Q892" s="58">
        <v>39.216266666666662</v>
      </c>
      <c r="R892" s="8">
        <v>0</v>
      </c>
      <c r="S892" s="58">
        <v>0</v>
      </c>
      <c r="T892" s="55"/>
      <c r="U892" s="5" t="s">
        <v>1273</v>
      </c>
      <c r="V892" s="58">
        <v>62.857466666666667</v>
      </c>
      <c r="W892" s="8">
        <v>0</v>
      </c>
      <c r="X892" s="58">
        <v>0</v>
      </c>
      <c r="Y892" s="55"/>
      <c r="Z892" s="5" t="s">
        <v>1273</v>
      </c>
      <c r="AA892" s="217">
        <v>8.04955</v>
      </c>
      <c r="AB892" s="8">
        <v>0</v>
      </c>
      <c r="AC892" s="58">
        <v>0</v>
      </c>
      <c r="AD892" s="55"/>
      <c r="AE892" s="5" t="s">
        <v>1273</v>
      </c>
      <c r="AF892" s="58">
        <v>69.454316666666671</v>
      </c>
      <c r="AG892" s="8">
        <v>0</v>
      </c>
      <c r="AH892" s="58">
        <v>0</v>
      </c>
      <c r="AI892" s="55"/>
      <c r="AJ892" s="5" t="s">
        <v>1273</v>
      </c>
      <c r="AK892" s="55">
        <v>48.396799999999999</v>
      </c>
      <c r="AL892" s="8">
        <v>0</v>
      </c>
      <c r="AM892" s="58">
        <v>0</v>
      </c>
      <c r="AN892" s="55"/>
      <c r="AO892" s="228" t="s">
        <v>1273</v>
      </c>
      <c r="AP892" s="55">
        <v>47.13</v>
      </c>
      <c r="AQ892" s="200">
        <v>0</v>
      </c>
      <c r="AR892" s="201">
        <v>0</v>
      </c>
      <c r="AS892" s="55"/>
      <c r="AT892" s="55" t="s">
        <v>1273</v>
      </c>
      <c r="AU892" s="423">
        <v>73.828999999999994</v>
      </c>
      <c r="AV892" s="200">
        <v>0</v>
      </c>
      <c r="AW892" s="201">
        <v>0</v>
      </c>
      <c r="AX892" s="423"/>
      <c r="AY892" s="55" t="s">
        <v>1273</v>
      </c>
      <c r="AZ892" s="423">
        <v>64.864049999999992</v>
      </c>
      <c r="BA892" s="200">
        <v>0</v>
      </c>
      <c r="BB892" s="201">
        <v>0</v>
      </c>
      <c r="BC892" s="425"/>
      <c r="BD892" s="136" t="s">
        <v>1273</v>
      </c>
    </row>
    <row r="893" spans="1:56" ht="11.25" customHeight="1">
      <c r="A893" s="123">
        <v>201</v>
      </c>
      <c r="B893" s="55" t="s">
        <v>1255</v>
      </c>
      <c r="C893" s="345">
        <v>2</v>
      </c>
      <c r="D893" s="57">
        <v>42737</v>
      </c>
      <c r="E893" s="8">
        <v>65</v>
      </c>
      <c r="F893" s="122" t="s">
        <v>55</v>
      </c>
      <c r="G893" s="122" t="s">
        <v>748</v>
      </c>
      <c r="H893" s="122" t="s">
        <v>358</v>
      </c>
      <c r="I893" s="55" t="s">
        <v>103</v>
      </c>
      <c r="J893" s="55"/>
      <c r="K893" s="55"/>
      <c r="L893" s="197">
        <v>65.381450000000001</v>
      </c>
      <c r="M893" s="8">
        <v>0</v>
      </c>
      <c r="N893" s="58">
        <v>0</v>
      </c>
      <c r="O893" s="55"/>
      <c r="P893" s="5" t="s">
        <v>1273</v>
      </c>
      <c r="Q893" s="58">
        <v>39.216266666666662</v>
      </c>
      <c r="R893" s="8">
        <v>0</v>
      </c>
      <c r="S893" s="58">
        <v>0</v>
      </c>
      <c r="T893" s="55"/>
      <c r="U893" s="5" t="s">
        <v>1273</v>
      </c>
      <c r="V893" s="58">
        <v>62.857466666666667</v>
      </c>
      <c r="W893" s="8">
        <v>0</v>
      </c>
      <c r="X893" s="58">
        <v>0</v>
      </c>
      <c r="Y893" s="55"/>
      <c r="Z893" s="5" t="s">
        <v>1273</v>
      </c>
      <c r="AA893" s="58">
        <v>0</v>
      </c>
      <c r="AB893" s="8">
        <v>0</v>
      </c>
      <c r="AC893" s="58">
        <v>0</v>
      </c>
      <c r="AD893" s="55"/>
      <c r="AE893" s="5" t="s">
        <v>1273</v>
      </c>
      <c r="AF893" s="58">
        <v>69.454316666666671</v>
      </c>
      <c r="AG893" s="8">
        <v>0</v>
      </c>
      <c r="AH893" s="58">
        <v>0</v>
      </c>
      <c r="AI893" s="55"/>
      <c r="AJ893" s="5" t="s">
        <v>1273</v>
      </c>
      <c r="AK893" s="55">
        <v>58.844300000000004</v>
      </c>
      <c r="AL893" s="8">
        <v>0</v>
      </c>
      <c r="AM893" s="58">
        <v>0</v>
      </c>
      <c r="AN893" s="55"/>
      <c r="AO893" s="228" t="s">
        <v>1273</v>
      </c>
      <c r="AP893" s="55">
        <v>62.52</v>
      </c>
      <c r="AQ893" s="200">
        <v>0</v>
      </c>
      <c r="AR893" s="201">
        <v>0</v>
      </c>
      <c r="AS893" s="55"/>
      <c r="AT893" s="55" t="s">
        <v>1273</v>
      </c>
      <c r="AU893" s="423">
        <v>85.181949999999986</v>
      </c>
      <c r="AV893" s="200">
        <v>0</v>
      </c>
      <c r="AW893" s="201">
        <v>0</v>
      </c>
      <c r="AX893" s="423"/>
      <c r="AY893" s="55" t="s">
        <v>1273</v>
      </c>
      <c r="AZ893" s="423">
        <v>98.574649999999991</v>
      </c>
      <c r="BA893" s="200">
        <v>0</v>
      </c>
      <c r="BB893" s="201">
        <v>0</v>
      </c>
      <c r="BC893" s="425"/>
      <c r="BD893" s="136" t="s">
        <v>1273</v>
      </c>
    </row>
    <row r="894" spans="1:56" ht="11.25" customHeight="1">
      <c r="A894" s="123">
        <v>201</v>
      </c>
      <c r="B894" s="55" t="s">
        <v>1255</v>
      </c>
      <c r="C894" s="345">
        <v>3</v>
      </c>
      <c r="D894" s="57">
        <v>42547</v>
      </c>
      <c r="E894" s="8">
        <v>65</v>
      </c>
      <c r="F894" s="122" t="s">
        <v>55</v>
      </c>
      <c r="G894" s="122" t="s">
        <v>748</v>
      </c>
      <c r="H894" s="122" t="s">
        <v>358</v>
      </c>
      <c r="I894" s="55" t="s">
        <v>103</v>
      </c>
      <c r="J894" s="55"/>
      <c r="K894" s="55"/>
      <c r="L894" s="197">
        <v>65.381450000000001</v>
      </c>
      <c r="M894" s="8">
        <v>0</v>
      </c>
      <c r="N894" s="58">
        <v>0</v>
      </c>
      <c r="O894" s="55"/>
      <c r="P894" s="5" t="s">
        <v>1273</v>
      </c>
      <c r="Q894" s="58">
        <v>39.216266666666662</v>
      </c>
      <c r="R894" s="8">
        <v>0</v>
      </c>
      <c r="S894" s="58">
        <v>0</v>
      </c>
      <c r="T894" s="55"/>
      <c r="U894" s="5" t="s">
        <v>1273</v>
      </c>
      <c r="V894" s="58">
        <v>62.857466666666667</v>
      </c>
      <c r="W894" s="8">
        <v>0</v>
      </c>
      <c r="X894" s="58">
        <v>0</v>
      </c>
      <c r="Y894" s="55"/>
      <c r="Z894" s="5" t="s">
        <v>1273</v>
      </c>
      <c r="AA894" s="58">
        <v>0</v>
      </c>
      <c r="AB894" s="8">
        <v>0</v>
      </c>
      <c r="AC894" s="58">
        <v>0</v>
      </c>
      <c r="AD894" s="55"/>
      <c r="AE894" s="5" t="s">
        <v>1273</v>
      </c>
      <c r="AF894" s="58">
        <v>69.454316666666671</v>
      </c>
      <c r="AG894" s="8">
        <v>0</v>
      </c>
      <c r="AH894" s="58">
        <v>0</v>
      </c>
      <c r="AI894" s="55"/>
      <c r="AJ894" s="5" t="s">
        <v>1273</v>
      </c>
      <c r="AK894" s="55">
        <v>49.0137</v>
      </c>
      <c r="AL894" s="8">
        <v>0</v>
      </c>
      <c r="AM894" s="58">
        <v>0</v>
      </c>
      <c r="AN894" s="55"/>
      <c r="AO894" s="228" t="s">
        <v>1273</v>
      </c>
      <c r="AP894" s="55">
        <v>66.05</v>
      </c>
      <c r="AQ894" s="200">
        <v>0</v>
      </c>
      <c r="AR894" s="201">
        <v>0</v>
      </c>
      <c r="AS894" s="55"/>
      <c r="AT894" s="55" t="s">
        <v>1273</v>
      </c>
      <c r="AU894" s="423">
        <v>72.256899999999987</v>
      </c>
      <c r="AV894" s="200">
        <v>0</v>
      </c>
      <c r="AW894" s="201">
        <v>0</v>
      </c>
      <c r="AX894" s="423"/>
      <c r="AY894" s="55" t="s">
        <v>1273</v>
      </c>
      <c r="AZ894" s="423">
        <v>46.894350000000003</v>
      </c>
      <c r="BA894" s="200">
        <v>0</v>
      </c>
      <c r="BB894" s="201">
        <v>0</v>
      </c>
      <c r="BC894" s="425"/>
      <c r="BD894" s="136" t="s">
        <v>1273</v>
      </c>
    </row>
    <row r="895" spans="1:56" ht="11.25" customHeight="1">
      <c r="A895" s="357">
        <v>202</v>
      </c>
      <c r="B895" s="263" t="s">
        <v>1251</v>
      </c>
      <c r="C895" s="344">
        <v>0</v>
      </c>
      <c r="D895" s="264"/>
      <c r="E895" s="421">
        <v>439</v>
      </c>
      <c r="F895" s="263" t="s">
        <v>902</v>
      </c>
      <c r="G895" s="263" t="s">
        <v>338</v>
      </c>
      <c r="H895" s="354" t="s">
        <v>1252</v>
      </c>
      <c r="I895" s="263" t="s">
        <v>849</v>
      </c>
      <c r="J895" s="263" t="s">
        <v>596</v>
      </c>
      <c r="K895" s="263" t="s">
        <v>688</v>
      </c>
      <c r="L895" s="263">
        <v>1312.4</v>
      </c>
      <c r="M895" s="265">
        <v>555432.24260159989</v>
      </c>
      <c r="N895" s="268">
        <v>0.4232187157890886</v>
      </c>
      <c r="O895" s="263">
        <v>1</v>
      </c>
      <c r="P895" s="263"/>
      <c r="Q895" s="272">
        <v>815.98413057124924</v>
      </c>
      <c r="R895" s="265">
        <v>342713.33483992465</v>
      </c>
      <c r="S895" s="268">
        <v>0.42</v>
      </c>
      <c r="T895" s="263">
        <v>1</v>
      </c>
      <c r="U895" s="263"/>
      <c r="V895" s="272">
        <v>1328</v>
      </c>
      <c r="W895" s="265">
        <v>546298.19268082583</v>
      </c>
      <c r="X895" s="268">
        <v>0.41136912099459777</v>
      </c>
      <c r="Y895" s="263">
        <v>1</v>
      </c>
      <c r="Z895" s="263"/>
      <c r="AA895" s="272">
        <v>482</v>
      </c>
      <c r="AB895" s="265">
        <v>195624.12365230281</v>
      </c>
      <c r="AC895" s="268">
        <v>0.40585917770187302</v>
      </c>
      <c r="AD895" s="263">
        <v>1</v>
      </c>
      <c r="AE895" s="263"/>
      <c r="AF895" s="272">
        <v>633</v>
      </c>
      <c r="AG895" s="265">
        <v>304834.24748489435</v>
      </c>
      <c r="AH895" s="268">
        <v>0.48157069112937495</v>
      </c>
      <c r="AI895" s="263">
        <v>1</v>
      </c>
      <c r="AJ895" s="263"/>
      <c r="AK895" s="263">
        <v>0</v>
      </c>
      <c r="AL895" s="265">
        <v>0</v>
      </c>
      <c r="AM895" s="268">
        <v>0</v>
      </c>
      <c r="AN895" s="263"/>
      <c r="AO895" s="313"/>
      <c r="AP895" s="263">
        <v>497.48</v>
      </c>
      <c r="AQ895" s="265">
        <v>208406.74764922744</v>
      </c>
      <c r="AR895" s="268">
        <v>0.41892487667690648</v>
      </c>
      <c r="AS895" s="263"/>
      <c r="AT895" s="263"/>
      <c r="AU895" s="422">
        <v>522.41499999999996</v>
      </c>
      <c r="AV895" s="265">
        <v>217174.49186869795</v>
      </c>
      <c r="AW895" s="268">
        <v>0.41571258839944863</v>
      </c>
      <c r="AX895" s="422"/>
      <c r="AY895" s="263"/>
      <c r="AZ895" s="422">
        <v>311.32799999999997</v>
      </c>
      <c r="BA895" s="265">
        <v>131796.4610573239</v>
      </c>
      <c r="BB895" s="268">
        <v>0.42333635605317838</v>
      </c>
      <c r="BC895" s="422"/>
      <c r="BD895" s="263"/>
    </row>
    <row r="896" spans="1:56" s="4" customFormat="1" ht="11.25" customHeight="1">
      <c r="A896" s="123">
        <v>202</v>
      </c>
      <c r="B896" s="55" t="s">
        <v>1251</v>
      </c>
      <c r="C896" s="345">
        <v>1</v>
      </c>
      <c r="D896" s="57">
        <v>42694</v>
      </c>
      <c r="E896" s="94">
        <v>225</v>
      </c>
      <c r="F896" s="122" t="s">
        <v>902</v>
      </c>
      <c r="G896" s="122" t="s">
        <v>338</v>
      </c>
      <c r="H896" s="122" t="s">
        <v>1252</v>
      </c>
      <c r="I896" s="55" t="s">
        <v>849</v>
      </c>
      <c r="J896" s="55" t="s">
        <v>596</v>
      </c>
      <c r="K896" s="55" t="s">
        <v>688</v>
      </c>
      <c r="L896" s="55">
        <v>1312.4</v>
      </c>
      <c r="M896" s="8">
        <v>555432.24260159989</v>
      </c>
      <c r="N896" s="58">
        <v>0.4232187157890886</v>
      </c>
      <c r="O896" s="55"/>
      <c r="P896" s="55">
        <v>1</v>
      </c>
      <c r="Q896" s="217">
        <v>815.98413057124924</v>
      </c>
      <c r="R896" s="8">
        <v>342713.33483992465</v>
      </c>
      <c r="S896" s="58">
        <v>0.42</v>
      </c>
      <c r="T896" s="55"/>
      <c r="U896" s="55">
        <v>1</v>
      </c>
      <c r="V896" s="217">
        <v>1328</v>
      </c>
      <c r="W896" s="8">
        <v>546298.19268082583</v>
      </c>
      <c r="X896" s="58">
        <v>0.41136912099459777</v>
      </c>
      <c r="Y896" s="55"/>
      <c r="Z896" s="55">
        <v>1</v>
      </c>
      <c r="AA896" s="217">
        <v>482</v>
      </c>
      <c r="AB896" s="8">
        <v>195624.12365230281</v>
      </c>
      <c r="AC896" s="58">
        <v>0.40585917770187302</v>
      </c>
      <c r="AD896" s="55"/>
      <c r="AE896" s="55">
        <v>1</v>
      </c>
      <c r="AF896" s="217">
        <v>633</v>
      </c>
      <c r="AG896" s="8">
        <v>304834.24748489435</v>
      </c>
      <c r="AH896" s="58">
        <v>0.48157069112937495</v>
      </c>
      <c r="AI896" s="55"/>
      <c r="AJ896" s="55">
        <v>1</v>
      </c>
      <c r="AK896" s="55">
        <v>0</v>
      </c>
      <c r="AL896" s="8">
        <v>0</v>
      </c>
      <c r="AM896" s="58">
        <v>0</v>
      </c>
      <c r="AN896" s="237">
        <v>1</v>
      </c>
      <c r="AO896" s="228">
        <v>1</v>
      </c>
      <c r="AP896" s="55">
        <v>430.23</v>
      </c>
      <c r="AQ896" s="200">
        <v>180578.89228579201</v>
      </c>
      <c r="AR896" s="201">
        <v>0.41972640746993933</v>
      </c>
      <c r="AS896" s="55">
        <v>1</v>
      </c>
      <c r="AT896" s="55"/>
      <c r="AU896" s="423">
        <v>314.41500000000002</v>
      </c>
      <c r="AV896" s="200">
        <v>132725.67590491558</v>
      </c>
      <c r="AW896" s="201">
        <v>0.42213531766905382</v>
      </c>
      <c r="AX896" s="423">
        <v>1</v>
      </c>
      <c r="AY896" s="55"/>
      <c r="AZ896" s="423">
        <v>279.54796999999996</v>
      </c>
      <c r="BA896" s="200">
        <v>118207.04746781134</v>
      </c>
      <c r="BB896" s="201">
        <v>0.42285067377814034</v>
      </c>
      <c r="BC896" s="425">
        <v>1</v>
      </c>
      <c r="BD896" s="136"/>
    </row>
    <row r="897" spans="1:56" ht="11.25" customHeight="1">
      <c r="A897" s="123">
        <v>202</v>
      </c>
      <c r="B897" s="55" t="s">
        <v>1453</v>
      </c>
      <c r="C897" s="345">
        <v>2</v>
      </c>
      <c r="D897" s="57">
        <v>41448</v>
      </c>
      <c r="E897" s="94">
        <v>214</v>
      </c>
      <c r="F897" s="122" t="s">
        <v>902</v>
      </c>
      <c r="G897" s="122" t="s">
        <v>338</v>
      </c>
      <c r="H897" s="122" t="s">
        <v>1252</v>
      </c>
      <c r="I897" s="55" t="s">
        <v>849</v>
      </c>
      <c r="J897" s="55" t="s">
        <v>596</v>
      </c>
      <c r="K897" s="55" t="s">
        <v>688</v>
      </c>
      <c r="L897" s="55"/>
      <c r="M897" s="8"/>
      <c r="N897" s="58"/>
      <c r="O897" s="55"/>
      <c r="P897" s="55"/>
      <c r="Q897" s="217"/>
      <c r="R897" s="8"/>
      <c r="S897" s="58"/>
      <c r="T897" s="55"/>
      <c r="U897" s="55"/>
      <c r="V897" s="217"/>
      <c r="W897" s="8"/>
      <c r="X897" s="58"/>
      <c r="Y897" s="55"/>
      <c r="Z897" s="55"/>
      <c r="AA897" s="217"/>
      <c r="AB897" s="8"/>
      <c r="AC897" s="58"/>
      <c r="AD897" s="55"/>
      <c r="AE897" s="55"/>
      <c r="AF897" s="217"/>
      <c r="AG897" s="8"/>
      <c r="AH897" s="58"/>
      <c r="AI897" s="55"/>
      <c r="AJ897" s="55"/>
      <c r="AK897" s="55"/>
      <c r="AL897" s="8">
        <v>0</v>
      </c>
      <c r="AM897" s="58">
        <v>0</v>
      </c>
      <c r="AN897" s="237">
        <v>1</v>
      </c>
      <c r="AO897" s="228"/>
      <c r="AP897" s="55">
        <v>67.25</v>
      </c>
      <c r="AQ897" s="200">
        <v>27827.786593151995</v>
      </c>
      <c r="AR897" s="201">
        <v>0.41379608316954641</v>
      </c>
      <c r="AS897" s="55">
        <v>1</v>
      </c>
      <c r="AT897" s="55"/>
      <c r="AU897" s="423">
        <v>208</v>
      </c>
      <c r="AV897" s="200">
        <v>84448.815963782385</v>
      </c>
      <c r="AW897" s="201">
        <v>0.40600392290279991</v>
      </c>
      <c r="AX897" s="423">
        <v>1</v>
      </c>
      <c r="AY897" s="55"/>
      <c r="AZ897" s="423">
        <v>31.78003</v>
      </c>
      <c r="BA897" s="200">
        <v>13589.41358951258</v>
      </c>
      <c r="BB897" s="201">
        <v>0.42760858279594383</v>
      </c>
      <c r="BC897" s="425">
        <v>1</v>
      </c>
      <c r="BD897" s="136"/>
    </row>
    <row r="898" spans="1:56" ht="11.25" customHeight="1">
      <c r="A898" s="357">
        <v>203</v>
      </c>
      <c r="B898" s="263" t="s">
        <v>711</v>
      </c>
      <c r="C898" s="344">
        <v>0</v>
      </c>
      <c r="D898" s="264"/>
      <c r="E898" s="421">
        <v>0</v>
      </c>
      <c r="F898" s="263" t="s">
        <v>540</v>
      </c>
      <c r="G898" s="263" t="s">
        <v>338</v>
      </c>
      <c r="H898" s="263" t="s">
        <v>714</v>
      </c>
      <c r="I898" s="263" t="s">
        <v>849</v>
      </c>
      <c r="J898" s="263" t="s">
        <v>591</v>
      </c>
      <c r="K898" s="263" t="s">
        <v>848</v>
      </c>
      <c r="L898" s="263">
        <v>0</v>
      </c>
      <c r="M898" s="265">
        <v>0</v>
      </c>
      <c r="N898" s="268">
        <v>0</v>
      </c>
      <c r="O898" s="263">
        <v>1</v>
      </c>
      <c r="P898" s="263"/>
      <c r="Q898" s="263">
        <v>0</v>
      </c>
      <c r="R898" s="265">
        <v>0</v>
      </c>
      <c r="S898" s="268">
        <v>0</v>
      </c>
      <c r="T898" s="263">
        <v>1</v>
      </c>
      <c r="U898" s="263"/>
      <c r="V898" s="263">
        <v>0</v>
      </c>
      <c r="W898" s="265">
        <v>0</v>
      </c>
      <c r="X898" s="268">
        <v>0</v>
      </c>
      <c r="Y898" s="263">
        <v>1</v>
      </c>
      <c r="Z898" s="263"/>
      <c r="AA898" s="263">
        <v>0</v>
      </c>
      <c r="AB898" s="265">
        <v>0</v>
      </c>
      <c r="AC898" s="268">
        <v>0</v>
      </c>
      <c r="AD898" s="263">
        <v>1</v>
      </c>
      <c r="AE898" s="263"/>
      <c r="AF898" s="263">
        <v>0</v>
      </c>
      <c r="AG898" s="265">
        <v>0</v>
      </c>
      <c r="AH898" s="268">
        <v>0</v>
      </c>
      <c r="AI898" s="263">
        <v>1</v>
      </c>
      <c r="AJ898" s="263"/>
      <c r="AK898" s="263">
        <v>0</v>
      </c>
      <c r="AL898" s="265">
        <v>0</v>
      </c>
      <c r="AM898" s="268">
        <v>0</v>
      </c>
      <c r="AN898" s="263"/>
      <c r="AO898" s="313"/>
      <c r="AP898" s="263">
        <v>0</v>
      </c>
      <c r="AQ898" s="265">
        <v>0</v>
      </c>
      <c r="AR898" s="268">
        <v>0</v>
      </c>
      <c r="AS898" s="263"/>
      <c r="AT898" s="263"/>
      <c r="AU898" s="422">
        <v>0</v>
      </c>
      <c r="AV898" s="265">
        <v>0</v>
      </c>
      <c r="AW898" s="268">
        <v>0</v>
      </c>
      <c r="AX898" s="422"/>
      <c r="AY898" s="263"/>
      <c r="AZ898" s="422">
        <v>0</v>
      </c>
      <c r="BA898" s="265">
        <v>0</v>
      </c>
      <c r="BB898" s="268">
        <v>0</v>
      </c>
      <c r="BC898" s="422"/>
      <c r="BD898" s="263"/>
    </row>
    <row r="899" spans="1:56" s="4" customFormat="1" ht="11.25" customHeight="1">
      <c r="A899" s="123">
        <v>203</v>
      </c>
      <c r="B899" s="55" t="s">
        <v>711</v>
      </c>
      <c r="C899" s="345">
        <v>1</v>
      </c>
      <c r="D899" s="57">
        <v>40953</v>
      </c>
      <c r="E899" s="94">
        <v>0</v>
      </c>
      <c r="F899" s="55" t="s">
        <v>540</v>
      </c>
      <c r="G899" s="55" t="s">
        <v>338</v>
      </c>
      <c r="H899" s="55" t="s">
        <v>714</v>
      </c>
      <c r="I899" s="55" t="s">
        <v>849</v>
      </c>
      <c r="J899" s="55" t="s">
        <v>591</v>
      </c>
      <c r="K899" s="55" t="s">
        <v>848</v>
      </c>
      <c r="L899" s="55"/>
      <c r="M899" s="8"/>
      <c r="N899" s="58"/>
      <c r="O899" s="55"/>
      <c r="P899" s="55"/>
      <c r="Q899" s="55"/>
      <c r="R899" s="8">
        <v>0</v>
      </c>
      <c r="S899" s="58"/>
      <c r="T899" s="55"/>
      <c r="U899" s="55"/>
      <c r="V899" s="55"/>
      <c r="W899" s="8">
        <v>0</v>
      </c>
      <c r="X899" s="58"/>
      <c r="Y899" s="55"/>
      <c r="Z899" s="55"/>
      <c r="AA899" s="55"/>
      <c r="AB899" s="8">
        <v>0</v>
      </c>
      <c r="AC899" s="58"/>
      <c r="AD899" s="55"/>
      <c r="AE899" s="55"/>
      <c r="AF899" s="55"/>
      <c r="AG899" s="8">
        <v>0</v>
      </c>
      <c r="AH899" s="58"/>
      <c r="AI899" s="55"/>
      <c r="AJ899" s="55"/>
      <c r="AK899" s="55">
        <v>0</v>
      </c>
      <c r="AL899" s="8">
        <v>0</v>
      </c>
      <c r="AM899" s="58">
        <v>0</v>
      </c>
      <c r="AN899" s="237">
        <v>1</v>
      </c>
      <c r="AO899" s="228"/>
      <c r="AP899" s="55">
        <v>0</v>
      </c>
      <c r="AQ899" s="200">
        <v>0</v>
      </c>
      <c r="AR899" s="201">
        <v>0</v>
      </c>
      <c r="AS899" s="55">
        <v>1</v>
      </c>
      <c r="AT899" s="55"/>
      <c r="AU899" s="423">
        <v>0</v>
      </c>
      <c r="AV899" s="200">
        <v>0</v>
      </c>
      <c r="AW899" s="201">
        <v>0</v>
      </c>
      <c r="AX899" s="423">
        <v>1</v>
      </c>
      <c r="AY899" s="55"/>
      <c r="AZ899" s="423">
        <v>0</v>
      </c>
      <c r="BA899" s="200">
        <v>0</v>
      </c>
      <c r="BB899" s="201">
        <v>0</v>
      </c>
      <c r="BC899" s="425">
        <v>1</v>
      </c>
      <c r="BD899" s="136"/>
    </row>
    <row r="900" spans="1:56" ht="11.25" customHeight="1">
      <c r="A900" s="357">
        <v>204</v>
      </c>
      <c r="B900" s="263" t="s">
        <v>43</v>
      </c>
      <c r="C900" s="344">
        <v>0</v>
      </c>
      <c r="D900" s="264"/>
      <c r="E900" s="421">
        <v>291</v>
      </c>
      <c r="F900" s="263" t="s">
        <v>299</v>
      </c>
      <c r="G900" s="263" t="s">
        <v>589</v>
      </c>
      <c r="H900" s="263" t="s">
        <v>1395</v>
      </c>
      <c r="I900" s="263" t="s">
        <v>849</v>
      </c>
      <c r="J900" s="263" t="s">
        <v>596</v>
      </c>
      <c r="K900" s="263" t="s">
        <v>688</v>
      </c>
      <c r="L900" s="267">
        <v>1557.9901</v>
      </c>
      <c r="M900" s="265">
        <v>821928.78832279542</v>
      </c>
      <c r="N900" s="268">
        <v>0.52755713166777851</v>
      </c>
      <c r="O900" s="263">
        <v>1</v>
      </c>
      <c r="P900" s="263"/>
      <c r="Q900" s="267">
        <v>1596.4232400000001</v>
      </c>
      <c r="R900" s="265">
        <v>836361.50374431105</v>
      </c>
      <c r="S900" s="268">
        <v>0.52389709870692625</v>
      </c>
      <c r="T900" s="263">
        <v>1</v>
      </c>
      <c r="U900" s="263"/>
      <c r="V900" s="267">
        <v>1660.34592</v>
      </c>
      <c r="W900" s="265">
        <v>922076.9631468103</v>
      </c>
      <c r="X900" s="268">
        <v>0.55535232269358081</v>
      </c>
      <c r="Y900" s="263">
        <v>1</v>
      </c>
      <c r="Z900" s="263"/>
      <c r="AA900" s="267">
        <v>1529.678748</v>
      </c>
      <c r="AB900" s="265">
        <v>867214.7935414057</v>
      </c>
      <c r="AC900" s="268">
        <v>0.56692609129548133</v>
      </c>
      <c r="AD900" s="263">
        <v>1</v>
      </c>
      <c r="AE900" s="263"/>
      <c r="AF900" s="267">
        <v>1748.221137</v>
      </c>
      <c r="AG900" s="265">
        <v>987151.01976960362</v>
      </c>
      <c r="AH900" s="268">
        <v>0.56466027030400989</v>
      </c>
      <c r="AI900" s="263">
        <v>1</v>
      </c>
      <c r="AJ900" s="263"/>
      <c r="AK900" s="263">
        <v>1649</v>
      </c>
      <c r="AL900" s="265">
        <v>946603.81941839994</v>
      </c>
      <c r="AM900" s="268">
        <v>0.57404719188502118</v>
      </c>
      <c r="AN900" s="263"/>
      <c r="AO900" s="313"/>
      <c r="AP900" s="263">
        <v>1646.66</v>
      </c>
      <c r="AQ900" s="265">
        <v>942725.26643892459</v>
      </c>
      <c r="AR900" s="268">
        <v>0.57250754037805296</v>
      </c>
      <c r="AS900" s="263"/>
      <c r="AT900" s="263"/>
      <c r="AU900" s="422">
        <v>1521.8895199999999</v>
      </c>
      <c r="AV900" s="265">
        <v>911361.34316227306</v>
      </c>
      <c r="AW900" s="268">
        <v>0.59883541557094966</v>
      </c>
      <c r="AX900" s="422"/>
      <c r="AY900" s="263"/>
      <c r="AZ900" s="422">
        <v>1200.5236800000002</v>
      </c>
      <c r="BA900" s="265">
        <v>809142.84926459775</v>
      </c>
      <c r="BB900" s="268">
        <v>0.67399157779594787</v>
      </c>
      <c r="BC900" s="422"/>
      <c r="BD900" s="263"/>
    </row>
    <row r="901" spans="1:56" s="4" customFormat="1" ht="11.25" customHeight="1">
      <c r="A901" s="123">
        <v>204</v>
      </c>
      <c r="B901" s="55" t="s">
        <v>43</v>
      </c>
      <c r="C901" s="345">
        <v>1</v>
      </c>
      <c r="D901" s="57">
        <v>34776</v>
      </c>
      <c r="E901" s="94">
        <v>33.5</v>
      </c>
      <c r="F901" s="55" t="s">
        <v>299</v>
      </c>
      <c r="G901" s="55" t="s">
        <v>589</v>
      </c>
      <c r="H901" s="55" t="s">
        <v>386</v>
      </c>
      <c r="I901" s="55" t="s">
        <v>849</v>
      </c>
      <c r="J901" s="55" t="s">
        <v>596</v>
      </c>
      <c r="K901" s="55" t="s">
        <v>688</v>
      </c>
      <c r="L901" s="55"/>
      <c r="M901" s="8"/>
      <c r="N901" s="58"/>
      <c r="O901" s="55"/>
      <c r="P901" s="55"/>
      <c r="Q901" s="55"/>
      <c r="R901" s="8">
        <v>0</v>
      </c>
      <c r="S901" s="58"/>
      <c r="T901" s="55"/>
      <c r="U901" s="55"/>
      <c r="V901" s="136"/>
      <c r="W901" s="8">
        <v>0</v>
      </c>
      <c r="X901" s="58"/>
      <c r="Y901" s="55"/>
      <c r="Z901" s="55"/>
      <c r="AA901" s="136"/>
      <c r="AB901" s="8"/>
      <c r="AC901" s="58"/>
      <c r="AD901" s="55"/>
      <c r="AE901" s="55"/>
      <c r="AF901" s="136"/>
      <c r="AG901" s="8"/>
      <c r="AH901" s="58"/>
      <c r="AI901" s="55"/>
      <c r="AJ901" s="55"/>
      <c r="AK901" s="55">
        <v>219.74632544378699</v>
      </c>
      <c r="AL901" s="8">
        <v>126144.76104805792</v>
      </c>
      <c r="AM901" s="58">
        <v>0.57404719188502118</v>
      </c>
      <c r="AN901" s="237">
        <v>1</v>
      </c>
      <c r="AO901" s="228"/>
      <c r="AP901" s="55">
        <v>216.83643281946686</v>
      </c>
      <c r="AQ901" s="200">
        <v>124245.6143445452</v>
      </c>
      <c r="AR901" s="201">
        <v>0.5729923367997356</v>
      </c>
      <c r="AS901" s="55">
        <v>1</v>
      </c>
      <c r="AT901" s="55"/>
      <c r="AU901" s="423">
        <v>161.41633882881214</v>
      </c>
      <c r="AV901" s="200">
        <v>96893.250020441235</v>
      </c>
      <c r="AW901" s="201">
        <v>0.60026915938912495</v>
      </c>
      <c r="AX901" s="423">
        <v>1</v>
      </c>
      <c r="AY901" s="55"/>
      <c r="AZ901" s="424">
        <v>89.717477990644454</v>
      </c>
      <c r="BA901" s="200">
        <v>60468.82454678767</v>
      </c>
      <c r="BB901" s="201">
        <v>0.67399157779594776</v>
      </c>
      <c r="BC901" s="425">
        <v>1</v>
      </c>
      <c r="BD901" s="136"/>
    </row>
    <row r="902" spans="1:56" s="4" customFormat="1" ht="11.25" customHeight="1">
      <c r="A902" s="123">
        <v>204</v>
      </c>
      <c r="B902" s="55" t="s">
        <v>43</v>
      </c>
      <c r="C902" s="345">
        <v>2</v>
      </c>
      <c r="D902" s="57">
        <v>34780</v>
      </c>
      <c r="E902" s="94">
        <v>33.5</v>
      </c>
      <c r="F902" s="55" t="s">
        <v>299</v>
      </c>
      <c r="G902" s="55" t="s">
        <v>589</v>
      </c>
      <c r="H902" s="55" t="s">
        <v>386</v>
      </c>
      <c r="I902" s="55" t="s">
        <v>849</v>
      </c>
      <c r="J902" s="55" t="s">
        <v>596</v>
      </c>
      <c r="K902" s="55" t="s">
        <v>688</v>
      </c>
      <c r="L902" s="55"/>
      <c r="M902" s="8"/>
      <c r="N902" s="58"/>
      <c r="O902" s="55"/>
      <c r="P902" s="55"/>
      <c r="Q902" s="55"/>
      <c r="R902" s="8">
        <v>0</v>
      </c>
      <c r="S902" s="58"/>
      <c r="T902" s="55"/>
      <c r="U902" s="55"/>
      <c r="V902" s="55"/>
      <c r="W902" s="8">
        <v>0</v>
      </c>
      <c r="X902" s="58"/>
      <c r="Y902" s="55"/>
      <c r="Z902" s="55"/>
      <c r="AA902" s="55"/>
      <c r="AB902" s="8"/>
      <c r="AC902" s="58"/>
      <c r="AD902" s="55"/>
      <c r="AE902" s="55"/>
      <c r="AF902" s="55"/>
      <c r="AG902" s="8"/>
      <c r="AH902" s="58"/>
      <c r="AI902" s="55"/>
      <c r="AJ902" s="55"/>
      <c r="AK902" s="55">
        <v>196.15294082840236</v>
      </c>
      <c r="AL902" s="8">
        <v>112601.04486253309</v>
      </c>
      <c r="AM902" s="58">
        <v>0.57404719188502107</v>
      </c>
      <c r="AN902" s="237">
        <v>1</v>
      </c>
      <c r="AO902" s="228"/>
      <c r="AP902" s="55">
        <v>211.44990784211316</v>
      </c>
      <c r="AQ902" s="200">
        <v>121159.17681054107</v>
      </c>
      <c r="AR902" s="201">
        <v>0.57299233679973516</v>
      </c>
      <c r="AS902" s="55">
        <v>1</v>
      </c>
      <c r="AT902" s="55"/>
      <c r="AU902" s="423">
        <v>215.09381883446025</v>
      </c>
      <c r="AV902" s="200">
        <v>129114.18582155819</v>
      </c>
      <c r="AW902" s="201">
        <v>0.60026915938912495</v>
      </c>
      <c r="AX902" s="423">
        <v>1</v>
      </c>
      <c r="AY902" s="55"/>
      <c r="AZ902" s="424">
        <v>110.43412944750763</v>
      </c>
      <c r="BA902" s="200">
        <v>74431.673148847607</v>
      </c>
      <c r="BB902" s="201">
        <v>0.67399157779594787</v>
      </c>
      <c r="BC902" s="425">
        <v>1</v>
      </c>
      <c r="BD902" s="136"/>
    </row>
    <row r="903" spans="1:56" ht="11.25" customHeight="1">
      <c r="A903" s="123">
        <v>204</v>
      </c>
      <c r="B903" s="55" t="s">
        <v>43</v>
      </c>
      <c r="C903" s="345">
        <v>3</v>
      </c>
      <c r="D903" s="57">
        <v>34880</v>
      </c>
      <c r="E903" s="94">
        <v>33.5</v>
      </c>
      <c r="F903" s="55" t="s">
        <v>299</v>
      </c>
      <c r="G903" s="55" t="s">
        <v>589</v>
      </c>
      <c r="H903" s="55" t="s">
        <v>386</v>
      </c>
      <c r="I903" s="55" t="s">
        <v>849</v>
      </c>
      <c r="J903" s="55" t="s">
        <v>596</v>
      </c>
      <c r="K903" s="55" t="s">
        <v>688</v>
      </c>
      <c r="L903" s="55"/>
      <c r="M903" s="8"/>
      <c r="N903" s="58"/>
      <c r="O903" s="55"/>
      <c r="P903" s="55"/>
      <c r="Q903" s="55"/>
      <c r="R903" s="8">
        <v>0</v>
      </c>
      <c r="S903" s="58"/>
      <c r="T903" s="55"/>
      <c r="U903" s="55"/>
      <c r="V903" s="55"/>
      <c r="W903" s="8">
        <v>0</v>
      </c>
      <c r="X903" s="58"/>
      <c r="Y903" s="55"/>
      <c r="Z903" s="55"/>
      <c r="AA903" s="55"/>
      <c r="AB903" s="8"/>
      <c r="AC903" s="58"/>
      <c r="AD903" s="55"/>
      <c r="AE903" s="55"/>
      <c r="AF903" s="55"/>
      <c r="AG903" s="8"/>
      <c r="AH903" s="58"/>
      <c r="AI903" s="55"/>
      <c r="AJ903" s="55"/>
      <c r="AK903" s="55">
        <v>178.07248520710058</v>
      </c>
      <c r="AL903" s="8">
        <v>102222.01008512307</v>
      </c>
      <c r="AM903" s="58">
        <v>0.57404719188502118</v>
      </c>
      <c r="AN903" s="237">
        <v>1</v>
      </c>
      <c r="AO903" s="228"/>
      <c r="AP903" s="55">
        <v>174.20565505484501</v>
      </c>
      <c r="AQ903" s="200">
        <v>97442.409967858403</v>
      </c>
      <c r="AR903" s="201">
        <v>0.5593527370691882</v>
      </c>
      <c r="AS903" s="55">
        <v>1</v>
      </c>
      <c r="AT903" s="55"/>
      <c r="AU903" s="423">
        <v>152.83966145020145</v>
      </c>
      <c r="AV903" s="200">
        <v>89512.453799188472</v>
      </c>
      <c r="AW903" s="201">
        <v>0.58566247104880964</v>
      </c>
      <c r="AX903" s="423">
        <v>1</v>
      </c>
      <c r="AY903" s="55"/>
      <c r="AZ903" s="424">
        <v>190.84021076564485</v>
      </c>
      <c r="BA903" s="200">
        <v>128624.69476084822</v>
      </c>
      <c r="BB903" s="201">
        <v>0.67399157779594798</v>
      </c>
      <c r="BC903" s="425">
        <v>1</v>
      </c>
      <c r="BD903" s="136"/>
    </row>
    <row r="904" spans="1:56" s="4" customFormat="1" ht="11.25" customHeight="1">
      <c r="A904" s="123">
        <v>204</v>
      </c>
      <c r="B904" s="55" t="s">
        <v>43</v>
      </c>
      <c r="C904" s="345">
        <v>4</v>
      </c>
      <c r="D904" s="57">
        <v>34910</v>
      </c>
      <c r="E904" s="94">
        <v>33.5</v>
      </c>
      <c r="F904" s="55" t="s">
        <v>299</v>
      </c>
      <c r="G904" s="55" t="s">
        <v>589</v>
      </c>
      <c r="H904" s="55" t="s">
        <v>386</v>
      </c>
      <c r="I904" s="55" t="s">
        <v>849</v>
      </c>
      <c r="J904" s="55" t="s">
        <v>596</v>
      </c>
      <c r="K904" s="55" t="s">
        <v>688</v>
      </c>
      <c r="L904" s="55"/>
      <c r="M904" s="8"/>
      <c r="N904" s="58"/>
      <c r="O904" s="55"/>
      <c r="P904" s="55"/>
      <c r="Q904" s="55"/>
      <c r="R904" s="8">
        <v>0</v>
      </c>
      <c r="S904" s="58"/>
      <c r="T904" s="55"/>
      <c r="U904" s="55"/>
      <c r="V904" s="55"/>
      <c r="W904" s="8">
        <v>0</v>
      </c>
      <c r="X904" s="58"/>
      <c r="Y904" s="55"/>
      <c r="Z904" s="55"/>
      <c r="AA904" s="55"/>
      <c r="AB904" s="8"/>
      <c r="AC904" s="58"/>
      <c r="AD904" s="55"/>
      <c r="AE904" s="55"/>
      <c r="AF904" s="55"/>
      <c r="AG904" s="8"/>
      <c r="AH904" s="58"/>
      <c r="AI904" s="55"/>
      <c r="AJ904" s="55"/>
      <c r="AK904" s="55">
        <v>220.01953254437871</v>
      </c>
      <c r="AL904" s="8">
        <v>126301.59481695564</v>
      </c>
      <c r="AM904" s="58">
        <v>0.57404719188502118</v>
      </c>
      <c r="AN904" s="237">
        <v>1</v>
      </c>
      <c r="AO904" s="228"/>
      <c r="AP904" s="55">
        <v>212.70081390745247</v>
      </c>
      <c r="AQ904" s="200">
        <v>118974.78243597777</v>
      </c>
      <c r="AR904" s="201">
        <v>0.55935273706918909</v>
      </c>
      <c r="AS904" s="55">
        <v>1</v>
      </c>
      <c r="AT904" s="55"/>
      <c r="AU904" s="423">
        <v>200.25498249412405</v>
      </c>
      <c r="AV904" s="200">
        <v>117281.82788734479</v>
      </c>
      <c r="AW904" s="201">
        <v>0.58566247104880953</v>
      </c>
      <c r="AX904" s="423">
        <v>1</v>
      </c>
      <c r="AY904" s="55"/>
      <c r="AZ904" s="424">
        <v>176.26039690848592</v>
      </c>
      <c r="BA904" s="200">
        <v>118798.02301529043</v>
      </c>
      <c r="BB904" s="201">
        <v>0.67399157779594787</v>
      </c>
      <c r="BC904" s="425">
        <v>1</v>
      </c>
      <c r="BD904" s="136"/>
    </row>
    <row r="905" spans="1:56" s="4" customFormat="1" ht="11.25" customHeight="1">
      <c r="A905" s="123">
        <v>204</v>
      </c>
      <c r="B905" s="55" t="s">
        <v>43</v>
      </c>
      <c r="C905" s="345">
        <v>5</v>
      </c>
      <c r="D905" s="57">
        <v>35126</v>
      </c>
      <c r="E905" s="94">
        <v>33.5</v>
      </c>
      <c r="F905" s="55" t="s">
        <v>299</v>
      </c>
      <c r="G905" s="55" t="s">
        <v>589</v>
      </c>
      <c r="H905" s="55" t="s">
        <v>386</v>
      </c>
      <c r="I905" s="55" t="s">
        <v>849</v>
      </c>
      <c r="J905" s="55" t="s">
        <v>596</v>
      </c>
      <c r="K905" s="55" t="s">
        <v>688</v>
      </c>
      <c r="L905" s="55"/>
      <c r="M905" s="8"/>
      <c r="N905" s="58"/>
      <c r="O905" s="55"/>
      <c r="P905" s="55"/>
      <c r="Q905" s="55"/>
      <c r="R905" s="8">
        <v>0</v>
      </c>
      <c r="S905" s="58"/>
      <c r="T905" s="55"/>
      <c r="U905" s="55"/>
      <c r="V905" s="55"/>
      <c r="W905" s="8">
        <v>0</v>
      </c>
      <c r="X905" s="58"/>
      <c r="Y905" s="55"/>
      <c r="Z905" s="55"/>
      <c r="AA905" s="55"/>
      <c r="AB905" s="8"/>
      <c r="AC905" s="58"/>
      <c r="AD905" s="55"/>
      <c r="AE905" s="55"/>
      <c r="AF905" s="55"/>
      <c r="AG905" s="8"/>
      <c r="AH905" s="58"/>
      <c r="AI905" s="55"/>
      <c r="AJ905" s="55"/>
      <c r="AK905" s="55">
        <v>209.62790532544378</v>
      </c>
      <c r="AL905" s="8">
        <v>120336.31039281009</v>
      </c>
      <c r="AM905" s="58">
        <v>0.57404719188502118</v>
      </c>
      <c r="AN905" s="237">
        <v>1</v>
      </c>
      <c r="AO905" s="228"/>
      <c r="AP905" s="55">
        <v>165.18637773317707</v>
      </c>
      <c r="AQ905" s="200">
        <v>96922.451887637071</v>
      </c>
      <c r="AR905" s="201">
        <v>0.58674603328486541</v>
      </c>
      <c r="AS905" s="55">
        <v>1</v>
      </c>
      <c r="AT905" s="55"/>
      <c r="AU905" s="423">
        <v>159.40024341098669</v>
      </c>
      <c r="AV905" s="200">
        <v>97318.347365834939</v>
      </c>
      <c r="AW905" s="201">
        <v>0.61052822306497967</v>
      </c>
      <c r="AX905" s="423">
        <v>1</v>
      </c>
      <c r="AY905" s="55"/>
      <c r="AZ905" s="424">
        <v>161.87356536578312</v>
      </c>
      <c r="BA905" s="200">
        <v>109101.41972433965</v>
      </c>
      <c r="BB905" s="201">
        <v>0.67399157779594776</v>
      </c>
      <c r="BC905" s="425">
        <v>1</v>
      </c>
      <c r="BD905" s="136"/>
    </row>
    <row r="906" spans="1:56" ht="11.25" customHeight="1">
      <c r="A906" s="123">
        <v>204</v>
      </c>
      <c r="B906" s="55" t="s">
        <v>43</v>
      </c>
      <c r="C906" s="345">
        <v>6</v>
      </c>
      <c r="D906" s="57">
        <v>35353</v>
      </c>
      <c r="E906" s="94">
        <v>33.5</v>
      </c>
      <c r="F906" s="55" t="s">
        <v>299</v>
      </c>
      <c r="G906" s="55" t="s">
        <v>589</v>
      </c>
      <c r="H906" s="55" t="s">
        <v>386</v>
      </c>
      <c r="I906" s="55" t="s">
        <v>849</v>
      </c>
      <c r="J906" s="55" t="s">
        <v>596</v>
      </c>
      <c r="K906" s="55" t="s">
        <v>688</v>
      </c>
      <c r="L906" s="55"/>
      <c r="M906" s="8"/>
      <c r="N906" s="58"/>
      <c r="O906" s="55"/>
      <c r="P906" s="55"/>
      <c r="Q906" s="55"/>
      <c r="R906" s="8">
        <v>0</v>
      </c>
      <c r="S906" s="58"/>
      <c r="T906" s="55"/>
      <c r="U906" s="55"/>
      <c r="V906" s="55"/>
      <c r="W906" s="8">
        <v>0</v>
      </c>
      <c r="X906" s="58"/>
      <c r="Y906" s="55"/>
      <c r="Z906" s="55"/>
      <c r="AA906" s="55"/>
      <c r="AB906" s="8"/>
      <c r="AC906" s="58"/>
      <c r="AD906" s="55"/>
      <c r="AE906" s="55"/>
      <c r="AF906" s="55"/>
      <c r="AG906" s="8"/>
      <c r="AH906" s="58"/>
      <c r="AI906" s="55"/>
      <c r="AJ906" s="55"/>
      <c r="AK906" s="55">
        <v>160.94825443786982</v>
      </c>
      <c r="AL906" s="8">
        <v>92391.893498855061</v>
      </c>
      <c r="AM906" s="58">
        <v>0.57404719188502107</v>
      </c>
      <c r="AN906" s="237">
        <v>1</v>
      </c>
      <c r="AO906" s="228"/>
      <c r="AP906" s="55">
        <v>195.30333891662846</v>
      </c>
      <c r="AQ906" s="200">
        <v>114593.45939662146</v>
      </c>
      <c r="AR906" s="201">
        <v>0.58674603328486552</v>
      </c>
      <c r="AS906" s="55">
        <v>1</v>
      </c>
      <c r="AT906" s="55"/>
      <c r="AU906" s="423">
        <v>208.32439669128726</v>
      </c>
      <c r="AV906" s="200">
        <v>127187.92373301556</v>
      </c>
      <c r="AW906" s="201">
        <v>0.61052822306497978</v>
      </c>
      <c r="AX906" s="423">
        <v>1</v>
      </c>
      <c r="AY906" s="55"/>
      <c r="AZ906" s="424">
        <v>164.15075667636518</v>
      </c>
      <c r="BA906" s="200">
        <v>110636.22748870208</v>
      </c>
      <c r="BB906" s="201">
        <v>0.67399157779594787</v>
      </c>
      <c r="BC906" s="425">
        <v>1</v>
      </c>
      <c r="BD906" s="136"/>
    </row>
    <row r="907" spans="1:56" s="4" customFormat="1" ht="11.25" customHeight="1">
      <c r="A907" s="123">
        <v>204</v>
      </c>
      <c r="B907" s="55" t="s">
        <v>43</v>
      </c>
      <c r="C907" s="345">
        <v>7</v>
      </c>
      <c r="D907" s="57">
        <v>35855</v>
      </c>
      <c r="E907" s="94">
        <v>30</v>
      </c>
      <c r="F907" s="55" t="s">
        <v>299</v>
      </c>
      <c r="G907" s="55" t="s">
        <v>589</v>
      </c>
      <c r="H907" s="55" t="s">
        <v>386</v>
      </c>
      <c r="I907" s="55" t="s">
        <v>849</v>
      </c>
      <c r="J907" s="55" t="s">
        <v>596</v>
      </c>
      <c r="K907" s="55" t="s">
        <v>688</v>
      </c>
      <c r="L907" s="55"/>
      <c r="M907" s="8"/>
      <c r="N907" s="58"/>
      <c r="O907" s="55"/>
      <c r="P907" s="55"/>
      <c r="Q907" s="55"/>
      <c r="R907" s="8">
        <v>0</v>
      </c>
      <c r="S907" s="58"/>
      <c r="T907" s="55"/>
      <c r="U907" s="55"/>
      <c r="V907" s="55"/>
      <c r="W907" s="8">
        <v>0</v>
      </c>
      <c r="X907" s="58"/>
      <c r="Y907" s="55"/>
      <c r="Z907" s="55"/>
      <c r="AA907" s="55"/>
      <c r="AB907" s="8"/>
      <c r="AC907" s="58"/>
      <c r="AD907" s="55"/>
      <c r="AE907" s="55"/>
      <c r="AF907" s="55"/>
      <c r="AG907" s="8"/>
      <c r="AH907" s="58"/>
      <c r="AI907" s="55"/>
      <c r="AJ907" s="55"/>
      <c r="AK907" s="55">
        <v>164.9</v>
      </c>
      <c r="AL907" s="8">
        <v>94660.381941839994</v>
      </c>
      <c r="AM907" s="58">
        <v>0.57404719188502118</v>
      </c>
      <c r="AN907" s="237">
        <v>1</v>
      </c>
      <c r="AO907" s="228"/>
      <c r="AP907" s="55">
        <v>171.07237218696119</v>
      </c>
      <c r="AQ907" s="200">
        <v>98023.158301281088</v>
      </c>
      <c r="AR907" s="201">
        <v>0.57299233679973627</v>
      </c>
      <c r="AS907" s="55">
        <v>1</v>
      </c>
      <c r="AT907" s="55"/>
      <c r="AU907" s="423">
        <v>144.42568312606292</v>
      </c>
      <c r="AV907" s="200">
        <v>86694.28340428193</v>
      </c>
      <c r="AW907" s="201">
        <v>0.60026915938912506</v>
      </c>
      <c r="AX907" s="423">
        <v>1</v>
      </c>
      <c r="AY907" s="55"/>
      <c r="AZ907" s="424">
        <v>48.062245415293617</v>
      </c>
      <c r="BA907" s="200">
        <v>32393.548619869802</v>
      </c>
      <c r="BB907" s="201">
        <v>0.67399157779594787</v>
      </c>
      <c r="BC907" s="425">
        <v>1</v>
      </c>
      <c r="BD907" s="136"/>
    </row>
    <row r="908" spans="1:56" ht="11.25" customHeight="1">
      <c r="A908" s="123">
        <v>204</v>
      </c>
      <c r="B908" s="55" t="s">
        <v>43</v>
      </c>
      <c r="C908" s="345">
        <v>8</v>
      </c>
      <c r="D908" s="57">
        <v>35882</v>
      </c>
      <c r="E908" s="94">
        <v>30</v>
      </c>
      <c r="F908" s="55" t="s">
        <v>299</v>
      </c>
      <c r="G908" s="55" t="s">
        <v>589</v>
      </c>
      <c r="H908" s="55" t="s">
        <v>386</v>
      </c>
      <c r="I908" s="55" t="s">
        <v>849</v>
      </c>
      <c r="J908" s="55" t="s">
        <v>596</v>
      </c>
      <c r="K908" s="55" t="s">
        <v>688</v>
      </c>
      <c r="L908" s="56"/>
      <c r="M908" s="200"/>
      <c r="N908" s="201"/>
      <c r="O908" s="56"/>
      <c r="P908" s="56"/>
      <c r="Q908" s="56"/>
      <c r="R908" s="200">
        <v>0</v>
      </c>
      <c r="S908" s="201"/>
      <c r="T908" s="56"/>
      <c r="U908" s="56"/>
      <c r="V908" s="56"/>
      <c r="W908" s="200">
        <v>0</v>
      </c>
      <c r="X908" s="201"/>
      <c r="Y908" s="56"/>
      <c r="Z908" s="56"/>
      <c r="AA908" s="56"/>
      <c r="AB908" s="200"/>
      <c r="AC908" s="201"/>
      <c r="AD908" s="56"/>
      <c r="AE908" s="56"/>
      <c r="AF908" s="56"/>
      <c r="AG908" s="200"/>
      <c r="AH908" s="201"/>
      <c r="AI908" s="56"/>
      <c r="AJ908" s="56"/>
      <c r="AK908" s="55">
        <v>163.11439644970412</v>
      </c>
      <c r="AL908" s="8">
        <v>93635.361237972727</v>
      </c>
      <c r="AM908" s="58">
        <v>0.57404719188502118</v>
      </c>
      <c r="AN908" s="237">
        <v>1</v>
      </c>
      <c r="AO908" s="228"/>
      <c r="AP908" s="56">
        <v>167.74331980217906</v>
      </c>
      <c r="AQ908" s="200">
        <v>93827.685056421178</v>
      </c>
      <c r="AR908" s="201">
        <v>0.5593527370691892</v>
      </c>
      <c r="AS908" s="56">
        <v>1</v>
      </c>
      <c r="AT908" s="56"/>
      <c r="AU908" s="423">
        <v>147.6280856458558</v>
      </c>
      <c r="AV908" s="200">
        <v>86460.229435557208</v>
      </c>
      <c r="AW908" s="201">
        <v>0.58566247104880964</v>
      </c>
      <c r="AX908" s="423">
        <v>1</v>
      </c>
      <c r="AY908" s="56"/>
      <c r="AZ908" s="424">
        <v>154.16392190326164</v>
      </c>
      <c r="BA908" s="200">
        <v>103905.18496279059</v>
      </c>
      <c r="BB908" s="201">
        <v>0.67399157779594787</v>
      </c>
      <c r="BC908" s="425">
        <v>1</v>
      </c>
      <c r="BD908" s="139"/>
    </row>
    <row r="909" spans="1:56" ht="11.25" customHeight="1">
      <c r="A909" s="123">
        <v>204</v>
      </c>
      <c r="B909" s="55" t="s">
        <v>43</v>
      </c>
      <c r="C909" s="345">
        <v>9</v>
      </c>
      <c r="D909" s="57">
        <v>35981</v>
      </c>
      <c r="E909" s="94">
        <v>30</v>
      </c>
      <c r="F909" s="55" t="s">
        <v>299</v>
      </c>
      <c r="G909" s="55" t="s">
        <v>589</v>
      </c>
      <c r="H909" s="55" t="s">
        <v>386</v>
      </c>
      <c r="I909" s="55" t="s">
        <v>849</v>
      </c>
      <c r="J909" s="55" t="s">
        <v>596</v>
      </c>
      <c r="K909" s="55" t="s">
        <v>688</v>
      </c>
      <c r="L909" s="55"/>
      <c r="M909" s="8"/>
      <c r="N909" s="58"/>
      <c r="O909" s="55"/>
      <c r="P909" s="55"/>
      <c r="Q909" s="55"/>
      <c r="R909" s="8">
        <v>0</v>
      </c>
      <c r="S909" s="58"/>
      <c r="T909" s="55"/>
      <c r="U909" s="55"/>
      <c r="V909" s="55"/>
      <c r="W909" s="8">
        <v>0</v>
      </c>
      <c r="X909" s="58"/>
      <c r="Y909" s="55"/>
      <c r="Z909" s="55"/>
      <c r="AA909" s="55"/>
      <c r="AB909" s="8"/>
      <c r="AC909" s="58"/>
      <c r="AD909" s="55"/>
      <c r="AE909" s="55"/>
      <c r="AF909" s="55"/>
      <c r="AG909" s="8"/>
      <c r="AH909" s="58"/>
      <c r="AI909" s="55"/>
      <c r="AJ909" s="55"/>
      <c r="AK909" s="55">
        <v>136.25228402366864</v>
      </c>
      <c r="AL909" s="8">
        <v>78215.241031707308</v>
      </c>
      <c r="AM909" s="58">
        <v>0.57404719188502107</v>
      </c>
      <c r="AN909" s="237">
        <v>1</v>
      </c>
      <c r="AO909" s="228"/>
      <c r="AP909" s="55">
        <v>132.16364173717699</v>
      </c>
      <c r="AQ909" s="200">
        <v>77546.492533770666</v>
      </c>
      <c r="AR909" s="201">
        <v>0.5867460332848653</v>
      </c>
      <c r="AS909" s="55">
        <v>1</v>
      </c>
      <c r="AT909" s="55"/>
      <c r="AU909" s="423">
        <v>132.50630951820926</v>
      </c>
      <c r="AV909" s="200">
        <v>80898.841695050505</v>
      </c>
      <c r="AW909" s="201">
        <v>0.61052822306497967</v>
      </c>
      <c r="AX909" s="423">
        <v>1</v>
      </c>
      <c r="AY909" s="55"/>
      <c r="AZ909" s="424">
        <v>105.02097552701379</v>
      </c>
      <c r="BA909" s="200">
        <v>70783.252997121657</v>
      </c>
      <c r="BB909" s="201">
        <v>0.67399157779594798</v>
      </c>
      <c r="BC909" s="425">
        <v>1</v>
      </c>
      <c r="BD909" s="136"/>
    </row>
    <row r="910" spans="1:56" ht="11.25" customHeight="1">
      <c r="A910" s="357">
        <v>205</v>
      </c>
      <c r="B910" s="263" t="s">
        <v>1037</v>
      </c>
      <c r="C910" s="344">
        <v>0</v>
      </c>
      <c r="D910" s="264"/>
      <c r="E910" s="421">
        <v>1320</v>
      </c>
      <c r="F910" s="263" t="s">
        <v>305</v>
      </c>
      <c r="G910" s="263" t="s">
        <v>338</v>
      </c>
      <c r="H910" s="263" t="s">
        <v>342</v>
      </c>
      <c r="I910" s="263" t="s">
        <v>849</v>
      </c>
      <c r="J910" s="263" t="s">
        <v>591</v>
      </c>
      <c r="K910" s="263" t="s">
        <v>848</v>
      </c>
      <c r="L910" s="263">
        <v>4788</v>
      </c>
      <c r="M910" s="265">
        <v>4266952.8005055375</v>
      </c>
      <c r="N910" s="268">
        <v>0.89117644120834116</v>
      </c>
      <c r="O910" s="263">
        <v>1</v>
      </c>
      <c r="P910" s="263"/>
      <c r="Q910" s="263">
        <v>7179</v>
      </c>
      <c r="R910" s="265">
        <v>7144619.372393487</v>
      </c>
      <c r="S910" s="268">
        <v>0.99521094475462979</v>
      </c>
      <c r="T910" s="263">
        <v>1</v>
      </c>
      <c r="U910" s="263"/>
      <c r="V910" s="267">
        <v>7554.4539999999997</v>
      </c>
      <c r="W910" s="265">
        <v>7400523.5898535242</v>
      </c>
      <c r="X910" s="268">
        <v>0.97962388676316314</v>
      </c>
      <c r="Y910" s="263">
        <v>1</v>
      </c>
      <c r="Z910" s="263"/>
      <c r="AA910" s="267">
        <v>8129.6880000000001</v>
      </c>
      <c r="AB910" s="265">
        <v>7998400.6486531841</v>
      </c>
      <c r="AC910" s="268">
        <v>0.98385087455424913</v>
      </c>
      <c r="AD910" s="263">
        <v>1</v>
      </c>
      <c r="AE910" s="263"/>
      <c r="AF910" s="267">
        <v>7893</v>
      </c>
      <c r="AG910" s="265">
        <v>8013748.1331368797</v>
      </c>
      <c r="AH910" s="268">
        <v>1.0152981291190777</v>
      </c>
      <c r="AI910" s="263">
        <v>1</v>
      </c>
      <c r="AJ910" s="263"/>
      <c r="AK910" s="263">
        <v>8434</v>
      </c>
      <c r="AL910" s="265">
        <v>7519708.1220998392</v>
      </c>
      <c r="AM910" s="268">
        <v>0.89159451293571723</v>
      </c>
      <c r="AN910" s="263"/>
      <c r="AO910" s="313"/>
      <c r="AP910" s="263">
        <v>8395.7099999999991</v>
      </c>
      <c r="AQ910" s="265">
        <v>7593740.0125001697</v>
      </c>
      <c r="AR910" s="268">
        <v>0.90447859829605493</v>
      </c>
      <c r="AS910" s="263"/>
      <c r="AT910" s="263"/>
      <c r="AU910" s="422">
        <v>8681.5411422428679</v>
      </c>
      <c r="AV910" s="265">
        <v>7760002.3336248547</v>
      </c>
      <c r="AW910" s="268">
        <v>0.89385078138558072</v>
      </c>
      <c r="AX910" s="422"/>
      <c r="AY910" s="263"/>
      <c r="AZ910" s="422">
        <v>7791.1953711779288</v>
      </c>
      <c r="BA910" s="265">
        <v>7067786.1338851955</v>
      </c>
      <c r="BB910" s="268">
        <v>0.90715041751245895</v>
      </c>
      <c r="BC910" s="422"/>
      <c r="BD910" s="263"/>
    </row>
    <row r="911" spans="1:56" ht="11.25" customHeight="1">
      <c r="A911" s="123">
        <v>205</v>
      </c>
      <c r="B911" s="55" t="s">
        <v>1037</v>
      </c>
      <c r="C911" s="345">
        <v>1</v>
      </c>
      <c r="D911" s="57">
        <v>41422</v>
      </c>
      <c r="E911" s="94">
        <v>660</v>
      </c>
      <c r="F911" s="55" t="s">
        <v>305</v>
      </c>
      <c r="G911" s="55" t="s">
        <v>338</v>
      </c>
      <c r="H911" s="55" t="s">
        <v>342</v>
      </c>
      <c r="I911" s="55" t="s">
        <v>849</v>
      </c>
      <c r="J911" s="55" t="s">
        <v>591</v>
      </c>
      <c r="K911" s="55" t="s">
        <v>848</v>
      </c>
      <c r="L911" s="55">
        <v>2049</v>
      </c>
      <c r="M911" s="8">
        <v>1896234.8767352079</v>
      </c>
      <c r="N911" s="58">
        <v>0.92544405892396675</v>
      </c>
      <c r="O911" s="55"/>
      <c r="P911" s="55"/>
      <c r="Q911" s="55"/>
      <c r="R911" s="8">
        <v>0</v>
      </c>
      <c r="S911" s="58">
        <v>0</v>
      </c>
      <c r="T911" s="55"/>
      <c r="U911" s="55"/>
      <c r="V911" s="55"/>
      <c r="W911" s="8">
        <v>0</v>
      </c>
      <c r="X911" s="58">
        <v>0</v>
      </c>
      <c r="Y911" s="55"/>
      <c r="Z911" s="55"/>
      <c r="AA911" s="55"/>
      <c r="AB911" s="8"/>
      <c r="AC911" s="58"/>
      <c r="AD911" s="55"/>
      <c r="AE911" s="55"/>
      <c r="AF911" s="55"/>
      <c r="AG911" s="8"/>
      <c r="AH911" s="58"/>
      <c r="AI911" s="55"/>
      <c r="AJ911" s="55"/>
      <c r="AK911" s="55">
        <v>4362.4044999999996</v>
      </c>
      <c r="AL911" s="8">
        <v>3877847.894961596</v>
      </c>
      <c r="AM911" s="58">
        <v>0.88892442114471415</v>
      </c>
      <c r="AN911" s="237">
        <v>1</v>
      </c>
      <c r="AO911" s="228"/>
      <c r="AP911" s="55">
        <v>4059.1489999999999</v>
      </c>
      <c r="AQ911" s="200">
        <v>3669665.2783035464</v>
      </c>
      <c r="AR911" s="201">
        <v>0.90404793672357098</v>
      </c>
      <c r="AS911" s="55">
        <v>1</v>
      </c>
      <c r="AT911" s="55"/>
      <c r="AU911" s="423">
        <v>4455.3219814056692</v>
      </c>
      <c r="AV911" s="200">
        <v>3996204.9796630461</v>
      </c>
      <c r="AW911" s="201">
        <v>0.89695088174126303</v>
      </c>
      <c r="AX911" s="423">
        <v>1</v>
      </c>
      <c r="AY911" s="55"/>
      <c r="AZ911" s="423">
        <v>3606.6349988944921</v>
      </c>
      <c r="BA911" s="200">
        <v>3281534.2250942569</v>
      </c>
      <c r="BB911" s="201">
        <v>0.90986036183315322</v>
      </c>
      <c r="BC911" s="425">
        <v>1</v>
      </c>
      <c r="BD911" s="136"/>
    </row>
    <row r="912" spans="1:56" s="4" customFormat="1" ht="11.25" customHeight="1">
      <c r="A912" s="123">
        <v>205</v>
      </c>
      <c r="B912" s="136" t="s">
        <v>1037</v>
      </c>
      <c r="C912" s="346">
        <v>2</v>
      </c>
      <c r="D912" s="140">
        <v>41632</v>
      </c>
      <c r="E912" s="127">
        <v>660</v>
      </c>
      <c r="F912" s="136" t="s">
        <v>305</v>
      </c>
      <c r="G912" s="136" t="s">
        <v>338</v>
      </c>
      <c r="H912" s="136" t="s">
        <v>342</v>
      </c>
      <c r="I912" s="136" t="s">
        <v>849</v>
      </c>
      <c r="J912" s="136" t="s">
        <v>591</v>
      </c>
      <c r="K912" s="136" t="s">
        <v>848</v>
      </c>
      <c r="L912" s="136">
        <v>2739</v>
      </c>
      <c r="M912" s="126">
        <v>2370717.9237703294</v>
      </c>
      <c r="N912" s="221">
        <v>0.86554141064999246</v>
      </c>
      <c r="O912" s="136"/>
      <c r="P912" s="136"/>
      <c r="Q912" s="136"/>
      <c r="R912" s="126">
        <v>0</v>
      </c>
      <c r="S912" s="221">
        <v>0</v>
      </c>
      <c r="T912" s="136"/>
      <c r="U912" s="136"/>
      <c r="V912" s="136"/>
      <c r="W912" s="126">
        <v>0</v>
      </c>
      <c r="X912" s="221">
        <v>0</v>
      </c>
      <c r="Y912" s="136"/>
      <c r="Z912" s="136"/>
      <c r="AA912" s="136"/>
      <c r="AB912" s="126"/>
      <c r="AC912" s="221"/>
      <c r="AD912" s="136"/>
      <c r="AE912" s="136"/>
      <c r="AF912" s="136"/>
      <c r="AG912" s="126"/>
      <c r="AH912" s="221"/>
      <c r="AI912" s="136"/>
      <c r="AJ912" s="136"/>
      <c r="AK912" s="136">
        <v>4071.2395000000001</v>
      </c>
      <c r="AL912" s="8">
        <v>3641326.6287919902</v>
      </c>
      <c r="AM912" s="58">
        <v>0.89440246116495725</v>
      </c>
      <c r="AN912" s="237">
        <v>1</v>
      </c>
      <c r="AO912" s="237"/>
      <c r="AP912" s="136">
        <v>4336.5590000000002</v>
      </c>
      <c r="AQ912" s="200">
        <v>3924083.1213366496</v>
      </c>
      <c r="AR912" s="201">
        <v>0.90488406161121049</v>
      </c>
      <c r="AS912" s="136">
        <v>1</v>
      </c>
      <c r="AT912" s="136"/>
      <c r="AU912" s="423">
        <v>4226.2191608371986</v>
      </c>
      <c r="AV912" s="200">
        <v>3763797.3539618091</v>
      </c>
      <c r="AW912" s="201">
        <v>0.89058262497116081</v>
      </c>
      <c r="AX912" s="423">
        <v>1</v>
      </c>
      <c r="AY912" s="136"/>
      <c r="AZ912" s="423">
        <v>4184.5603722834367</v>
      </c>
      <c r="BA912" s="200">
        <v>3786251.908790939</v>
      </c>
      <c r="BB912" s="201">
        <v>0.90481474084333791</v>
      </c>
      <c r="BC912" s="425">
        <v>1</v>
      </c>
      <c r="BD912" s="136"/>
    </row>
    <row r="913" spans="1:56" ht="11.25" customHeight="1">
      <c r="A913" s="357">
        <v>206</v>
      </c>
      <c r="B913" s="279" t="s">
        <v>532</v>
      </c>
      <c r="C913" s="347">
        <v>0</v>
      </c>
      <c r="D913" s="280"/>
      <c r="E913" s="421">
        <v>656.2</v>
      </c>
      <c r="F913" s="279" t="s">
        <v>327</v>
      </c>
      <c r="G913" s="279" t="s">
        <v>589</v>
      </c>
      <c r="H913" s="279" t="s">
        <v>590</v>
      </c>
      <c r="I913" s="279" t="s">
        <v>849</v>
      </c>
      <c r="J913" s="279" t="s">
        <v>596</v>
      </c>
      <c r="K913" s="279" t="s">
        <v>530</v>
      </c>
      <c r="L913" s="284">
        <v>2340</v>
      </c>
      <c r="M913" s="269">
        <v>1063761</v>
      </c>
      <c r="N913" s="282">
        <v>0.45459871794871792</v>
      </c>
      <c r="O913" s="279">
        <v>1</v>
      </c>
      <c r="P913" s="279"/>
      <c r="Q913" s="284">
        <v>2428</v>
      </c>
      <c r="R913" s="269">
        <v>1074001.4730086401</v>
      </c>
      <c r="S913" s="282">
        <v>0.44233998064606267</v>
      </c>
      <c r="T913" s="279">
        <v>1</v>
      </c>
      <c r="U913" s="279"/>
      <c r="V913" s="284">
        <v>1336.89</v>
      </c>
      <c r="W913" s="269">
        <v>599559.24518392805</v>
      </c>
      <c r="X913" s="282">
        <v>0.4484731318088459</v>
      </c>
      <c r="Y913" s="279">
        <v>1</v>
      </c>
      <c r="Z913" s="279"/>
      <c r="AA913" s="284">
        <v>994.09000000000015</v>
      </c>
      <c r="AB913" s="269">
        <v>443061.56518284703</v>
      </c>
      <c r="AC913" s="282">
        <v>0.44569562633448379</v>
      </c>
      <c r="AD913" s="279">
        <v>1</v>
      </c>
      <c r="AE913" s="279"/>
      <c r="AF913" s="284">
        <v>242.06</v>
      </c>
      <c r="AG913" s="269">
        <v>128830.99138871202</v>
      </c>
      <c r="AH913" s="282">
        <v>0.53222751131418666</v>
      </c>
      <c r="AI913" s="279">
        <v>1</v>
      </c>
      <c r="AJ913" s="279"/>
      <c r="AK913" s="279">
        <v>253.25</v>
      </c>
      <c r="AL913" s="265">
        <v>166397.87130568916</v>
      </c>
      <c r="AM913" s="268">
        <v>0.65704983733737088</v>
      </c>
      <c r="AN913" s="279"/>
      <c r="AO913" s="316"/>
      <c r="AP913" s="279">
        <v>616.04999999999995</v>
      </c>
      <c r="AQ913" s="265">
        <v>334657.98417990602</v>
      </c>
      <c r="AR913" s="268">
        <v>0.54323185484929148</v>
      </c>
      <c r="AS913" s="279"/>
      <c r="AT913" s="279"/>
      <c r="AU913" s="422">
        <v>590.85145900000009</v>
      </c>
      <c r="AV913" s="265">
        <v>331530.80325698311</v>
      </c>
      <c r="AW913" s="268">
        <v>0.56110685385814218</v>
      </c>
      <c r="AX913" s="422"/>
      <c r="AY913" s="279"/>
      <c r="AZ913" s="422">
        <v>403.98296799999991</v>
      </c>
      <c r="BA913" s="265">
        <v>247285.26273900684</v>
      </c>
      <c r="BB913" s="268">
        <v>0.61211804042938489</v>
      </c>
      <c r="BC913" s="422"/>
      <c r="BD913" s="279"/>
    </row>
    <row r="914" spans="1:56" ht="11.25" customHeight="1">
      <c r="A914" s="123">
        <v>206</v>
      </c>
      <c r="B914" s="136" t="s">
        <v>532</v>
      </c>
      <c r="C914" s="346">
        <v>1</v>
      </c>
      <c r="D914" s="140">
        <v>33746</v>
      </c>
      <c r="E914" s="127">
        <v>106</v>
      </c>
      <c r="F914" s="136" t="s">
        <v>327</v>
      </c>
      <c r="G914" s="136" t="s">
        <v>589</v>
      </c>
      <c r="H914" s="136" t="s">
        <v>590</v>
      </c>
      <c r="I914" s="136" t="s">
        <v>849</v>
      </c>
      <c r="J914" s="136" t="s">
        <v>596</v>
      </c>
      <c r="K914" s="136" t="s">
        <v>530</v>
      </c>
      <c r="L914" s="136"/>
      <c r="M914" s="126"/>
      <c r="N914" s="221"/>
      <c r="O914" s="136"/>
      <c r="P914" s="136"/>
      <c r="Q914" s="136"/>
      <c r="R914" s="126"/>
      <c r="S914" s="221"/>
      <c r="T914" s="136"/>
      <c r="U914" s="136"/>
      <c r="V914" s="136"/>
      <c r="W914" s="126"/>
      <c r="X914" s="221"/>
      <c r="Y914" s="136"/>
      <c r="Z914" s="136"/>
      <c r="AA914" s="136"/>
      <c r="AB914" s="126"/>
      <c r="AC914" s="221"/>
      <c r="AD914" s="136"/>
      <c r="AE914" s="136"/>
      <c r="AF914" s="136"/>
      <c r="AG914" s="126"/>
      <c r="AH914" s="221"/>
      <c r="AI914" s="136"/>
      <c r="AJ914" s="136"/>
      <c r="AK914" s="136">
        <v>58.723944964517585</v>
      </c>
      <c r="AL914" s="8">
        <v>38584.558486744987</v>
      </c>
      <c r="AM914" s="58">
        <v>0.65704983733737077</v>
      </c>
      <c r="AN914" s="237">
        <v>1</v>
      </c>
      <c r="AO914" s="237"/>
      <c r="AP914" s="136">
        <v>125.76</v>
      </c>
      <c r="AQ914" s="200">
        <v>68309.788442569203</v>
      </c>
      <c r="AR914" s="201">
        <v>0.54317579868455157</v>
      </c>
      <c r="AS914" s="136">
        <v>1</v>
      </c>
      <c r="AT914" s="136"/>
      <c r="AU914" s="423">
        <v>108.33694888562073</v>
      </c>
      <c r="AV914" s="200">
        <v>60985.561747394364</v>
      </c>
      <c r="AW914" s="201">
        <v>0.5629248596596651</v>
      </c>
      <c r="AX914" s="423">
        <v>1</v>
      </c>
      <c r="AY914" s="136"/>
      <c r="AZ914" s="423">
        <v>102.17612</v>
      </c>
      <c r="BA914" s="200">
        <v>61454.166745707829</v>
      </c>
      <c r="BB914" s="201">
        <v>0.60145332143858887</v>
      </c>
      <c r="BC914" s="425">
        <v>1</v>
      </c>
      <c r="BD914" s="136"/>
    </row>
    <row r="915" spans="1:56" ht="11.25" customHeight="1">
      <c r="A915" s="123">
        <v>206</v>
      </c>
      <c r="B915" s="136" t="s">
        <v>532</v>
      </c>
      <c r="C915" s="346">
        <v>2</v>
      </c>
      <c r="D915" s="140">
        <v>33685</v>
      </c>
      <c r="E915" s="127">
        <v>106</v>
      </c>
      <c r="F915" s="136" t="s">
        <v>327</v>
      </c>
      <c r="G915" s="136" t="s">
        <v>589</v>
      </c>
      <c r="H915" s="136" t="s">
        <v>590</v>
      </c>
      <c r="I915" s="136" t="s">
        <v>849</v>
      </c>
      <c r="J915" s="136" t="s">
        <v>596</v>
      </c>
      <c r="K915" s="136" t="s">
        <v>530</v>
      </c>
      <c r="L915" s="136"/>
      <c r="M915" s="126"/>
      <c r="N915" s="221"/>
      <c r="O915" s="136"/>
      <c r="P915" s="136"/>
      <c r="Q915" s="136"/>
      <c r="R915" s="126"/>
      <c r="S915" s="221"/>
      <c r="T915" s="136"/>
      <c r="U915" s="136"/>
      <c r="V915" s="136"/>
      <c r="W915" s="126"/>
      <c r="X915" s="221"/>
      <c r="Y915" s="136"/>
      <c r="Z915" s="136"/>
      <c r="AA915" s="136"/>
      <c r="AB915" s="126"/>
      <c r="AC915" s="221"/>
      <c r="AD915" s="136"/>
      <c r="AE915" s="136"/>
      <c r="AF915" s="136"/>
      <c r="AG915" s="126"/>
      <c r="AH915" s="221"/>
      <c r="AI915" s="136"/>
      <c r="AJ915" s="136"/>
      <c r="AK915" s="136">
        <v>40.847699305450696</v>
      </c>
      <c r="AL915" s="8">
        <v>26838.974184252213</v>
      </c>
      <c r="AM915" s="58">
        <v>0.65704983733737077</v>
      </c>
      <c r="AN915" s="237">
        <v>1</v>
      </c>
      <c r="AO915" s="237"/>
      <c r="AP915" s="136">
        <v>92.8</v>
      </c>
      <c r="AQ915" s="200">
        <v>50408.633204938087</v>
      </c>
      <c r="AR915" s="201">
        <v>0.54319647850148811</v>
      </c>
      <c r="AS915" s="136">
        <v>1</v>
      </c>
      <c r="AT915" s="136"/>
      <c r="AU915" s="423">
        <v>114.5730704095528</v>
      </c>
      <c r="AV915" s="200">
        <v>64496.029581074443</v>
      </c>
      <c r="AW915" s="201">
        <v>0.5629248596596651</v>
      </c>
      <c r="AX915" s="423">
        <v>1</v>
      </c>
      <c r="AY915" s="136"/>
      <c r="AZ915" s="423">
        <v>69.666132999999988</v>
      </c>
      <c r="BA915" s="200">
        <v>41960.556394196894</v>
      </c>
      <c r="BB915" s="201">
        <v>0.60230925109905131</v>
      </c>
      <c r="BC915" s="425">
        <v>1</v>
      </c>
      <c r="BD915" s="136"/>
    </row>
    <row r="916" spans="1:56" s="4" customFormat="1" ht="11.25" customHeight="1">
      <c r="A916" s="5">
        <v>206</v>
      </c>
      <c r="B916" s="136" t="s">
        <v>1538</v>
      </c>
      <c r="C916" s="346">
        <v>3</v>
      </c>
      <c r="D916" s="140">
        <v>34023</v>
      </c>
      <c r="E916" s="127">
        <v>116.1</v>
      </c>
      <c r="F916" s="136" t="s">
        <v>327</v>
      </c>
      <c r="G916" s="136" t="s">
        <v>589</v>
      </c>
      <c r="H916" s="136" t="s">
        <v>590</v>
      </c>
      <c r="I916" s="136" t="s">
        <v>849</v>
      </c>
      <c r="J916" s="136" t="s">
        <v>596</v>
      </c>
      <c r="K916" s="136" t="s">
        <v>530</v>
      </c>
      <c r="L916" s="136"/>
      <c r="M916" s="126"/>
      <c r="N916" s="221"/>
      <c r="O916" s="136"/>
      <c r="P916" s="136"/>
      <c r="Q916" s="136"/>
      <c r="R916" s="126"/>
      <c r="S916" s="221"/>
      <c r="T916" s="136"/>
      <c r="U916" s="136"/>
      <c r="V916" s="136"/>
      <c r="W916" s="126"/>
      <c r="X916" s="221"/>
      <c r="Y916" s="136"/>
      <c r="Z916" s="136"/>
      <c r="AA916" s="136"/>
      <c r="AB916" s="126"/>
      <c r="AC916" s="221"/>
      <c r="AD916" s="136"/>
      <c r="AE916" s="136"/>
      <c r="AF916" s="136"/>
      <c r="AG916" s="126"/>
      <c r="AH916" s="221"/>
      <c r="AI916" s="136"/>
      <c r="AJ916" s="136"/>
      <c r="AK916" s="136">
        <v>51.257983542201416</v>
      </c>
      <c r="AL916" s="8">
        <v>33679.049748645069</v>
      </c>
      <c r="AM916" s="58">
        <v>0.65704983733737088</v>
      </c>
      <c r="AN916" s="237">
        <v>1</v>
      </c>
      <c r="AO916" s="237"/>
      <c r="AP916" s="136">
        <v>115.39</v>
      </c>
      <c r="AQ916" s="200">
        <v>62687.117041626239</v>
      </c>
      <c r="AR916" s="201">
        <v>0.54326299542097445</v>
      </c>
      <c r="AS916" s="136">
        <v>1</v>
      </c>
      <c r="AT916" s="136"/>
      <c r="AU916" s="434">
        <v>65.455179704826534</v>
      </c>
      <c r="AV916" s="200">
        <v>36846.347849337624</v>
      </c>
      <c r="AW916" s="201">
        <v>0.56292485965966488</v>
      </c>
      <c r="AX916" s="434">
        <v>1</v>
      </c>
      <c r="AY916" s="136"/>
      <c r="AZ916" s="434">
        <v>35.449112</v>
      </c>
      <c r="BA916" s="200">
        <v>21567.486026088114</v>
      </c>
      <c r="BB916" s="201">
        <v>0.60840694757285074</v>
      </c>
      <c r="BC916" s="435">
        <v>1</v>
      </c>
      <c r="BD916" s="136"/>
    </row>
    <row r="917" spans="1:56" s="4" customFormat="1" ht="11.25" customHeight="1">
      <c r="A917" s="123">
        <v>206</v>
      </c>
      <c r="B917" s="136" t="s">
        <v>532</v>
      </c>
      <c r="C917" s="346">
        <v>4</v>
      </c>
      <c r="D917" s="140">
        <v>33843</v>
      </c>
      <c r="E917" s="127">
        <v>106</v>
      </c>
      <c r="F917" s="136" t="s">
        <v>327</v>
      </c>
      <c r="G917" s="136" t="s">
        <v>589</v>
      </c>
      <c r="H917" s="136" t="s">
        <v>590</v>
      </c>
      <c r="I917" s="136" t="s">
        <v>849</v>
      </c>
      <c r="J917" s="136" t="s">
        <v>596</v>
      </c>
      <c r="K917" s="136" t="s">
        <v>530</v>
      </c>
      <c r="L917" s="136"/>
      <c r="M917" s="126"/>
      <c r="N917" s="221"/>
      <c r="O917" s="136"/>
      <c r="P917" s="136"/>
      <c r="Q917" s="136"/>
      <c r="R917" s="126"/>
      <c r="S917" s="221"/>
      <c r="T917" s="136"/>
      <c r="U917" s="136"/>
      <c r="V917" s="136"/>
      <c r="W917" s="126"/>
      <c r="X917" s="221"/>
      <c r="Y917" s="136"/>
      <c r="Z917" s="136"/>
      <c r="AA917" s="136"/>
      <c r="AB917" s="126"/>
      <c r="AC917" s="221"/>
      <c r="AD917" s="136"/>
      <c r="AE917" s="136"/>
      <c r="AF917" s="136"/>
      <c r="AG917" s="126"/>
      <c r="AH917" s="221"/>
      <c r="AI917" s="136"/>
      <c r="AJ917" s="136"/>
      <c r="AK917" s="136">
        <v>71.868243243243242</v>
      </c>
      <c r="AL917" s="8">
        <v>47221.017532695572</v>
      </c>
      <c r="AM917" s="58">
        <v>0.65704983733737088</v>
      </c>
      <c r="AN917" s="237">
        <v>1</v>
      </c>
      <c r="AO917" s="237"/>
      <c r="AP917" s="136">
        <v>132.5</v>
      </c>
      <c r="AQ917" s="200">
        <v>71996.95618559928</v>
      </c>
      <c r="AR917" s="201">
        <v>0.54337325423093796</v>
      </c>
      <c r="AS917" s="136">
        <v>1</v>
      </c>
      <c r="AT917" s="136"/>
      <c r="AU917" s="423">
        <v>100.33469917910215</v>
      </c>
      <c r="AV917" s="200">
        <v>56124.593783620774</v>
      </c>
      <c r="AW917" s="201">
        <v>0.55937371859196727</v>
      </c>
      <c r="AX917" s="423">
        <v>1</v>
      </c>
      <c r="AY917" s="136"/>
      <c r="AZ917" s="423">
        <v>79.932537999999994</v>
      </c>
      <c r="BA917" s="200">
        <v>49643.472551676983</v>
      </c>
      <c r="BB917" s="201">
        <v>0.62106713728615726</v>
      </c>
      <c r="BC917" s="425">
        <v>1</v>
      </c>
      <c r="BD917" s="136"/>
    </row>
    <row r="918" spans="1:56" ht="11.25" customHeight="1">
      <c r="A918" s="123">
        <v>206</v>
      </c>
      <c r="B918" s="55" t="s">
        <v>532</v>
      </c>
      <c r="C918" s="345">
        <v>5</v>
      </c>
      <c r="D918" s="57">
        <v>33633</v>
      </c>
      <c r="E918" s="94">
        <v>106</v>
      </c>
      <c r="F918" s="55" t="s">
        <v>327</v>
      </c>
      <c r="G918" s="55" t="s">
        <v>589</v>
      </c>
      <c r="H918" s="55" t="s">
        <v>590</v>
      </c>
      <c r="I918" s="136" t="s">
        <v>849</v>
      </c>
      <c r="J918" s="136" t="s">
        <v>596</v>
      </c>
      <c r="K918" s="136" t="s">
        <v>530</v>
      </c>
      <c r="L918" s="55"/>
      <c r="M918" s="8"/>
      <c r="N918" s="58"/>
      <c r="O918" s="55"/>
      <c r="P918" s="55"/>
      <c r="Q918" s="55"/>
      <c r="R918" s="8"/>
      <c r="S918" s="58"/>
      <c r="T918" s="55"/>
      <c r="U918" s="55"/>
      <c r="V918" s="55"/>
      <c r="W918" s="8"/>
      <c r="X918" s="58"/>
      <c r="Y918" s="55"/>
      <c r="Z918" s="55"/>
      <c r="AA918" s="55"/>
      <c r="AB918" s="8"/>
      <c r="AC918" s="58"/>
      <c r="AD918" s="55"/>
      <c r="AE918" s="55"/>
      <c r="AF918" s="55"/>
      <c r="AG918" s="8"/>
      <c r="AH918" s="58"/>
      <c r="AI918" s="55"/>
      <c r="AJ918" s="55"/>
      <c r="AK918" s="55">
        <v>10.305129850520911</v>
      </c>
      <c r="AL918" s="8">
        <v>6770.9838920252487</v>
      </c>
      <c r="AM918" s="58">
        <v>0.65704983733737077</v>
      </c>
      <c r="AN918" s="237">
        <v>1</v>
      </c>
      <c r="AO918" s="228"/>
      <c r="AP918" s="55">
        <v>72.400000000000006</v>
      </c>
      <c r="AQ918" s="200">
        <v>39310.665346884241</v>
      </c>
      <c r="AR918" s="201">
        <v>0.54296499097906403</v>
      </c>
      <c r="AS918" s="55">
        <v>1</v>
      </c>
      <c r="AT918" s="55"/>
      <c r="AU918" s="423">
        <v>133.36574834770434</v>
      </c>
      <c r="AV918" s="200">
        <v>74601.294586055927</v>
      </c>
      <c r="AW918" s="201">
        <v>0.55937371859196749</v>
      </c>
      <c r="AX918" s="423">
        <v>1</v>
      </c>
      <c r="AY918" s="55"/>
      <c r="AZ918" s="423">
        <v>88.337631999999999</v>
      </c>
      <c r="BA918" s="200">
        <v>54757.79865147065</v>
      </c>
      <c r="BB918" s="201">
        <v>0.61986944195505089</v>
      </c>
      <c r="BC918" s="425">
        <v>1</v>
      </c>
      <c r="BD918" s="136"/>
    </row>
    <row r="919" spans="1:56" ht="11.25" customHeight="1">
      <c r="A919" s="5">
        <v>206</v>
      </c>
      <c r="B919" s="55" t="s">
        <v>1539</v>
      </c>
      <c r="C919" s="345">
        <v>6</v>
      </c>
      <c r="D919" s="57">
        <v>34047</v>
      </c>
      <c r="E919" s="94">
        <v>116.1</v>
      </c>
      <c r="F919" s="55" t="s">
        <v>327</v>
      </c>
      <c r="G919" s="55" t="s">
        <v>589</v>
      </c>
      <c r="H919" s="55" t="s">
        <v>590</v>
      </c>
      <c r="I919" s="55" t="s">
        <v>849</v>
      </c>
      <c r="J919" s="55" t="s">
        <v>596</v>
      </c>
      <c r="K919" s="55" t="s">
        <v>530</v>
      </c>
      <c r="L919" s="56"/>
      <c r="M919" s="200"/>
      <c r="N919" s="201"/>
      <c r="O919" s="56"/>
      <c r="P919" s="56"/>
      <c r="Q919" s="56"/>
      <c r="R919" s="200"/>
      <c r="S919" s="201"/>
      <c r="T919" s="56"/>
      <c r="U919" s="56"/>
      <c r="V919" s="56"/>
      <c r="W919" s="200"/>
      <c r="X919" s="201"/>
      <c r="Y919" s="56"/>
      <c r="Z919" s="56"/>
      <c r="AA919" s="56"/>
      <c r="AB919" s="200"/>
      <c r="AC919" s="201"/>
      <c r="AD919" s="56"/>
      <c r="AE919" s="56"/>
      <c r="AF919" s="56"/>
      <c r="AG919" s="200"/>
      <c r="AH919" s="201"/>
      <c r="AI919" s="56"/>
      <c r="AJ919" s="56"/>
      <c r="AK919" s="55">
        <v>20.218320625094368</v>
      </c>
      <c r="AL919" s="8">
        <v>13284.444277953062</v>
      </c>
      <c r="AM919" s="58">
        <v>0.65704983733737077</v>
      </c>
      <c r="AN919" s="237">
        <v>1</v>
      </c>
      <c r="AO919" s="228"/>
      <c r="AP919" s="56">
        <v>77.2</v>
      </c>
      <c r="AQ919" s="200">
        <v>41913.386030712958</v>
      </c>
      <c r="AR919" s="201">
        <v>0.5429195081698569</v>
      </c>
      <c r="AS919" s="56">
        <v>1</v>
      </c>
      <c r="AT919" s="56"/>
      <c r="AU919" s="434">
        <v>68.785812473193559</v>
      </c>
      <c r="AV919" s="200">
        <v>38476.975709500024</v>
      </c>
      <c r="AW919" s="201">
        <v>0.55937371859196749</v>
      </c>
      <c r="AX919" s="434">
        <v>1</v>
      </c>
      <c r="AY919" s="56"/>
      <c r="AZ919" s="434">
        <v>28.421433</v>
      </c>
      <c r="BA919" s="200">
        <v>17901.782369866352</v>
      </c>
      <c r="BB919" s="201">
        <v>0.62986909808053493</v>
      </c>
      <c r="BC919" s="435">
        <v>1</v>
      </c>
      <c r="BD919" s="139"/>
    </row>
    <row r="920" spans="1:56" s="4" customFormat="1" ht="11.25" customHeight="1">
      <c r="A920" s="357">
        <v>207</v>
      </c>
      <c r="B920" s="263" t="s">
        <v>149</v>
      </c>
      <c r="C920" s="344">
        <v>0</v>
      </c>
      <c r="D920" s="264"/>
      <c r="E920" s="421">
        <v>359.58000000000004</v>
      </c>
      <c r="F920" s="263" t="s">
        <v>144</v>
      </c>
      <c r="G920" s="263" t="s">
        <v>589</v>
      </c>
      <c r="H920" s="263" t="s">
        <v>590</v>
      </c>
      <c r="I920" s="263" t="s">
        <v>849</v>
      </c>
      <c r="J920" s="263" t="s">
        <v>596</v>
      </c>
      <c r="K920" s="263" t="s">
        <v>530</v>
      </c>
      <c r="L920" s="263">
        <v>0</v>
      </c>
      <c r="M920" s="265">
        <v>0</v>
      </c>
      <c r="N920" s="268">
        <v>0</v>
      </c>
      <c r="O920" s="263">
        <v>1</v>
      </c>
      <c r="P920" s="263"/>
      <c r="Q920" s="263">
        <v>0</v>
      </c>
      <c r="R920" s="265">
        <v>0</v>
      </c>
      <c r="S920" s="268">
        <v>0</v>
      </c>
      <c r="T920" s="263">
        <v>1</v>
      </c>
      <c r="U920" s="263"/>
      <c r="V920" s="263">
        <v>0</v>
      </c>
      <c r="W920" s="265">
        <v>0</v>
      </c>
      <c r="X920" s="268">
        <v>0</v>
      </c>
      <c r="Y920" s="263">
        <v>1</v>
      </c>
      <c r="Z920" s="263"/>
      <c r="AA920" s="263">
        <v>97.58</v>
      </c>
      <c r="AB920" s="265">
        <v>55970.616187094398</v>
      </c>
      <c r="AC920" s="268">
        <v>0.57358696645925811</v>
      </c>
      <c r="AD920" s="263">
        <v>1</v>
      </c>
      <c r="AE920" s="263"/>
      <c r="AF920" s="263">
        <v>0</v>
      </c>
      <c r="AG920" s="265">
        <v>0</v>
      </c>
      <c r="AH920" s="268">
        <v>0</v>
      </c>
      <c r="AI920" s="263">
        <v>1</v>
      </c>
      <c r="AJ920" s="263"/>
      <c r="AK920" s="263">
        <v>0</v>
      </c>
      <c r="AL920" s="265">
        <v>0</v>
      </c>
      <c r="AM920" s="268">
        <v>0</v>
      </c>
      <c r="AN920" s="263"/>
      <c r="AO920" s="313"/>
      <c r="AP920" s="263"/>
      <c r="AQ920" s="265">
        <v>0</v>
      </c>
      <c r="AR920" s="268">
        <v>0</v>
      </c>
      <c r="AS920" s="263"/>
      <c r="AT920" s="263"/>
      <c r="AU920" s="422">
        <v>0</v>
      </c>
      <c r="AV920" s="265">
        <v>0</v>
      </c>
      <c r="AW920" s="268">
        <v>0</v>
      </c>
      <c r="AX920" s="422"/>
      <c r="AY920" s="263"/>
      <c r="AZ920" s="422">
        <v>0</v>
      </c>
      <c r="BA920" s="265">
        <v>0</v>
      </c>
      <c r="BB920" s="268">
        <v>0</v>
      </c>
      <c r="BC920" s="422"/>
      <c r="BD920" s="263"/>
    </row>
    <row r="921" spans="1:56" s="4" customFormat="1" ht="11.25" customHeight="1">
      <c r="A921" s="123">
        <v>207</v>
      </c>
      <c r="B921" s="55" t="s">
        <v>149</v>
      </c>
      <c r="C921" s="345">
        <v>1</v>
      </c>
      <c r="D921" s="57">
        <v>36101</v>
      </c>
      <c r="E921" s="94">
        <v>115.2</v>
      </c>
      <c r="F921" s="55" t="s">
        <v>144</v>
      </c>
      <c r="G921" s="55" t="s">
        <v>589</v>
      </c>
      <c r="H921" s="55" t="s">
        <v>590</v>
      </c>
      <c r="I921" s="55" t="s">
        <v>849</v>
      </c>
      <c r="J921" s="55" t="s">
        <v>596</v>
      </c>
      <c r="K921" s="55" t="s">
        <v>530</v>
      </c>
      <c r="L921" s="55"/>
      <c r="M921" s="8"/>
      <c r="N921" s="58"/>
      <c r="O921" s="55"/>
      <c r="P921" s="55"/>
      <c r="Q921" s="55"/>
      <c r="R921" s="8"/>
      <c r="S921" s="58"/>
      <c r="T921" s="55"/>
      <c r="U921" s="55"/>
      <c r="V921" s="136"/>
      <c r="W921" s="8"/>
      <c r="X921" s="58"/>
      <c r="Y921" s="55"/>
      <c r="Z921" s="55"/>
      <c r="AA921" s="136"/>
      <c r="AB921" s="8"/>
      <c r="AC921" s="58"/>
      <c r="AD921" s="55"/>
      <c r="AE921" s="55"/>
      <c r="AF921" s="136"/>
      <c r="AG921" s="8"/>
      <c r="AH921" s="58"/>
      <c r="AI921" s="55"/>
      <c r="AJ921" s="55"/>
      <c r="AK921" s="55">
        <v>0</v>
      </c>
      <c r="AL921" s="8">
        <v>0</v>
      </c>
      <c r="AM921" s="58">
        <v>0</v>
      </c>
      <c r="AN921" s="237">
        <v>1</v>
      </c>
      <c r="AO921" s="228"/>
      <c r="AP921" s="55"/>
      <c r="AQ921" s="200">
        <v>0</v>
      </c>
      <c r="AR921" s="201">
        <v>0</v>
      </c>
      <c r="AS921" s="55">
        <v>1</v>
      </c>
      <c r="AT921" s="55"/>
      <c r="AU921" s="423">
        <v>0</v>
      </c>
      <c r="AV921" s="200">
        <v>0</v>
      </c>
      <c r="AW921" s="201">
        <v>0</v>
      </c>
      <c r="AX921" s="423">
        <v>1</v>
      </c>
      <c r="AY921" s="55"/>
      <c r="AZ921" s="423">
        <v>0</v>
      </c>
      <c r="BA921" s="200">
        <v>0</v>
      </c>
      <c r="BB921" s="201">
        <v>0</v>
      </c>
      <c r="BC921" s="425">
        <v>1</v>
      </c>
      <c r="BD921" s="136"/>
    </row>
    <row r="922" spans="1:56" ht="11.25" customHeight="1">
      <c r="A922" s="123">
        <v>207</v>
      </c>
      <c r="B922" s="55" t="s">
        <v>149</v>
      </c>
      <c r="C922" s="345">
        <v>2</v>
      </c>
      <c r="D922" s="57">
        <v>36219</v>
      </c>
      <c r="E922" s="94">
        <v>115.2</v>
      </c>
      <c r="F922" s="55" t="s">
        <v>144</v>
      </c>
      <c r="G922" s="55" t="s">
        <v>589</v>
      </c>
      <c r="H922" s="55" t="s">
        <v>590</v>
      </c>
      <c r="I922" s="55" t="s">
        <v>849</v>
      </c>
      <c r="J922" s="55" t="s">
        <v>596</v>
      </c>
      <c r="K922" s="55" t="s">
        <v>530</v>
      </c>
      <c r="L922" s="55"/>
      <c r="M922" s="8"/>
      <c r="N922" s="58"/>
      <c r="O922" s="55"/>
      <c r="P922" s="55"/>
      <c r="Q922" s="55"/>
      <c r="R922" s="8"/>
      <c r="S922" s="58"/>
      <c r="T922" s="55"/>
      <c r="U922" s="55"/>
      <c r="V922" s="55"/>
      <c r="W922" s="8"/>
      <c r="X922" s="58"/>
      <c r="Y922" s="55"/>
      <c r="Z922" s="55"/>
      <c r="AA922" s="55"/>
      <c r="AB922" s="8"/>
      <c r="AC922" s="58"/>
      <c r="AD922" s="55"/>
      <c r="AE922" s="55"/>
      <c r="AF922" s="55"/>
      <c r="AG922" s="8"/>
      <c r="AH922" s="58"/>
      <c r="AI922" s="55"/>
      <c r="AJ922" s="55"/>
      <c r="AK922" s="55">
        <v>0</v>
      </c>
      <c r="AL922" s="8">
        <v>0</v>
      </c>
      <c r="AM922" s="58">
        <v>0</v>
      </c>
      <c r="AN922" s="237">
        <v>1</v>
      </c>
      <c r="AO922" s="228"/>
      <c r="AP922" s="55"/>
      <c r="AQ922" s="200">
        <v>0</v>
      </c>
      <c r="AR922" s="201">
        <v>0</v>
      </c>
      <c r="AS922" s="55">
        <v>1</v>
      </c>
      <c r="AT922" s="55"/>
      <c r="AU922" s="423">
        <v>0</v>
      </c>
      <c r="AV922" s="200">
        <v>0</v>
      </c>
      <c r="AW922" s="201">
        <v>0</v>
      </c>
      <c r="AX922" s="423">
        <v>1</v>
      </c>
      <c r="AY922" s="55"/>
      <c r="AZ922" s="423">
        <v>0</v>
      </c>
      <c r="BA922" s="200">
        <v>0</v>
      </c>
      <c r="BB922" s="201">
        <v>0</v>
      </c>
      <c r="BC922" s="425">
        <v>1</v>
      </c>
      <c r="BD922" s="136"/>
    </row>
    <row r="923" spans="1:56" ht="11.25" customHeight="1">
      <c r="A923" s="123">
        <v>207</v>
      </c>
      <c r="B923" s="55" t="s">
        <v>149</v>
      </c>
      <c r="C923" s="345">
        <v>3</v>
      </c>
      <c r="D923" s="57">
        <v>36463</v>
      </c>
      <c r="E923" s="94">
        <v>129.18</v>
      </c>
      <c r="F923" s="55" t="s">
        <v>144</v>
      </c>
      <c r="G923" s="55" t="s">
        <v>589</v>
      </c>
      <c r="H923" s="55" t="s">
        <v>590</v>
      </c>
      <c r="I923" s="55" t="s">
        <v>849</v>
      </c>
      <c r="J923" s="55" t="s">
        <v>596</v>
      </c>
      <c r="K923" s="55" t="s">
        <v>530</v>
      </c>
      <c r="L923" s="55"/>
      <c r="M923" s="8"/>
      <c r="N923" s="58"/>
      <c r="O923" s="55"/>
      <c r="P923" s="55"/>
      <c r="Q923" s="55"/>
      <c r="R923" s="8"/>
      <c r="S923" s="58"/>
      <c r="T923" s="55"/>
      <c r="U923" s="55"/>
      <c r="V923" s="55"/>
      <c r="W923" s="8"/>
      <c r="X923" s="58"/>
      <c r="Y923" s="55"/>
      <c r="Z923" s="55"/>
      <c r="AA923" s="55"/>
      <c r="AB923" s="8"/>
      <c r="AC923" s="58"/>
      <c r="AD923" s="55"/>
      <c r="AE923" s="55"/>
      <c r="AF923" s="55"/>
      <c r="AG923" s="8"/>
      <c r="AH923" s="58"/>
      <c r="AI923" s="55"/>
      <c r="AJ923" s="55"/>
      <c r="AK923" s="55">
        <v>0</v>
      </c>
      <c r="AL923" s="8">
        <v>0</v>
      </c>
      <c r="AM923" s="58">
        <v>0</v>
      </c>
      <c r="AN923" s="237">
        <v>1</v>
      </c>
      <c r="AO923" s="228"/>
      <c r="AP923" s="55"/>
      <c r="AQ923" s="200">
        <v>0</v>
      </c>
      <c r="AR923" s="201">
        <v>0</v>
      </c>
      <c r="AS923" s="55">
        <v>1</v>
      </c>
      <c r="AT923" s="55"/>
      <c r="AU923" s="423">
        <v>0</v>
      </c>
      <c r="AV923" s="200">
        <v>0</v>
      </c>
      <c r="AW923" s="201">
        <v>0</v>
      </c>
      <c r="AX923" s="423">
        <v>1</v>
      </c>
      <c r="AY923" s="55"/>
      <c r="AZ923" s="423">
        <v>0</v>
      </c>
      <c r="BA923" s="200">
        <v>0</v>
      </c>
      <c r="BB923" s="201">
        <v>0</v>
      </c>
      <c r="BC923" s="425">
        <v>1</v>
      </c>
      <c r="BD923" s="136"/>
    </row>
    <row r="924" spans="1:56" ht="11.25" customHeight="1">
      <c r="A924" s="357">
        <v>208</v>
      </c>
      <c r="B924" s="263" t="s">
        <v>421</v>
      </c>
      <c r="C924" s="344">
        <v>0</v>
      </c>
      <c r="D924" s="264"/>
      <c r="E924" s="421">
        <v>0</v>
      </c>
      <c r="F924" s="263" t="s">
        <v>551</v>
      </c>
      <c r="G924" s="263" t="s">
        <v>748</v>
      </c>
      <c r="H924" s="263" t="s">
        <v>65</v>
      </c>
      <c r="I924" s="263" t="s">
        <v>103</v>
      </c>
      <c r="J924" s="263"/>
      <c r="K924" s="263"/>
      <c r="L924" s="277" t="s">
        <v>238</v>
      </c>
      <c r="M924" s="265">
        <v>0</v>
      </c>
      <c r="N924" s="268">
        <v>0</v>
      </c>
      <c r="O924" s="263"/>
      <c r="P924" s="263"/>
      <c r="Q924" s="277" t="s">
        <v>238</v>
      </c>
      <c r="R924" s="265">
        <v>0</v>
      </c>
      <c r="S924" s="268">
        <v>0</v>
      </c>
      <c r="T924" s="263"/>
      <c r="U924" s="263"/>
      <c r="V924" s="277" t="s">
        <v>238</v>
      </c>
      <c r="W924" s="265">
        <v>0</v>
      </c>
      <c r="X924" s="268">
        <v>0</v>
      </c>
      <c r="Y924" s="263"/>
      <c r="Z924" s="263"/>
      <c r="AA924" s="276" t="s">
        <v>238</v>
      </c>
      <c r="AB924" s="265">
        <v>0</v>
      </c>
      <c r="AC924" s="268">
        <v>0</v>
      </c>
      <c r="AD924" s="263"/>
      <c r="AE924" s="263"/>
      <c r="AF924" s="276" t="s">
        <v>238</v>
      </c>
      <c r="AG924" s="265">
        <v>0</v>
      </c>
      <c r="AH924" s="268">
        <v>0</v>
      </c>
      <c r="AI924" s="263"/>
      <c r="AJ924" s="263"/>
      <c r="AK924" s="263"/>
      <c r="AL924" s="265">
        <v>0</v>
      </c>
      <c r="AM924" s="268">
        <v>0</v>
      </c>
      <c r="AN924" s="263"/>
      <c r="AO924" s="313"/>
      <c r="AP924" s="263"/>
      <c r="AQ924" s="265">
        <v>0</v>
      </c>
      <c r="AR924" s="268">
        <v>0</v>
      </c>
      <c r="AS924" s="263"/>
      <c r="AT924" s="263"/>
      <c r="AU924" s="422">
        <v>0</v>
      </c>
      <c r="AV924" s="265">
        <v>0</v>
      </c>
      <c r="AW924" s="268">
        <v>0</v>
      </c>
      <c r="AX924" s="422"/>
      <c r="AY924" s="263"/>
      <c r="AZ924" s="422">
        <v>0</v>
      </c>
      <c r="BA924" s="265">
        <v>0</v>
      </c>
      <c r="BB924" s="268">
        <v>0</v>
      </c>
      <c r="BC924" s="422"/>
      <c r="BD924" s="263"/>
    </row>
    <row r="925" spans="1:56" ht="11.25" customHeight="1">
      <c r="A925" s="123">
        <v>208</v>
      </c>
      <c r="B925" s="55" t="s">
        <v>422</v>
      </c>
      <c r="C925" s="345">
        <v>1</v>
      </c>
      <c r="D925" s="57">
        <v>33327</v>
      </c>
      <c r="E925" s="94">
        <v>0</v>
      </c>
      <c r="F925" s="55" t="s">
        <v>551</v>
      </c>
      <c r="G925" s="55" t="s">
        <v>748</v>
      </c>
      <c r="H925" s="55" t="s">
        <v>65</v>
      </c>
      <c r="I925" s="55" t="s">
        <v>103</v>
      </c>
      <c r="J925" s="55"/>
      <c r="K925" s="55"/>
      <c r="L925" s="228" t="s">
        <v>238</v>
      </c>
      <c r="M925" s="8"/>
      <c r="N925" s="58"/>
      <c r="O925" s="55"/>
      <c r="P925" s="55"/>
      <c r="Q925" s="228" t="s">
        <v>238</v>
      </c>
      <c r="R925" s="8"/>
      <c r="S925" s="58"/>
      <c r="T925" s="55"/>
      <c r="U925" s="55"/>
      <c r="V925" s="228" t="s">
        <v>238</v>
      </c>
      <c r="W925" s="8"/>
      <c r="X925" s="58"/>
      <c r="Y925" s="55"/>
      <c r="Z925" s="55"/>
      <c r="AA925" s="228" t="s">
        <v>238</v>
      </c>
      <c r="AB925" s="8"/>
      <c r="AC925" s="58"/>
      <c r="AD925" s="55"/>
      <c r="AE925" s="55"/>
      <c r="AF925" s="228" t="s">
        <v>238</v>
      </c>
      <c r="AG925" s="8"/>
      <c r="AH925" s="58"/>
      <c r="AI925" s="55"/>
      <c r="AJ925" s="55"/>
      <c r="AK925" s="55"/>
      <c r="AL925" s="8">
        <v>0</v>
      </c>
      <c r="AM925" s="58">
        <v>0</v>
      </c>
      <c r="AN925" s="55"/>
      <c r="AO925" s="228"/>
      <c r="AP925" s="55"/>
      <c r="AQ925" s="200">
        <v>0</v>
      </c>
      <c r="AR925" s="201">
        <v>0</v>
      </c>
      <c r="AS925" s="55"/>
      <c r="AT925" s="55"/>
      <c r="AU925" s="245">
        <v>0</v>
      </c>
      <c r="AV925" s="200">
        <v>0</v>
      </c>
      <c r="AW925" s="201">
        <v>0</v>
      </c>
      <c r="AX925" s="423"/>
      <c r="AY925" s="55"/>
      <c r="AZ925" s="423">
        <v>0</v>
      </c>
      <c r="BA925" s="200">
        <v>0</v>
      </c>
      <c r="BB925" s="201">
        <v>0</v>
      </c>
      <c r="BC925" s="425"/>
      <c r="BD925" s="136"/>
    </row>
    <row r="926" spans="1:56" ht="11.25" customHeight="1">
      <c r="A926" s="123">
        <v>208</v>
      </c>
      <c r="B926" s="55" t="s">
        <v>423</v>
      </c>
      <c r="C926" s="345">
        <v>2</v>
      </c>
      <c r="D926" s="57">
        <v>33480</v>
      </c>
      <c r="E926" s="94">
        <v>0</v>
      </c>
      <c r="F926" s="55" t="s">
        <v>551</v>
      </c>
      <c r="G926" s="55" t="s">
        <v>748</v>
      </c>
      <c r="H926" s="55" t="s">
        <v>65</v>
      </c>
      <c r="I926" s="55" t="s">
        <v>103</v>
      </c>
      <c r="J926" s="55"/>
      <c r="K926" s="55"/>
      <c r="L926" s="228" t="s">
        <v>238</v>
      </c>
      <c r="M926" s="8"/>
      <c r="N926" s="58"/>
      <c r="O926" s="55"/>
      <c r="P926" s="55"/>
      <c r="Q926" s="228" t="s">
        <v>238</v>
      </c>
      <c r="R926" s="8"/>
      <c r="S926" s="58"/>
      <c r="T926" s="55"/>
      <c r="U926" s="55"/>
      <c r="V926" s="228" t="s">
        <v>238</v>
      </c>
      <c r="W926" s="8"/>
      <c r="X926" s="58"/>
      <c r="Y926" s="55"/>
      <c r="Z926" s="55"/>
      <c r="AA926" s="228" t="s">
        <v>238</v>
      </c>
      <c r="AB926" s="8"/>
      <c r="AC926" s="58"/>
      <c r="AD926" s="55"/>
      <c r="AE926" s="55"/>
      <c r="AF926" s="228" t="s">
        <v>238</v>
      </c>
      <c r="AG926" s="8"/>
      <c r="AH926" s="58"/>
      <c r="AI926" s="55"/>
      <c r="AJ926" s="55"/>
      <c r="AK926" s="55"/>
      <c r="AL926" s="8">
        <v>0</v>
      </c>
      <c r="AM926" s="58">
        <v>0</v>
      </c>
      <c r="AN926" s="55"/>
      <c r="AO926" s="228"/>
      <c r="AP926" s="55"/>
      <c r="AQ926" s="200">
        <v>0</v>
      </c>
      <c r="AR926" s="201">
        <v>0</v>
      </c>
      <c r="AS926" s="55"/>
      <c r="AT926" s="55"/>
      <c r="AU926" s="245">
        <v>0</v>
      </c>
      <c r="AV926" s="200">
        <v>0</v>
      </c>
      <c r="AW926" s="201">
        <v>0</v>
      </c>
      <c r="AX926" s="423"/>
      <c r="AY926" s="55"/>
      <c r="AZ926" s="423">
        <v>0</v>
      </c>
      <c r="BA926" s="200">
        <v>0</v>
      </c>
      <c r="BB926" s="201">
        <v>0</v>
      </c>
      <c r="BC926" s="425"/>
      <c r="BD926" s="136"/>
    </row>
    <row r="927" spans="1:56" s="4" customFormat="1" ht="11.25" customHeight="1">
      <c r="A927" s="357">
        <v>209</v>
      </c>
      <c r="B927" s="263" t="s">
        <v>703</v>
      </c>
      <c r="C927" s="344">
        <v>0</v>
      </c>
      <c r="D927" s="264"/>
      <c r="E927" s="421">
        <v>90</v>
      </c>
      <c r="F927" s="263" t="s">
        <v>312</v>
      </c>
      <c r="G927" s="263" t="s">
        <v>338</v>
      </c>
      <c r="H927" s="263" t="s">
        <v>704</v>
      </c>
      <c r="I927" s="263" t="s">
        <v>849</v>
      </c>
      <c r="J927" s="263" t="s">
        <v>591</v>
      </c>
      <c r="K927" s="263" t="s">
        <v>848</v>
      </c>
      <c r="L927" s="263">
        <v>163.61099999999999</v>
      </c>
      <c r="M927" s="265">
        <v>206121.91838397479</v>
      </c>
      <c r="N927" s="268">
        <v>1.2598292192088234</v>
      </c>
      <c r="O927" s="263">
        <v>1</v>
      </c>
      <c r="P927" s="263"/>
      <c r="Q927" s="267">
        <v>126.5895</v>
      </c>
      <c r="R927" s="265">
        <v>154939.78134996261</v>
      </c>
      <c r="S927" s="268">
        <v>1.2239544460635565</v>
      </c>
      <c r="T927" s="263">
        <v>1</v>
      </c>
      <c r="U927" s="263"/>
      <c r="V927" s="267">
        <v>71.31</v>
      </c>
      <c r="W927" s="265">
        <v>89104.269271544996</v>
      </c>
      <c r="X927" s="268">
        <v>1.2495339962353804</v>
      </c>
      <c r="Y927" s="263">
        <v>1</v>
      </c>
      <c r="Z927" s="263"/>
      <c r="AA927" s="267">
        <v>169.42</v>
      </c>
      <c r="AB927" s="265">
        <v>206976.96234698041</v>
      </c>
      <c r="AC927" s="268">
        <v>1.2216796266496306</v>
      </c>
      <c r="AD927" s="263">
        <v>1</v>
      </c>
      <c r="AE927" s="263"/>
      <c r="AF927" s="267">
        <v>180.44</v>
      </c>
      <c r="AG927" s="265">
        <v>220828.78775916179</v>
      </c>
      <c r="AH927" s="268">
        <v>1.2238350019904776</v>
      </c>
      <c r="AI927" s="263">
        <v>1</v>
      </c>
      <c r="AJ927" s="263"/>
      <c r="AK927" s="263">
        <v>237</v>
      </c>
      <c r="AL927" s="265">
        <v>289233.63233550003</v>
      </c>
      <c r="AM927" s="268">
        <v>1.2203950731455697</v>
      </c>
      <c r="AN927" s="263"/>
      <c r="AO927" s="313"/>
      <c r="AP927" s="263">
        <v>308.77</v>
      </c>
      <c r="AQ927" s="265">
        <v>371977.59382319701</v>
      </c>
      <c r="AR927" s="268">
        <v>1.2047076912368333</v>
      </c>
      <c r="AS927" s="263"/>
      <c r="AT927" s="263"/>
      <c r="AU927" s="422">
        <v>355.19629795485997</v>
      </c>
      <c r="AV927" s="265">
        <v>426769.2958088704</v>
      </c>
      <c r="AW927" s="268">
        <v>1.2015026571676326</v>
      </c>
      <c r="AX927" s="422"/>
      <c r="AY927" s="263"/>
      <c r="AZ927" s="422">
        <v>281.18455997609999</v>
      </c>
      <c r="BA927" s="265">
        <v>336912.12641555705</v>
      </c>
      <c r="BB927" s="268">
        <v>1.1981885721043637</v>
      </c>
      <c r="BC927" s="422"/>
      <c r="BD927" s="263"/>
    </row>
    <row r="928" spans="1:56" ht="11.25" customHeight="1">
      <c r="A928" s="123">
        <v>209</v>
      </c>
      <c r="B928" s="55" t="s">
        <v>703</v>
      </c>
      <c r="C928" s="345">
        <v>1</v>
      </c>
      <c r="D928" s="57">
        <v>40772</v>
      </c>
      <c r="E928" s="94">
        <v>45</v>
      </c>
      <c r="F928" s="55" t="s">
        <v>312</v>
      </c>
      <c r="G928" s="55" t="s">
        <v>338</v>
      </c>
      <c r="H928" s="55" t="s">
        <v>704</v>
      </c>
      <c r="I928" s="55" t="s">
        <v>849</v>
      </c>
      <c r="J928" s="55" t="s">
        <v>591</v>
      </c>
      <c r="K928" s="55" t="s">
        <v>848</v>
      </c>
      <c r="L928" s="55"/>
      <c r="M928" s="8"/>
      <c r="N928" s="58"/>
      <c r="O928" s="55"/>
      <c r="P928" s="55"/>
      <c r="Q928" s="55"/>
      <c r="R928" s="8"/>
      <c r="S928" s="58"/>
      <c r="T928" s="55"/>
      <c r="U928" s="55"/>
      <c r="V928" s="55"/>
      <c r="W928" s="8"/>
      <c r="X928" s="58"/>
      <c r="Y928" s="55"/>
      <c r="Z928" s="55"/>
      <c r="AA928" s="55"/>
      <c r="AB928" s="8"/>
      <c r="AC928" s="58"/>
      <c r="AD928" s="55"/>
      <c r="AE928" s="55"/>
      <c r="AF928" s="55"/>
      <c r="AG928" s="8"/>
      <c r="AH928" s="58"/>
      <c r="AI928" s="55"/>
      <c r="AJ928" s="55"/>
      <c r="AK928" s="55">
        <v>135.26499999999999</v>
      </c>
      <c r="AL928" s="8">
        <v>164925.52990614626</v>
      </c>
      <c r="AM928" s="58">
        <v>1.2192771959202031</v>
      </c>
      <c r="AN928" s="237">
        <v>1</v>
      </c>
      <c r="AO928" s="228"/>
      <c r="AP928" s="55">
        <v>164.99</v>
      </c>
      <c r="AQ928" s="200">
        <v>198612.2095301635</v>
      </c>
      <c r="AR928" s="201">
        <v>1.2037833173535577</v>
      </c>
      <c r="AS928" s="55">
        <v>1</v>
      </c>
      <c r="AT928" s="55"/>
      <c r="AU928" s="423">
        <v>177.84310313306526</v>
      </c>
      <c r="AV928" s="200">
        <v>213682.39178303906</v>
      </c>
      <c r="AW928" s="201">
        <v>1.201521948383673</v>
      </c>
      <c r="AX928" s="423">
        <v>1</v>
      </c>
      <c r="AY928" s="55"/>
      <c r="AZ928" s="424">
        <v>134.54437819260755</v>
      </c>
      <c r="BA928" s="200">
        <v>161188.52100960881</v>
      </c>
      <c r="BB928" s="201">
        <v>1.1980323754505648</v>
      </c>
      <c r="BC928" s="425">
        <v>1</v>
      </c>
      <c r="BD928" s="136"/>
    </row>
    <row r="929" spans="1:56" s="4" customFormat="1" ht="11.25" customHeight="1">
      <c r="A929" s="123">
        <v>209</v>
      </c>
      <c r="B929" s="55" t="s">
        <v>703</v>
      </c>
      <c r="C929" s="345">
        <v>2</v>
      </c>
      <c r="D929" s="57">
        <v>40875</v>
      </c>
      <c r="E929" s="94">
        <v>45</v>
      </c>
      <c r="F929" s="55" t="s">
        <v>312</v>
      </c>
      <c r="G929" s="55" t="s">
        <v>338</v>
      </c>
      <c r="H929" s="55" t="s">
        <v>704</v>
      </c>
      <c r="I929" s="55" t="s">
        <v>849</v>
      </c>
      <c r="J929" s="55" t="s">
        <v>591</v>
      </c>
      <c r="K929" s="55" t="s">
        <v>848</v>
      </c>
      <c r="L929" s="55"/>
      <c r="M929" s="8"/>
      <c r="N929" s="58"/>
      <c r="O929" s="55"/>
      <c r="P929" s="55"/>
      <c r="Q929" s="55"/>
      <c r="R929" s="8"/>
      <c r="S929" s="58"/>
      <c r="T929" s="55"/>
      <c r="U929" s="55"/>
      <c r="V929" s="55"/>
      <c r="W929" s="8"/>
      <c r="X929" s="58"/>
      <c r="Y929" s="55"/>
      <c r="Z929" s="55"/>
      <c r="AA929" s="55"/>
      <c r="AB929" s="8"/>
      <c r="AC929" s="58"/>
      <c r="AD929" s="55"/>
      <c r="AE929" s="55"/>
      <c r="AF929" s="55"/>
      <c r="AG929" s="8"/>
      <c r="AH929" s="58"/>
      <c r="AI929" s="55"/>
      <c r="AJ929" s="55"/>
      <c r="AK929" s="55">
        <v>101.544</v>
      </c>
      <c r="AL929" s="8">
        <v>123838.94167038803</v>
      </c>
      <c r="AM929" s="58">
        <v>1.2195594192703461</v>
      </c>
      <c r="AN929" s="237">
        <v>1</v>
      </c>
      <c r="AO929" s="228"/>
      <c r="AP929" s="55">
        <v>143.77600000000001</v>
      </c>
      <c r="AQ929" s="200">
        <v>173353.39029321837</v>
      </c>
      <c r="AR929" s="201">
        <v>1.2057185503367625</v>
      </c>
      <c r="AS929" s="55">
        <v>1</v>
      </c>
      <c r="AT929" s="55"/>
      <c r="AU929" s="423">
        <v>177.35319482179472</v>
      </c>
      <c r="AV929" s="200">
        <v>213086.9040258312</v>
      </c>
      <c r="AW929" s="201">
        <v>1.2014833126628581</v>
      </c>
      <c r="AX929" s="423">
        <v>1</v>
      </c>
      <c r="AY929" s="55"/>
      <c r="AZ929" s="424">
        <v>146.64018178349244</v>
      </c>
      <c r="BA929" s="200">
        <v>175723.60540594821</v>
      </c>
      <c r="BB929" s="201">
        <v>1.1983318846767124</v>
      </c>
      <c r="BC929" s="425">
        <v>1</v>
      </c>
      <c r="BD929" s="136"/>
    </row>
    <row r="930" spans="1:56" ht="11.25" customHeight="1">
      <c r="A930" s="357">
        <v>210</v>
      </c>
      <c r="B930" s="263" t="s">
        <v>1367</v>
      </c>
      <c r="C930" s="344">
        <v>0</v>
      </c>
      <c r="D930" s="264"/>
      <c r="E930" s="421">
        <v>46</v>
      </c>
      <c r="F930" s="263" t="s">
        <v>299</v>
      </c>
      <c r="G930" s="263" t="s">
        <v>589</v>
      </c>
      <c r="H930" s="263" t="s">
        <v>386</v>
      </c>
      <c r="I930" s="263" t="s">
        <v>103</v>
      </c>
      <c r="J930" s="263"/>
      <c r="K930" s="263"/>
      <c r="L930" s="267">
        <v>259.46614999999997</v>
      </c>
      <c r="M930" s="265">
        <v>0</v>
      </c>
      <c r="N930" s="268">
        <v>0</v>
      </c>
      <c r="O930" s="263"/>
      <c r="P930" s="263"/>
      <c r="Q930" s="267">
        <v>202.80090000000001</v>
      </c>
      <c r="R930" s="265">
        <v>0</v>
      </c>
      <c r="S930" s="268">
        <v>0</v>
      </c>
      <c r="T930" s="263"/>
      <c r="U930" s="263"/>
      <c r="V930" s="267">
        <v>189.52759999999998</v>
      </c>
      <c r="W930" s="265">
        <v>0</v>
      </c>
      <c r="X930" s="268">
        <v>0</v>
      </c>
      <c r="Y930" s="263"/>
      <c r="Z930" s="263"/>
      <c r="AA930" s="265">
        <v>67.361500000000007</v>
      </c>
      <c r="AB930" s="265">
        <v>0</v>
      </c>
      <c r="AC930" s="268">
        <v>0</v>
      </c>
      <c r="AD930" s="263"/>
      <c r="AE930" s="263"/>
      <c r="AF930" s="271">
        <v>273.74439999999998</v>
      </c>
      <c r="AG930" s="265">
        <v>0</v>
      </c>
      <c r="AH930" s="268">
        <v>0</v>
      </c>
      <c r="AI930" s="263"/>
      <c r="AJ930" s="263"/>
      <c r="AK930" s="263">
        <v>0</v>
      </c>
      <c r="AL930" s="265">
        <v>0</v>
      </c>
      <c r="AM930" s="268">
        <v>0</v>
      </c>
      <c r="AN930" s="263"/>
      <c r="AO930" s="313"/>
      <c r="AP930" s="263">
        <v>0</v>
      </c>
      <c r="AQ930" s="265">
        <v>0</v>
      </c>
      <c r="AR930" s="268">
        <v>0</v>
      </c>
      <c r="AS930" s="263"/>
      <c r="AT930" s="263"/>
      <c r="AU930" s="422">
        <v>0</v>
      </c>
      <c r="AV930" s="265">
        <v>0</v>
      </c>
      <c r="AW930" s="268">
        <v>0</v>
      </c>
      <c r="AX930" s="422"/>
      <c r="AY930" s="263"/>
      <c r="AZ930" s="422">
        <v>120.4348</v>
      </c>
      <c r="BA930" s="265">
        <v>0</v>
      </c>
      <c r="BB930" s="268">
        <v>0</v>
      </c>
      <c r="BC930" s="422"/>
      <c r="BD930" s="263"/>
    </row>
    <row r="931" spans="1:56" s="4" customFormat="1" ht="11.25" customHeight="1">
      <c r="A931" s="123">
        <v>210</v>
      </c>
      <c r="B931" s="55" t="s">
        <v>1367</v>
      </c>
      <c r="C931" s="345">
        <v>1</v>
      </c>
      <c r="D931" s="57">
        <v>30748</v>
      </c>
      <c r="E931" s="94">
        <v>23</v>
      </c>
      <c r="F931" s="55" t="s">
        <v>299</v>
      </c>
      <c r="G931" s="55" t="s">
        <v>589</v>
      </c>
      <c r="H931" s="55" t="s">
        <v>386</v>
      </c>
      <c r="I931" s="55" t="s">
        <v>103</v>
      </c>
      <c r="J931" s="55"/>
      <c r="K931" s="55"/>
      <c r="L931" s="55"/>
      <c r="M931" s="8"/>
      <c r="N931" s="58"/>
      <c r="O931" s="55"/>
      <c r="P931" s="55"/>
      <c r="Q931" s="55"/>
      <c r="R931" s="8"/>
      <c r="S931" s="58"/>
      <c r="T931" s="55"/>
      <c r="U931" s="55"/>
      <c r="V931" s="136"/>
      <c r="W931" s="8"/>
      <c r="X931" s="58"/>
      <c r="Y931" s="55"/>
      <c r="Z931" s="55"/>
      <c r="AA931" s="136"/>
      <c r="AB931" s="8"/>
      <c r="AC931" s="58"/>
      <c r="AD931" s="55"/>
      <c r="AE931" s="55"/>
      <c r="AF931" s="136"/>
      <c r="AG931" s="8"/>
      <c r="AH931" s="58"/>
      <c r="AI931" s="55"/>
      <c r="AJ931" s="55"/>
      <c r="AK931" s="55">
        <v>0</v>
      </c>
      <c r="AL931" s="8">
        <v>0</v>
      </c>
      <c r="AM931" s="58">
        <v>0</v>
      </c>
      <c r="AN931" s="55"/>
      <c r="AO931" s="228"/>
      <c r="AP931" s="55">
        <v>0</v>
      </c>
      <c r="AQ931" s="200">
        <v>0</v>
      </c>
      <c r="AR931" s="201">
        <v>0</v>
      </c>
      <c r="AS931" s="55"/>
      <c r="AT931" s="55"/>
      <c r="AU931" s="423">
        <v>0</v>
      </c>
      <c r="AV931" s="200">
        <v>0</v>
      </c>
      <c r="AW931" s="201">
        <v>0</v>
      </c>
      <c r="AX931" s="423"/>
      <c r="AY931" s="55"/>
      <c r="AZ931" s="423">
        <v>71.202200000000005</v>
      </c>
      <c r="BA931" s="200">
        <v>0</v>
      </c>
      <c r="BB931" s="201">
        <v>0</v>
      </c>
      <c r="BC931" s="425"/>
      <c r="BD931" s="136"/>
    </row>
    <row r="932" spans="1:56" ht="11.25" customHeight="1">
      <c r="A932" s="123">
        <v>210</v>
      </c>
      <c r="B932" s="55" t="s">
        <v>1367</v>
      </c>
      <c r="C932" s="345">
        <v>2</v>
      </c>
      <c r="D932" s="57">
        <v>30804</v>
      </c>
      <c r="E932" s="94">
        <v>23</v>
      </c>
      <c r="F932" s="55" t="s">
        <v>299</v>
      </c>
      <c r="G932" s="55" t="s">
        <v>589</v>
      </c>
      <c r="H932" s="55" t="s">
        <v>386</v>
      </c>
      <c r="I932" s="55" t="s">
        <v>103</v>
      </c>
      <c r="J932" s="55"/>
      <c r="K932" s="55"/>
      <c r="L932" s="55"/>
      <c r="M932" s="8"/>
      <c r="N932" s="58"/>
      <c r="O932" s="55"/>
      <c r="P932" s="55"/>
      <c r="Q932" s="55"/>
      <c r="R932" s="8"/>
      <c r="S932" s="58"/>
      <c r="T932" s="55"/>
      <c r="U932" s="55"/>
      <c r="V932" s="55"/>
      <c r="W932" s="8"/>
      <c r="X932" s="58"/>
      <c r="Y932" s="55"/>
      <c r="Z932" s="55"/>
      <c r="AA932" s="55"/>
      <c r="AB932" s="8"/>
      <c r="AC932" s="58"/>
      <c r="AD932" s="55"/>
      <c r="AE932" s="55"/>
      <c r="AF932" s="55"/>
      <c r="AG932" s="8"/>
      <c r="AH932" s="58"/>
      <c r="AI932" s="55"/>
      <c r="AJ932" s="55"/>
      <c r="AK932" s="55">
        <v>0</v>
      </c>
      <c r="AL932" s="8">
        <v>0</v>
      </c>
      <c r="AM932" s="58">
        <v>0</v>
      </c>
      <c r="AN932" s="55"/>
      <c r="AO932" s="228"/>
      <c r="AP932" s="55">
        <v>0</v>
      </c>
      <c r="AQ932" s="200">
        <v>0</v>
      </c>
      <c r="AR932" s="201">
        <v>0</v>
      </c>
      <c r="AS932" s="55"/>
      <c r="AT932" s="55"/>
      <c r="AU932" s="423">
        <v>0</v>
      </c>
      <c r="AV932" s="200">
        <v>0</v>
      </c>
      <c r="AW932" s="201">
        <v>0</v>
      </c>
      <c r="AX932" s="423"/>
      <c r="AY932" s="55"/>
      <c r="AZ932" s="423">
        <v>49.232599999999998</v>
      </c>
      <c r="BA932" s="200">
        <v>0</v>
      </c>
      <c r="BB932" s="201">
        <v>0</v>
      </c>
      <c r="BC932" s="425"/>
      <c r="BD932" s="136"/>
    </row>
    <row r="933" spans="1:56" ht="11.25" customHeight="1">
      <c r="A933" s="357">
        <v>211</v>
      </c>
      <c r="B933" s="263" t="s">
        <v>399</v>
      </c>
      <c r="C933" s="344">
        <v>0</v>
      </c>
      <c r="D933" s="264"/>
      <c r="E933" s="421">
        <v>72</v>
      </c>
      <c r="F933" s="263" t="s">
        <v>312</v>
      </c>
      <c r="G933" s="263" t="s">
        <v>748</v>
      </c>
      <c r="H933" s="263" t="s">
        <v>396</v>
      </c>
      <c r="I933" s="263" t="s">
        <v>103</v>
      </c>
      <c r="J933" s="263"/>
      <c r="K933" s="263"/>
      <c r="L933" s="267">
        <v>257.84429999999998</v>
      </c>
      <c r="M933" s="265">
        <v>0</v>
      </c>
      <c r="N933" s="268">
        <v>0</v>
      </c>
      <c r="O933" s="263"/>
      <c r="P933" s="263"/>
      <c r="Q933" s="267">
        <v>284.70929999999998</v>
      </c>
      <c r="R933" s="265">
        <v>0</v>
      </c>
      <c r="S933" s="268">
        <v>0</v>
      </c>
      <c r="T933" s="263"/>
      <c r="U933" s="263"/>
      <c r="V933" s="267">
        <v>349.27485000000001</v>
      </c>
      <c r="W933" s="265">
        <v>0</v>
      </c>
      <c r="X933" s="268">
        <v>0</v>
      </c>
      <c r="Y933" s="263"/>
      <c r="Z933" s="263"/>
      <c r="AA933" s="265">
        <v>323.86255</v>
      </c>
      <c r="AB933" s="265">
        <v>0</v>
      </c>
      <c r="AC933" s="268">
        <v>0</v>
      </c>
      <c r="AD933" s="263"/>
      <c r="AE933" s="263"/>
      <c r="AF933" s="271">
        <v>355.78214999999994</v>
      </c>
      <c r="AG933" s="265">
        <v>0</v>
      </c>
      <c r="AH933" s="268">
        <v>0</v>
      </c>
      <c r="AI933" s="263"/>
      <c r="AJ933" s="263"/>
      <c r="AK933" s="263">
        <v>326.92714999999998</v>
      </c>
      <c r="AL933" s="265">
        <v>0</v>
      </c>
      <c r="AM933" s="268">
        <v>0</v>
      </c>
      <c r="AN933" s="263"/>
      <c r="AO933" s="313"/>
      <c r="AP933" s="263">
        <v>272.27180000000004</v>
      </c>
      <c r="AQ933" s="265">
        <v>0</v>
      </c>
      <c r="AR933" s="268">
        <v>0</v>
      </c>
      <c r="AS933" s="263"/>
      <c r="AT933" s="263"/>
      <c r="AU933" s="422">
        <v>270.49074999999993</v>
      </c>
      <c r="AV933" s="265">
        <v>0</v>
      </c>
      <c r="AW933" s="268">
        <v>0</v>
      </c>
      <c r="AX933" s="422"/>
      <c r="AY933" s="263"/>
      <c r="AZ933" s="422">
        <v>298.59950000000003</v>
      </c>
      <c r="BA933" s="265">
        <v>0</v>
      </c>
      <c r="BB933" s="268">
        <v>0</v>
      </c>
      <c r="BC933" s="422"/>
      <c r="BD933" s="263"/>
    </row>
    <row r="934" spans="1:56" s="4" customFormat="1" ht="11.25" customHeight="1">
      <c r="A934" s="123">
        <v>211</v>
      </c>
      <c r="B934" s="55" t="s">
        <v>399</v>
      </c>
      <c r="C934" s="345">
        <v>1</v>
      </c>
      <c r="D934" s="57">
        <v>33967</v>
      </c>
      <c r="E934" s="94">
        <v>24</v>
      </c>
      <c r="F934" s="55" t="s">
        <v>312</v>
      </c>
      <c r="G934" s="55" t="s">
        <v>748</v>
      </c>
      <c r="H934" s="55" t="s">
        <v>396</v>
      </c>
      <c r="I934" s="55" t="s">
        <v>103</v>
      </c>
      <c r="J934" s="55"/>
      <c r="K934" s="55"/>
      <c r="L934" s="55"/>
      <c r="M934" s="8"/>
      <c r="N934" s="58"/>
      <c r="O934" s="55"/>
      <c r="P934" s="55"/>
      <c r="Q934" s="55"/>
      <c r="R934" s="8"/>
      <c r="S934" s="58"/>
      <c r="T934" s="55"/>
      <c r="U934" s="55"/>
      <c r="V934" s="136"/>
      <c r="W934" s="8"/>
      <c r="X934" s="58"/>
      <c r="Y934" s="55"/>
      <c r="Z934" s="55"/>
      <c r="AA934" s="136"/>
      <c r="AB934" s="8"/>
      <c r="AC934" s="58"/>
      <c r="AD934" s="55"/>
      <c r="AE934" s="55"/>
      <c r="AF934" s="136"/>
      <c r="AG934" s="8"/>
      <c r="AH934" s="58"/>
      <c r="AI934" s="55"/>
      <c r="AJ934" s="55"/>
      <c r="AK934" s="55">
        <v>326.92714999999998</v>
      </c>
      <c r="AL934" s="8">
        <v>0</v>
      </c>
      <c r="AM934" s="58">
        <v>0</v>
      </c>
      <c r="AN934" s="55"/>
      <c r="AO934" s="228"/>
      <c r="AP934" s="55">
        <v>247.8</v>
      </c>
      <c r="AQ934" s="200">
        <v>0</v>
      </c>
      <c r="AR934" s="201">
        <v>0</v>
      </c>
      <c r="AS934" s="55"/>
      <c r="AT934" s="55"/>
      <c r="AU934" s="423">
        <v>53.640450000000001</v>
      </c>
      <c r="AV934" s="200">
        <v>0</v>
      </c>
      <c r="AW934" s="201">
        <v>0</v>
      </c>
      <c r="AX934" s="423"/>
      <c r="AY934" s="55"/>
      <c r="AZ934" s="423">
        <v>106.06700000000001</v>
      </c>
      <c r="BA934" s="200">
        <v>0</v>
      </c>
      <c r="BB934" s="201">
        <v>0</v>
      </c>
      <c r="BC934" s="425"/>
      <c r="BD934" s="136"/>
    </row>
    <row r="935" spans="1:56" ht="11.25" customHeight="1">
      <c r="A935" s="123">
        <v>211</v>
      </c>
      <c r="B935" s="55" t="s">
        <v>399</v>
      </c>
      <c r="C935" s="345">
        <v>2</v>
      </c>
      <c r="D935" s="57">
        <v>33967</v>
      </c>
      <c r="E935" s="94">
        <v>24</v>
      </c>
      <c r="F935" s="55" t="s">
        <v>312</v>
      </c>
      <c r="G935" s="55" t="s">
        <v>748</v>
      </c>
      <c r="H935" s="55" t="s">
        <v>396</v>
      </c>
      <c r="I935" s="55" t="s">
        <v>103</v>
      </c>
      <c r="J935" s="55"/>
      <c r="K935" s="55"/>
      <c r="L935" s="55"/>
      <c r="M935" s="8"/>
      <c r="N935" s="58"/>
      <c r="O935" s="55"/>
      <c r="P935" s="55"/>
      <c r="Q935" s="55"/>
      <c r="R935" s="8"/>
      <c r="S935" s="58"/>
      <c r="T935" s="55"/>
      <c r="U935" s="55"/>
      <c r="V935" s="55"/>
      <c r="W935" s="8"/>
      <c r="X935" s="58"/>
      <c r="Y935" s="55"/>
      <c r="Z935" s="55"/>
      <c r="AA935" s="55"/>
      <c r="AB935" s="8"/>
      <c r="AC935" s="58"/>
      <c r="AD935" s="55"/>
      <c r="AE935" s="55"/>
      <c r="AF935" s="55"/>
      <c r="AG935" s="8"/>
      <c r="AH935" s="58"/>
      <c r="AI935" s="55"/>
      <c r="AJ935" s="55"/>
      <c r="AK935" s="55">
        <v>0</v>
      </c>
      <c r="AL935" s="8">
        <v>0</v>
      </c>
      <c r="AM935" s="58">
        <v>0</v>
      </c>
      <c r="AN935" s="55"/>
      <c r="AO935" s="228"/>
      <c r="AP935" s="55">
        <v>12.18</v>
      </c>
      <c r="AQ935" s="200">
        <v>0</v>
      </c>
      <c r="AR935" s="201">
        <v>0</v>
      </c>
      <c r="AS935" s="55"/>
      <c r="AT935" s="55"/>
      <c r="AU935" s="423">
        <v>107.01224999999998</v>
      </c>
      <c r="AV935" s="200">
        <v>0</v>
      </c>
      <c r="AW935" s="201">
        <v>0</v>
      </c>
      <c r="AX935" s="423"/>
      <c r="AY935" s="55"/>
      <c r="AZ935" s="423">
        <v>83.878500000000003</v>
      </c>
      <c r="BA935" s="200">
        <v>0</v>
      </c>
      <c r="BB935" s="201">
        <v>0</v>
      </c>
      <c r="BC935" s="425"/>
      <c r="BD935" s="136"/>
    </row>
    <row r="936" spans="1:56" ht="11.25" customHeight="1">
      <c r="A936" s="123">
        <v>211</v>
      </c>
      <c r="B936" s="55" t="s">
        <v>399</v>
      </c>
      <c r="C936" s="345">
        <v>3</v>
      </c>
      <c r="D936" s="57">
        <v>33967</v>
      </c>
      <c r="E936" s="94">
        <v>24</v>
      </c>
      <c r="F936" s="55" t="s">
        <v>312</v>
      </c>
      <c r="G936" s="55" t="s">
        <v>748</v>
      </c>
      <c r="H936" s="55" t="s">
        <v>396</v>
      </c>
      <c r="I936" s="55" t="s">
        <v>103</v>
      </c>
      <c r="J936" s="55"/>
      <c r="K936" s="55"/>
      <c r="L936" s="55"/>
      <c r="M936" s="8"/>
      <c r="N936" s="58"/>
      <c r="O936" s="55"/>
      <c r="P936" s="55"/>
      <c r="Q936" s="55"/>
      <c r="R936" s="8"/>
      <c r="S936" s="58"/>
      <c r="T936" s="55"/>
      <c r="U936" s="55"/>
      <c r="V936" s="55"/>
      <c r="W936" s="8"/>
      <c r="X936" s="58"/>
      <c r="Y936" s="55"/>
      <c r="Z936" s="55"/>
      <c r="AA936" s="55"/>
      <c r="AB936" s="8"/>
      <c r="AC936" s="58"/>
      <c r="AD936" s="55"/>
      <c r="AE936" s="55"/>
      <c r="AF936" s="55"/>
      <c r="AG936" s="8"/>
      <c r="AH936" s="58"/>
      <c r="AI936" s="55"/>
      <c r="AJ936" s="55"/>
      <c r="AK936" s="55">
        <v>0</v>
      </c>
      <c r="AL936" s="8">
        <v>0</v>
      </c>
      <c r="AM936" s="58">
        <v>0</v>
      </c>
      <c r="AN936" s="55"/>
      <c r="AO936" s="228"/>
      <c r="AP936" s="55">
        <v>12.29</v>
      </c>
      <c r="AQ936" s="200">
        <v>0</v>
      </c>
      <c r="AR936" s="201">
        <v>0</v>
      </c>
      <c r="AS936" s="55"/>
      <c r="AT936" s="55"/>
      <c r="AU936" s="423">
        <v>109.83804999999998</v>
      </c>
      <c r="AV936" s="200">
        <v>0</v>
      </c>
      <c r="AW936" s="201">
        <v>0</v>
      </c>
      <c r="AX936" s="423"/>
      <c r="AY936" s="55"/>
      <c r="AZ936" s="423">
        <v>108.654</v>
      </c>
      <c r="BA936" s="200">
        <v>0</v>
      </c>
      <c r="BB936" s="201">
        <v>0</v>
      </c>
      <c r="BC936" s="425"/>
      <c r="BD936" s="136"/>
    </row>
    <row r="937" spans="1:56" s="4" customFormat="1" ht="11.25" customHeight="1">
      <c r="A937" s="357">
        <v>212</v>
      </c>
      <c r="B937" s="263" t="s">
        <v>1356</v>
      </c>
      <c r="C937" s="344">
        <v>0</v>
      </c>
      <c r="D937" s="264"/>
      <c r="E937" s="421">
        <v>1320</v>
      </c>
      <c r="F937" s="263" t="s">
        <v>537</v>
      </c>
      <c r="G937" s="263" t="s">
        <v>589</v>
      </c>
      <c r="H937" s="263" t="s">
        <v>590</v>
      </c>
      <c r="I937" s="263" t="s">
        <v>849</v>
      </c>
      <c r="J937" s="263" t="s">
        <v>591</v>
      </c>
      <c r="K937" s="263" t="s">
        <v>848</v>
      </c>
      <c r="L937" s="263"/>
      <c r="M937" s="265"/>
      <c r="N937" s="268"/>
      <c r="O937" s="263"/>
      <c r="P937" s="263"/>
      <c r="Q937" s="263"/>
      <c r="R937" s="265"/>
      <c r="S937" s="268"/>
      <c r="T937" s="263"/>
      <c r="U937" s="263"/>
      <c r="V937" s="263">
        <v>415.27</v>
      </c>
      <c r="W937" s="265">
        <v>366971.31172549631</v>
      </c>
      <c r="X937" s="268">
        <v>0.88369328804271041</v>
      </c>
      <c r="Y937" s="263">
        <v>1</v>
      </c>
      <c r="Z937" s="263"/>
      <c r="AA937" s="267">
        <v>4052.42</v>
      </c>
      <c r="AB937" s="265">
        <v>3572308.3307479382</v>
      </c>
      <c r="AC937" s="268">
        <v>0.88152470147416562</v>
      </c>
      <c r="AD937" s="263">
        <v>1</v>
      </c>
      <c r="AE937" s="263"/>
      <c r="AF937" s="267">
        <v>5951.18</v>
      </c>
      <c r="AG937" s="265">
        <v>5247650.444293825</v>
      </c>
      <c r="AH937" s="268">
        <v>0.88178318321640825</v>
      </c>
      <c r="AI937" s="263">
        <v>1</v>
      </c>
      <c r="AJ937" s="263"/>
      <c r="AK937" s="263">
        <v>5221.1499999999996</v>
      </c>
      <c r="AL937" s="265">
        <v>4665326.9989690259</v>
      </c>
      <c r="AM937" s="268">
        <v>0.89354395084780669</v>
      </c>
      <c r="AN937" s="263"/>
      <c r="AO937" s="313"/>
      <c r="AP937" s="263">
        <v>7177.54</v>
      </c>
      <c r="AQ937" s="265">
        <v>6276267.4415384522</v>
      </c>
      <c r="AR937" s="268">
        <v>0.87443155197162992</v>
      </c>
      <c r="AS937" s="263"/>
      <c r="AT937" s="263"/>
      <c r="AU937" s="422">
        <v>6897.9199310000004</v>
      </c>
      <c r="AV937" s="265">
        <v>6107269.1183006475</v>
      </c>
      <c r="AW937" s="268">
        <v>0.88537837194281099</v>
      </c>
      <c r="AX937" s="422"/>
      <c r="AY937" s="263"/>
      <c r="AZ937" s="422">
        <v>6675.0409070000005</v>
      </c>
      <c r="BA937" s="265">
        <v>5788812.9892260078</v>
      </c>
      <c r="BB937" s="268">
        <v>0.86723258626855437</v>
      </c>
      <c r="BC937" s="422"/>
      <c r="BD937" s="263"/>
    </row>
    <row r="938" spans="1:56" ht="11.25" customHeight="1">
      <c r="A938" s="123">
        <v>212</v>
      </c>
      <c r="B938" s="55" t="s">
        <v>1356</v>
      </c>
      <c r="C938" s="345">
        <v>1</v>
      </c>
      <c r="D938" s="57">
        <v>43737</v>
      </c>
      <c r="E938" s="94">
        <v>660</v>
      </c>
      <c r="F938" s="122" t="s">
        <v>537</v>
      </c>
      <c r="G938" s="122" t="s">
        <v>589</v>
      </c>
      <c r="H938" s="122" t="s">
        <v>590</v>
      </c>
      <c r="I938" s="55" t="s">
        <v>849</v>
      </c>
      <c r="J938" s="55" t="s">
        <v>591</v>
      </c>
      <c r="K938" s="55" t="s">
        <v>848</v>
      </c>
      <c r="L938" s="55"/>
      <c r="M938" s="8"/>
      <c r="N938" s="58"/>
      <c r="O938" s="55"/>
      <c r="P938" s="55"/>
      <c r="Q938" s="55"/>
      <c r="R938" s="8"/>
      <c r="S938" s="58"/>
      <c r="T938" s="55"/>
      <c r="U938" s="55"/>
      <c r="V938" s="197">
        <v>400.05068062827223</v>
      </c>
      <c r="W938" s="8">
        <v>353522.10134812212</v>
      </c>
      <c r="X938" s="58">
        <v>0.88369328804271041</v>
      </c>
      <c r="Y938" s="55"/>
      <c r="Z938" s="55">
        <v>1</v>
      </c>
      <c r="AA938" s="197">
        <v>2026.21</v>
      </c>
      <c r="AB938" s="8">
        <v>1786154.1653739691</v>
      </c>
      <c r="AC938" s="58">
        <v>0.88152470147416562</v>
      </c>
      <c r="AD938" s="55"/>
      <c r="AE938" s="55">
        <v>1</v>
      </c>
      <c r="AF938" s="197">
        <v>2975.59</v>
      </c>
      <c r="AG938" s="8">
        <v>2623825.2221469125</v>
      </c>
      <c r="AH938" s="58">
        <v>0.88178318321640825</v>
      </c>
      <c r="AI938" s="55"/>
      <c r="AJ938" s="55">
        <v>1</v>
      </c>
      <c r="AK938" s="55">
        <v>3012.79</v>
      </c>
      <c r="AL938" s="8">
        <v>2720507.6678951327</v>
      </c>
      <c r="AM938" s="58">
        <v>0.90298615831011542</v>
      </c>
      <c r="AN938" s="237">
        <v>1</v>
      </c>
      <c r="AO938" s="228">
        <v>1</v>
      </c>
      <c r="AP938" s="55">
        <v>3478.12</v>
      </c>
      <c r="AQ938" s="200">
        <v>3107524.0011081705</v>
      </c>
      <c r="AR938" s="201">
        <v>0.89344933501666723</v>
      </c>
      <c r="AS938" s="55">
        <v>1</v>
      </c>
      <c r="AT938" s="55">
        <v>1</v>
      </c>
      <c r="AU938" s="423">
        <v>3663.6344960000001</v>
      </c>
      <c r="AV938" s="200">
        <v>3339011.0550340586</v>
      </c>
      <c r="AW938" s="201">
        <v>0.91139306027378852</v>
      </c>
      <c r="AX938" s="423">
        <v>1</v>
      </c>
      <c r="AY938" s="55">
        <v>1</v>
      </c>
      <c r="AZ938" s="426">
        <v>3038.5796249999999</v>
      </c>
      <c r="BA938" s="200">
        <v>2659677.855920793</v>
      </c>
      <c r="BB938" s="201">
        <v>0.87530299816342416</v>
      </c>
      <c r="BC938" s="425">
        <v>1</v>
      </c>
      <c r="BD938" s="136">
        <v>1</v>
      </c>
    </row>
    <row r="939" spans="1:56" ht="11.25" customHeight="1">
      <c r="A939" s="123">
        <v>212</v>
      </c>
      <c r="B939" s="55" t="s">
        <v>1356</v>
      </c>
      <c r="C939" s="345">
        <v>2</v>
      </c>
      <c r="D939" s="57">
        <v>43914</v>
      </c>
      <c r="E939" s="94">
        <v>660</v>
      </c>
      <c r="F939" s="122" t="s">
        <v>537</v>
      </c>
      <c r="G939" s="122" t="s">
        <v>589</v>
      </c>
      <c r="H939" s="122" t="s">
        <v>590</v>
      </c>
      <c r="I939" s="55" t="s">
        <v>849</v>
      </c>
      <c r="J939" s="55" t="s">
        <v>591</v>
      </c>
      <c r="K939" s="55" t="s">
        <v>848</v>
      </c>
      <c r="L939" s="55"/>
      <c r="M939" s="8"/>
      <c r="N939" s="58"/>
      <c r="O939" s="55"/>
      <c r="P939" s="55"/>
      <c r="Q939" s="55"/>
      <c r="R939" s="8"/>
      <c r="S939" s="58"/>
      <c r="T939" s="55"/>
      <c r="U939" s="55"/>
      <c r="V939" s="197">
        <v>15.219319371727744</v>
      </c>
      <c r="W939" s="8">
        <v>13449.210377374207</v>
      </c>
      <c r="X939" s="58">
        <v>0.88369328804271041</v>
      </c>
      <c r="Y939" s="55"/>
      <c r="Z939" s="55">
        <v>1</v>
      </c>
      <c r="AA939" s="197">
        <v>2026.21</v>
      </c>
      <c r="AB939" s="8">
        <v>1786154.1653739691</v>
      </c>
      <c r="AC939" s="58">
        <v>0.88152470147416562</v>
      </c>
      <c r="AD939" s="55"/>
      <c r="AE939" s="55">
        <v>1</v>
      </c>
      <c r="AF939" s="197">
        <v>2975.59</v>
      </c>
      <c r="AG939" s="8">
        <v>2623825.2221469125</v>
      </c>
      <c r="AH939" s="58">
        <v>0.88178318321640825</v>
      </c>
      <c r="AI939" s="55"/>
      <c r="AJ939" s="55">
        <v>1</v>
      </c>
      <c r="AK939" s="55">
        <v>2208.36</v>
      </c>
      <c r="AL939" s="8">
        <v>1944370.4374697669</v>
      </c>
      <c r="AM939" s="58">
        <v>0.8804590001040441</v>
      </c>
      <c r="AN939" s="237">
        <v>1</v>
      </c>
      <c r="AO939" s="228">
        <v>1</v>
      </c>
      <c r="AP939" s="55">
        <v>3699.42</v>
      </c>
      <c r="AQ939" s="200">
        <v>3168758.5784050012</v>
      </c>
      <c r="AR939" s="201">
        <v>0.85655550827021565</v>
      </c>
      <c r="AS939" s="55">
        <v>1</v>
      </c>
      <c r="AT939" s="55">
        <v>1</v>
      </c>
      <c r="AU939" s="423">
        <v>3234.2854350000002</v>
      </c>
      <c r="AV939" s="200">
        <v>2768258.0632665879</v>
      </c>
      <c r="AW939" s="201">
        <v>0.85591025248103603</v>
      </c>
      <c r="AX939" s="423">
        <v>1</v>
      </c>
      <c r="AY939" s="55">
        <v>1</v>
      </c>
      <c r="AZ939" s="426">
        <v>3636.4612820000002</v>
      </c>
      <c r="BA939" s="200">
        <v>3129135.1333052148</v>
      </c>
      <c r="BB939" s="201">
        <v>0.86048905533355124</v>
      </c>
      <c r="BC939" s="425">
        <v>1</v>
      </c>
      <c r="BD939" s="136">
        <v>1</v>
      </c>
    </row>
    <row r="940" spans="1:56" s="4" customFormat="1" ht="11.25" customHeight="1">
      <c r="A940" s="357">
        <v>213</v>
      </c>
      <c r="B940" s="263" t="s">
        <v>411</v>
      </c>
      <c r="C940" s="344">
        <v>0</v>
      </c>
      <c r="D940" s="264"/>
      <c r="E940" s="421">
        <v>41.400000000000006</v>
      </c>
      <c r="F940" s="263" t="s">
        <v>902</v>
      </c>
      <c r="G940" s="263" t="s">
        <v>748</v>
      </c>
      <c r="H940" s="263" t="s">
        <v>645</v>
      </c>
      <c r="I940" s="263" t="s">
        <v>103</v>
      </c>
      <c r="J940" s="263"/>
      <c r="K940" s="263"/>
      <c r="L940" s="267">
        <v>211.53700000000001</v>
      </c>
      <c r="M940" s="265">
        <v>0</v>
      </c>
      <c r="N940" s="268">
        <v>0</v>
      </c>
      <c r="O940" s="263"/>
      <c r="P940" s="263"/>
      <c r="Q940" s="267">
        <v>231.08875</v>
      </c>
      <c r="R940" s="265">
        <v>0</v>
      </c>
      <c r="S940" s="268">
        <v>0</v>
      </c>
      <c r="T940" s="263"/>
      <c r="U940" s="263"/>
      <c r="V940" s="267">
        <v>232.07380000000001</v>
      </c>
      <c r="W940" s="265">
        <v>0</v>
      </c>
      <c r="X940" s="268">
        <v>0</v>
      </c>
      <c r="Y940" s="263"/>
      <c r="Z940" s="263"/>
      <c r="AA940" s="265">
        <v>218.34279999999998</v>
      </c>
      <c r="AB940" s="265">
        <v>0</v>
      </c>
      <c r="AC940" s="268">
        <v>0</v>
      </c>
      <c r="AD940" s="263"/>
      <c r="AE940" s="263"/>
      <c r="AF940" s="271">
        <v>228.60124999999999</v>
      </c>
      <c r="AG940" s="265">
        <v>0</v>
      </c>
      <c r="AH940" s="268">
        <v>0</v>
      </c>
      <c r="AI940" s="263"/>
      <c r="AJ940" s="263"/>
      <c r="AK940" s="263">
        <v>227.57640000000001</v>
      </c>
      <c r="AL940" s="265">
        <v>0</v>
      </c>
      <c r="AM940" s="268">
        <v>0</v>
      </c>
      <c r="AN940" s="263"/>
      <c r="AO940" s="313"/>
      <c r="AP940" s="263">
        <v>203.71630000000002</v>
      </c>
      <c r="AQ940" s="265">
        <v>0</v>
      </c>
      <c r="AR940" s="268">
        <v>0</v>
      </c>
      <c r="AS940" s="263"/>
      <c r="AT940" s="263"/>
      <c r="AU940" s="422">
        <v>184.41329999999996</v>
      </c>
      <c r="AV940" s="265">
        <v>0</v>
      </c>
      <c r="AW940" s="268">
        <v>0</v>
      </c>
      <c r="AX940" s="422"/>
      <c r="AY940" s="263"/>
      <c r="AZ940" s="422">
        <v>193.99515000000002</v>
      </c>
      <c r="BA940" s="265">
        <v>0</v>
      </c>
      <c r="BB940" s="268">
        <v>0</v>
      </c>
      <c r="BC940" s="422"/>
      <c r="BD940" s="263"/>
    </row>
    <row r="941" spans="1:56" s="4" customFormat="1" ht="11.25" customHeight="1">
      <c r="A941" s="123">
        <v>213</v>
      </c>
      <c r="B941" s="55" t="s">
        <v>411</v>
      </c>
      <c r="C941" s="345">
        <v>1</v>
      </c>
      <c r="D941" s="57">
        <v>20209</v>
      </c>
      <c r="E941" s="8">
        <v>13.8</v>
      </c>
      <c r="F941" s="55" t="s">
        <v>902</v>
      </c>
      <c r="G941" s="55" t="s">
        <v>748</v>
      </c>
      <c r="H941" s="55" t="s">
        <v>645</v>
      </c>
      <c r="I941" s="55" t="s">
        <v>103</v>
      </c>
      <c r="J941" s="55"/>
      <c r="K941" s="55"/>
      <c r="L941" s="55"/>
      <c r="M941" s="8"/>
      <c r="N941" s="58"/>
      <c r="O941" s="55"/>
      <c r="P941" s="55"/>
      <c r="Q941" s="55"/>
      <c r="R941" s="8"/>
      <c r="S941" s="58"/>
      <c r="T941" s="55"/>
      <c r="U941" s="55"/>
      <c r="V941" s="136"/>
      <c r="W941" s="8"/>
      <c r="X941" s="58"/>
      <c r="Y941" s="55"/>
      <c r="Z941" s="55"/>
      <c r="AA941" s="136"/>
      <c r="AB941" s="8"/>
      <c r="AC941" s="58"/>
      <c r="AD941" s="55"/>
      <c r="AE941" s="55"/>
      <c r="AF941" s="136"/>
      <c r="AG941" s="8"/>
      <c r="AH941" s="58"/>
      <c r="AI941" s="55"/>
      <c r="AJ941" s="55"/>
      <c r="AK941" s="55">
        <v>215.63640000000001</v>
      </c>
      <c r="AL941" s="8">
        <v>0</v>
      </c>
      <c r="AM941" s="58">
        <v>0</v>
      </c>
      <c r="AN941" s="55"/>
      <c r="AO941" s="228"/>
      <c r="AP941" s="55">
        <v>203.72</v>
      </c>
      <c r="AQ941" s="200">
        <v>0</v>
      </c>
      <c r="AR941" s="201">
        <v>0</v>
      </c>
      <c r="AS941" s="55"/>
      <c r="AT941" s="55"/>
      <c r="AU941" s="423">
        <v>129.23059999999998</v>
      </c>
      <c r="AV941" s="200">
        <v>0</v>
      </c>
      <c r="AW941" s="201">
        <v>0</v>
      </c>
      <c r="AX941" s="423"/>
      <c r="AY941" s="55"/>
      <c r="AZ941" s="423">
        <v>131.34</v>
      </c>
      <c r="BA941" s="200">
        <v>0</v>
      </c>
      <c r="BB941" s="201">
        <v>0</v>
      </c>
      <c r="BC941" s="425"/>
      <c r="BD941" s="136"/>
    </row>
    <row r="942" spans="1:56" s="4" customFormat="1" ht="11.25" customHeight="1">
      <c r="A942" s="123">
        <v>213</v>
      </c>
      <c r="B942" s="55" t="s">
        <v>411</v>
      </c>
      <c r="C942" s="345">
        <v>2</v>
      </c>
      <c r="D942" s="57">
        <v>20547</v>
      </c>
      <c r="E942" s="8">
        <v>13.8</v>
      </c>
      <c r="F942" s="55" t="s">
        <v>902</v>
      </c>
      <c r="G942" s="55" t="s">
        <v>748</v>
      </c>
      <c r="H942" s="55" t="s">
        <v>645</v>
      </c>
      <c r="I942" s="55" t="s">
        <v>103</v>
      </c>
      <c r="J942" s="55"/>
      <c r="K942" s="55"/>
      <c r="L942" s="55"/>
      <c r="M942" s="8"/>
      <c r="N942" s="58"/>
      <c r="O942" s="55"/>
      <c r="P942" s="55"/>
      <c r="Q942" s="55"/>
      <c r="R942" s="8"/>
      <c r="S942" s="58"/>
      <c r="T942" s="55"/>
      <c r="U942" s="55"/>
      <c r="V942" s="55"/>
      <c r="W942" s="8"/>
      <c r="X942" s="58"/>
      <c r="Y942" s="55"/>
      <c r="Z942" s="55"/>
      <c r="AA942" s="55"/>
      <c r="AB942" s="8"/>
      <c r="AC942" s="58"/>
      <c r="AD942" s="55"/>
      <c r="AE942" s="55"/>
      <c r="AF942" s="55"/>
      <c r="AG942" s="8"/>
      <c r="AH942" s="58"/>
      <c r="AI942" s="55"/>
      <c r="AJ942" s="55"/>
      <c r="AK942" s="55">
        <v>6.1490999999999998</v>
      </c>
      <c r="AL942" s="8">
        <v>0</v>
      </c>
      <c r="AM942" s="58">
        <v>0</v>
      </c>
      <c r="AN942" s="55"/>
      <c r="AO942" s="228"/>
      <c r="AP942" s="55">
        <v>0</v>
      </c>
      <c r="AQ942" s="200">
        <v>0</v>
      </c>
      <c r="AR942" s="201">
        <v>0</v>
      </c>
      <c r="AS942" s="55"/>
      <c r="AT942" s="55"/>
      <c r="AU942" s="423">
        <v>30.158449999999995</v>
      </c>
      <c r="AV942" s="200">
        <v>0</v>
      </c>
      <c r="AW942" s="201">
        <v>0</v>
      </c>
      <c r="AX942" s="423"/>
      <c r="AY942" s="55"/>
      <c r="AZ942" s="423">
        <v>30.626100000000001</v>
      </c>
      <c r="BA942" s="200">
        <v>0</v>
      </c>
      <c r="BB942" s="201">
        <v>0</v>
      </c>
      <c r="BC942" s="425"/>
      <c r="BD942" s="136"/>
    </row>
    <row r="943" spans="1:56" ht="11.25" customHeight="1">
      <c r="A943" s="123">
        <v>213</v>
      </c>
      <c r="B943" s="55" t="s">
        <v>411</v>
      </c>
      <c r="C943" s="345">
        <v>3</v>
      </c>
      <c r="D943" s="57">
        <v>20670</v>
      </c>
      <c r="E943" s="8">
        <v>13.8</v>
      </c>
      <c r="F943" s="55" t="s">
        <v>902</v>
      </c>
      <c r="G943" s="55" t="s">
        <v>748</v>
      </c>
      <c r="H943" s="55" t="s">
        <v>645</v>
      </c>
      <c r="I943" s="55" t="s">
        <v>103</v>
      </c>
      <c r="J943" s="55"/>
      <c r="K943" s="55"/>
      <c r="L943" s="55"/>
      <c r="M943" s="8"/>
      <c r="N943" s="58"/>
      <c r="O943" s="55"/>
      <c r="P943" s="55"/>
      <c r="Q943" s="55"/>
      <c r="R943" s="8"/>
      <c r="S943" s="58"/>
      <c r="T943" s="55"/>
      <c r="U943" s="55"/>
      <c r="V943" s="55"/>
      <c r="W943" s="8"/>
      <c r="X943" s="58"/>
      <c r="Y943" s="55"/>
      <c r="Z943" s="55"/>
      <c r="AA943" s="55"/>
      <c r="AB943" s="8"/>
      <c r="AC943" s="58"/>
      <c r="AD943" s="55"/>
      <c r="AE943" s="55"/>
      <c r="AF943" s="55"/>
      <c r="AG943" s="8"/>
      <c r="AH943" s="58"/>
      <c r="AI943" s="55"/>
      <c r="AJ943" s="55"/>
      <c r="AK943" s="55">
        <v>5.7909000000000006</v>
      </c>
      <c r="AL943" s="8">
        <v>0</v>
      </c>
      <c r="AM943" s="58">
        <v>0</v>
      </c>
      <c r="AN943" s="55"/>
      <c r="AO943" s="228"/>
      <c r="AP943" s="55">
        <v>0</v>
      </c>
      <c r="AQ943" s="200">
        <v>0</v>
      </c>
      <c r="AR943" s="201">
        <v>0</v>
      </c>
      <c r="AS943" s="55"/>
      <c r="AT943" s="55"/>
      <c r="AU943" s="423">
        <v>25.024249999999999</v>
      </c>
      <c r="AV943" s="200">
        <v>0</v>
      </c>
      <c r="AW943" s="201">
        <v>0</v>
      </c>
      <c r="AX943" s="423"/>
      <c r="AY943" s="55"/>
      <c r="AZ943" s="423">
        <v>32.029049999999998</v>
      </c>
      <c r="BA943" s="200">
        <v>0</v>
      </c>
      <c r="BB943" s="201">
        <v>0</v>
      </c>
      <c r="BC943" s="425"/>
      <c r="BD943" s="136"/>
    </row>
    <row r="944" spans="1:56" ht="11.25" customHeight="1">
      <c r="A944" s="357">
        <v>214</v>
      </c>
      <c r="B944" s="263" t="s">
        <v>402</v>
      </c>
      <c r="C944" s="344">
        <v>0</v>
      </c>
      <c r="D944" s="264"/>
      <c r="E944" s="421">
        <v>120</v>
      </c>
      <c r="F944" s="263" t="s">
        <v>902</v>
      </c>
      <c r="G944" s="263" t="s">
        <v>748</v>
      </c>
      <c r="H944" s="263" t="s">
        <v>645</v>
      </c>
      <c r="I944" s="263" t="s">
        <v>103</v>
      </c>
      <c r="J944" s="263"/>
      <c r="K944" s="263"/>
      <c r="L944" s="267">
        <v>353.97125</v>
      </c>
      <c r="M944" s="265">
        <v>0</v>
      </c>
      <c r="N944" s="268">
        <v>0</v>
      </c>
      <c r="O944" s="263"/>
      <c r="P944" s="263"/>
      <c r="Q944" s="267">
        <v>367.83160000000004</v>
      </c>
      <c r="R944" s="265">
        <v>0</v>
      </c>
      <c r="S944" s="268">
        <v>0</v>
      </c>
      <c r="T944" s="263"/>
      <c r="U944" s="263"/>
      <c r="V944" s="267">
        <v>434.23790000000002</v>
      </c>
      <c r="W944" s="265">
        <v>0</v>
      </c>
      <c r="X944" s="268">
        <v>0</v>
      </c>
      <c r="Y944" s="263"/>
      <c r="Z944" s="263"/>
      <c r="AA944" s="265">
        <v>374.5976</v>
      </c>
      <c r="AB944" s="265">
        <v>0</v>
      </c>
      <c r="AC944" s="268">
        <v>0</v>
      </c>
      <c r="AD944" s="263"/>
      <c r="AE944" s="263"/>
      <c r="AF944" s="271">
        <v>428.68579999999997</v>
      </c>
      <c r="AG944" s="265">
        <v>0</v>
      </c>
      <c r="AH944" s="268">
        <v>0</v>
      </c>
      <c r="AI944" s="263"/>
      <c r="AJ944" s="263"/>
      <c r="AK944" s="263">
        <v>400.786</v>
      </c>
      <c r="AL944" s="265">
        <v>0</v>
      </c>
      <c r="AM944" s="268">
        <v>0</v>
      </c>
      <c r="AN944" s="263"/>
      <c r="AO944" s="313"/>
      <c r="AP944" s="263">
        <v>364.38890000000004</v>
      </c>
      <c r="AQ944" s="265">
        <v>0</v>
      </c>
      <c r="AR944" s="268">
        <v>0</v>
      </c>
      <c r="AS944" s="263"/>
      <c r="AT944" s="263"/>
      <c r="AU944" s="422">
        <v>364.42869999999994</v>
      </c>
      <c r="AV944" s="265">
        <v>0</v>
      </c>
      <c r="AW944" s="268">
        <v>0</v>
      </c>
      <c r="AX944" s="422"/>
      <c r="AY944" s="263"/>
      <c r="AZ944" s="422">
        <v>383.50285000000002</v>
      </c>
      <c r="BA944" s="265">
        <v>0</v>
      </c>
      <c r="BB944" s="268">
        <v>0</v>
      </c>
      <c r="BC944" s="422"/>
      <c r="BD944" s="263"/>
    </row>
    <row r="945" spans="1:56" s="4" customFormat="1" ht="11.25" customHeight="1">
      <c r="A945" s="123">
        <v>214</v>
      </c>
      <c r="B945" s="55" t="s">
        <v>402</v>
      </c>
      <c r="C945" s="345">
        <v>1</v>
      </c>
      <c r="D945" s="57">
        <v>30710</v>
      </c>
      <c r="E945" s="8">
        <v>30</v>
      </c>
      <c r="F945" s="55" t="s">
        <v>902</v>
      </c>
      <c r="G945" s="55" t="s">
        <v>748</v>
      </c>
      <c r="H945" s="55" t="s">
        <v>645</v>
      </c>
      <c r="I945" s="55" t="s">
        <v>103</v>
      </c>
      <c r="J945" s="55"/>
      <c r="K945" s="55"/>
      <c r="L945" s="56"/>
      <c r="M945" s="200"/>
      <c r="N945" s="201"/>
      <c r="O945" s="56"/>
      <c r="P945" s="56"/>
      <c r="Q945" s="56"/>
      <c r="R945" s="200"/>
      <c r="S945" s="201"/>
      <c r="T945" s="56"/>
      <c r="U945" s="56"/>
      <c r="V945" s="56"/>
      <c r="W945" s="200"/>
      <c r="X945" s="201"/>
      <c r="Y945" s="56"/>
      <c r="Z945" s="56"/>
      <c r="AA945" s="56"/>
      <c r="AB945" s="200"/>
      <c r="AC945" s="201"/>
      <c r="AD945" s="56"/>
      <c r="AE945" s="56"/>
      <c r="AF945" s="56"/>
      <c r="AG945" s="200"/>
      <c r="AH945" s="201"/>
      <c r="AI945" s="56"/>
      <c r="AJ945" s="56"/>
      <c r="AK945" s="55">
        <v>400.786</v>
      </c>
      <c r="AL945" s="8">
        <v>0</v>
      </c>
      <c r="AM945" s="58">
        <v>0</v>
      </c>
      <c r="AN945" s="55"/>
      <c r="AO945" s="228"/>
      <c r="AP945" s="56">
        <v>364.39</v>
      </c>
      <c r="AQ945" s="200">
        <v>0</v>
      </c>
      <c r="AR945" s="201">
        <v>0</v>
      </c>
      <c r="AS945" s="56"/>
      <c r="AT945" s="56"/>
      <c r="AU945" s="423">
        <v>329.69324999999998</v>
      </c>
      <c r="AV945" s="200">
        <v>0</v>
      </c>
      <c r="AW945" s="201">
        <v>0</v>
      </c>
      <c r="AX945" s="423"/>
      <c r="AY945" s="56"/>
      <c r="AZ945" s="423">
        <v>383.50285000000002</v>
      </c>
      <c r="BA945" s="200">
        <v>0</v>
      </c>
      <c r="BB945" s="201">
        <v>0</v>
      </c>
      <c r="BC945" s="425"/>
      <c r="BD945" s="139"/>
    </row>
    <row r="946" spans="1:56" ht="11.25" customHeight="1">
      <c r="A946" s="123">
        <v>214</v>
      </c>
      <c r="B946" s="55" t="s">
        <v>402</v>
      </c>
      <c r="C946" s="345">
        <v>2</v>
      </c>
      <c r="D946" s="57">
        <v>30721</v>
      </c>
      <c r="E946" s="8">
        <v>30</v>
      </c>
      <c r="F946" s="55" t="s">
        <v>902</v>
      </c>
      <c r="G946" s="55" t="s">
        <v>748</v>
      </c>
      <c r="H946" s="55" t="s">
        <v>645</v>
      </c>
      <c r="I946" s="55" t="s">
        <v>103</v>
      </c>
      <c r="J946" s="55"/>
      <c r="K946" s="55"/>
      <c r="L946" s="55"/>
      <c r="M946" s="8"/>
      <c r="N946" s="58"/>
      <c r="O946" s="55"/>
      <c r="P946" s="55"/>
      <c r="Q946" s="55"/>
      <c r="R946" s="8"/>
      <c r="S946" s="58"/>
      <c r="T946" s="55"/>
      <c r="U946" s="55"/>
      <c r="V946" s="55"/>
      <c r="W946" s="8"/>
      <c r="X946" s="58"/>
      <c r="Y946" s="55"/>
      <c r="Z946" s="55"/>
      <c r="AA946" s="55"/>
      <c r="AB946" s="8"/>
      <c r="AC946" s="58"/>
      <c r="AD946" s="55"/>
      <c r="AE946" s="55"/>
      <c r="AF946" s="55"/>
      <c r="AG946" s="8"/>
      <c r="AH946" s="58"/>
      <c r="AI946" s="55"/>
      <c r="AJ946" s="55"/>
      <c r="AK946" s="55">
        <v>0</v>
      </c>
      <c r="AL946" s="8">
        <v>0</v>
      </c>
      <c r="AM946" s="58">
        <v>0</v>
      </c>
      <c r="AN946" s="55"/>
      <c r="AO946" s="228"/>
      <c r="AP946" s="55">
        <v>0</v>
      </c>
      <c r="AQ946" s="200">
        <v>0</v>
      </c>
      <c r="AR946" s="201">
        <v>0</v>
      </c>
      <c r="AS946" s="55"/>
      <c r="AT946" s="55"/>
      <c r="AU946" s="423">
        <v>10.95495</v>
      </c>
      <c r="AV946" s="200">
        <v>0</v>
      </c>
      <c r="AW946" s="201">
        <v>0</v>
      </c>
      <c r="AX946" s="423"/>
      <c r="AY946" s="55"/>
      <c r="AZ946" s="423">
        <v>0</v>
      </c>
      <c r="BA946" s="200">
        <v>0</v>
      </c>
      <c r="BB946" s="201">
        <v>0</v>
      </c>
      <c r="BC946" s="425"/>
      <c r="BD946" s="136"/>
    </row>
    <row r="947" spans="1:56" ht="11.25" customHeight="1">
      <c r="A947" s="123">
        <v>214</v>
      </c>
      <c r="B947" s="55" t="s">
        <v>402</v>
      </c>
      <c r="C947" s="345">
        <v>3</v>
      </c>
      <c r="D947" s="57">
        <v>30771</v>
      </c>
      <c r="E947" s="8">
        <v>30</v>
      </c>
      <c r="F947" s="55" t="s">
        <v>902</v>
      </c>
      <c r="G947" s="55" t="s">
        <v>748</v>
      </c>
      <c r="H947" s="55" t="s">
        <v>645</v>
      </c>
      <c r="I947" s="55" t="s">
        <v>103</v>
      </c>
      <c r="J947" s="55"/>
      <c r="K947" s="55"/>
      <c r="L947" s="55"/>
      <c r="M947" s="8"/>
      <c r="N947" s="58"/>
      <c r="O947" s="55"/>
      <c r="P947" s="55"/>
      <c r="Q947" s="55"/>
      <c r="R947" s="8"/>
      <c r="S947" s="58"/>
      <c r="T947" s="55"/>
      <c r="U947" s="55"/>
      <c r="V947" s="55"/>
      <c r="W947" s="8"/>
      <c r="X947" s="58"/>
      <c r="Y947" s="55"/>
      <c r="Z947" s="55"/>
      <c r="AA947" s="55"/>
      <c r="AB947" s="8"/>
      <c r="AC947" s="58"/>
      <c r="AD947" s="55"/>
      <c r="AE947" s="55"/>
      <c r="AF947" s="55"/>
      <c r="AG947" s="8"/>
      <c r="AH947" s="58"/>
      <c r="AI947" s="55"/>
      <c r="AJ947" s="55"/>
      <c r="AK947" s="55">
        <v>0</v>
      </c>
      <c r="AL947" s="8">
        <v>0</v>
      </c>
      <c r="AM947" s="58">
        <v>0</v>
      </c>
      <c r="AN947" s="55"/>
      <c r="AO947" s="228"/>
      <c r="AP947" s="55">
        <v>0</v>
      </c>
      <c r="AQ947" s="200">
        <v>0</v>
      </c>
      <c r="AR947" s="201">
        <v>0</v>
      </c>
      <c r="AS947" s="55"/>
      <c r="AT947" s="55"/>
      <c r="AU947" s="423">
        <v>10.2485</v>
      </c>
      <c r="AV947" s="200">
        <v>0</v>
      </c>
      <c r="AW947" s="201">
        <v>0</v>
      </c>
      <c r="AX947" s="423"/>
      <c r="AY947" s="55"/>
      <c r="AZ947" s="423">
        <v>0</v>
      </c>
      <c r="BA947" s="200">
        <v>0</v>
      </c>
      <c r="BB947" s="201">
        <v>0</v>
      </c>
      <c r="BC947" s="425"/>
      <c r="BD947" s="136"/>
    </row>
    <row r="948" spans="1:56" s="4" customFormat="1" ht="11.25" customHeight="1">
      <c r="A948" s="123">
        <v>214</v>
      </c>
      <c r="B948" s="55" t="s">
        <v>402</v>
      </c>
      <c r="C948" s="345">
        <v>4</v>
      </c>
      <c r="D948" s="57">
        <v>30740</v>
      </c>
      <c r="E948" s="8">
        <v>30</v>
      </c>
      <c r="F948" s="55" t="s">
        <v>902</v>
      </c>
      <c r="G948" s="55" t="s">
        <v>748</v>
      </c>
      <c r="H948" s="55" t="s">
        <v>645</v>
      </c>
      <c r="I948" s="55" t="s">
        <v>103</v>
      </c>
      <c r="J948" s="55"/>
      <c r="K948" s="55"/>
      <c r="L948" s="55"/>
      <c r="M948" s="8"/>
      <c r="N948" s="58"/>
      <c r="O948" s="55"/>
      <c r="P948" s="55"/>
      <c r="Q948" s="55"/>
      <c r="R948" s="8"/>
      <c r="S948" s="58"/>
      <c r="T948" s="55"/>
      <c r="U948" s="55"/>
      <c r="V948" s="55"/>
      <c r="W948" s="8"/>
      <c r="X948" s="58"/>
      <c r="Y948" s="55"/>
      <c r="Z948" s="55"/>
      <c r="AA948" s="55"/>
      <c r="AB948" s="8"/>
      <c r="AC948" s="58"/>
      <c r="AD948" s="55"/>
      <c r="AE948" s="55"/>
      <c r="AF948" s="55"/>
      <c r="AG948" s="8"/>
      <c r="AH948" s="58"/>
      <c r="AI948" s="55"/>
      <c r="AJ948" s="55"/>
      <c r="AK948" s="55">
        <v>0</v>
      </c>
      <c r="AL948" s="8">
        <v>0</v>
      </c>
      <c r="AM948" s="58">
        <v>0</v>
      </c>
      <c r="AN948" s="55"/>
      <c r="AO948" s="228"/>
      <c r="AP948" s="55">
        <v>0</v>
      </c>
      <c r="AQ948" s="200">
        <v>0</v>
      </c>
      <c r="AR948" s="201">
        <v>0</v>
      </c>
      <c r="AS948" s="55"/>
      <c r="AT948" s="55"/>
      <c r="AU948" s="423">
        <v>13.532</v>
      </c>
      <c r="AV948" s="200">
        <v>0</v>
      </c>
      <c r="AW948" s="201">
        <v>0</v>
      </c>
      <c r="AX948" s="423"/>
      <c r="AY948" s="55"/>
      <c r="AZ948" s="423">
        <v>0</v>
      </c>
      <c r="BA948" s="200">
        <v>0</v>
      </c>
      <c r="BB948" s="201">
        <v>0</v>
      </c>
      <c r="BC948" s="425"/>
      <c r="BD948" s="136"/>
    </row>
    <row r="949" spans="1:56" ht="11.25" customHeight="1">
      <c r="A949" s="357">
        <v>215</v>
      </c>
      <c r="B949" s="263" t="s">
        <v>870</v>
      </c>
      <c r="C949" s="344">
        <v>0</v>
      </c>
      <c r="D949" s="264"/>
      <c r="E949" s="421">
        <v>72</v>
      </c>
      <c r="F949" s="263" t="s">
        <v>551</v>
      </c>
      <c r="G949" s="263" t="s">
        <v>338</v>
      </c>
      <c r="H949" s="263" t="s">
        <v>867</v>
      </c>
      <c r="I949" s="263" t="s">
        <v>103</v>
      </c>
      <c r="J949" s="263"/>
      <c r="K949" s="263"/>
      <c r="L949" s="267">
        <v>314.79810000000003</v>
      </c>
      <c r="M949" s="265">
        <v>0</v>
      </c>
      <c r="N949" s="268">
        <v>0</v>
      </c>
      <c r="O949" s="263"/>
      <c r="P949" s="263"/>
      <c r="Q949" s="267">
        <v>340.77754999999996</v>
      </c>
      <c r="R949" s="265">
        <v>0</v>
      </c>
      <c r="S949" s="268">
        <v>0</v>
      </c>
      <c r="T949" s="263"/>
      <c r="U949" s="263"/>
      <c r="V949" s="267">
        <v>308.82810000000001</v>
      </c>
      <c r="W949" s="265">
        <v>0</v>
      </c>
      <c r="X949" s="268">
        <v>0</v>
      </c>
      <c r="Y949" s="263"/>
      <c r="Z949" s="263"/>
      <c r="AA949" s="265">
        <v>279.38605000000001</v>
      </c>
      <c r="AB949" s="265">
        <v>0</v>
      </c>
      <c r="AC949" s="268">
        <v>0</v>
      </c>
      <c r="AD949" s="263"/>
      <c r="AE949" s="263"/>
      <c r="AF949" s="271">
        <v>291.67430000000002</v>
      </c>
      <c r="AG949" s="265">
        <v>0</v>
      </c>
      <c r="AH949" s="268">
        <v>0</v>
      </c>
      <c r="AI949" s="263"/>
      <c r="AJ949" s="263"/>
      <c r="AK949" s="263">
        <v>298.04230000000001</v>
      </c>
      <c r="AL949" s="265">
        <v>0</v>
      </c>
      <c r="AM949" s="268">
        <v>0</v>
      </c>
      <c r="AN949" s="263"/>
      <c r="AO949" s="313"/>
      <c r="AP949" s="263">
        <v>281.65465</v>
      </c>
      <c r="AQ949" s="265">
        <v>0</v>
      </c>
      <c r="AR949" s="268">
        <v>0</v>
      </c>
      <c r="AS949" s="263"/>
      <c r="AT949" s="263"/>
      <c r="AU949" s="422">
        <v>288.97784999999993</v>
      </c>
      <c r="AV949" s="265">
        <v>0</v>
      </c>
      <c r="AW949" s="268">
        <v>0</v>
      </c>
      <c r="AX949" s="422"/>
      <c r="AY949" s="263"/>
      <c r="AZ949" s="422">
        <v>279.48555000000005</v>
      </c>
      <c r="BA949" s="265">
        <v>0</v>
      </c>
      <c r="BB949" s="268">
        <v>0</v>
      </c>
      <c r="BC949" s="422"/>
      <c r="BD949" s="263"/>
    </row>
    <row r="950" spans="1:56" ht="11.25" customHeight="1">
      <c r="A950" s="123">
        <v>215</v>
      </c>
      <c r="B950" s="55" t="s">
        <v>870</v>
      </c>
      <c r="C950" s="345">
        <v>1</v>
      </c>
      <c r="D950" s="57">
        <v>37300</v>
      </c>
      <c r="E950" s="8">
        <v>24</v>
      </c>
      <c r="F950" s="55" t="s">
        <v>551</v>
      </c>
      <c r="G950" s="55" t="s">
        <v>338</v>
      </c>
      <c r="H950" s="55" t="s">
        <v>867</v>
      </c>
      <c r="I950" s="55" t="s">
        <v>103</v>
      </c>
      <c r="J950" s="55"/>
      <c r="K950" s="55"/>
      <c r="L950" s="55"/>
      <c r="M950" s="8"/>
      <c r="N950" s="58"/>
      <c r="O950" s="55"/>
      <c r="P950" s="55"/>
      <c r="Q950" s="55"/>
      <c r="R950" s="8"/>
      <c r="S950" s="58"/>
      <c r="T950" s="55"/>
      <c r="U950" s="55"/>
      <c r="V950" s="55"/>
      <c r="W950" s="8"/>
      <c r="X950" s="58"/>
      <c r="Y950" s="55"/>
      <c r="Z950" s="55"/>
      <c r="AA950" s="55"/>
      <c r="AB950" s="8"/>
      <c r="AC950" s="58"/>
      <c r="AD950" s="55"/>
      <c r="AE950" s="55"/>
      <c r="AF950" s="55"/>
      <c r="AG950" s="8"/>
      <c r="AH950" s="58"/>
      <c r="AI950" s="55"/>
      <c r="AJ950" s="55"/>
      <c r="AK950" s="55">
        <v>298.04230000000001</v>
      </c>
      <c r="AL950" s="8">
        <v>0</v>
      </c>
      <c r="AM950" s="58">
        <v>0</v>
      </c>
      <c r="AN950" s="55"/>
      <c r="AO950" s="228"/>
      <c r="AP950" s="55">
        <v>281.64999999999998</v>
      </c>
      <c r="AQ950" s="200">
        <v>0</v>
      </c>
      <c r="AR950" s="201">
        <v>0</v>
      </c>
      <c r="AS950" s="55"/>
      <c r="AT950" s="55"/>
      <c r="AU950" s="423">
        <v>288.97784999999993</v>
      </c>
      <c r="AV950" s="200">
        <v>0</v>
      </c>
      <c r="AW950" s="201">
        <v>0</v>
      </c>
      <c r="AX950" s="423"/>
      <c r="AY950" s="55"/>
      <c r="AZ950" s="423">
        <v>279.48555000000005</v>
      </c>
      <c r="BA950" s="200">
        <v>0</v>
      </c>
      <c r="BB950" s="201">
        <v>0</v>
      </c>
      <c r="BC950" s="425"/>
      <c r="BD950" s="136"/>
    </row>
    <row r="951" spans="1:56" s="4" customFormat="1" ht="11.25" customHeight="1">
      <c r="A951" s="123">
        <v>215</v>
      </c>
      <c r="B951" s="55" t="s">
        <v>870</v>
      </c>
      <c r="C951" s="345">
        <v>2</v>
      </c>
      <c r="D951" s="57">
        <v>37705</v>
      </c>
      <c r="E951" s="8">
        <v>24</v>
      </c>
      <c r="F951" s="55" t="s">
        <v>551</v>
      </c>
      <c r="G951" s="55" t="s">
        <v>338</v>
      </c>
      <c r="H951" s="55" t="s">
        <v>867</v>
      </c>
      <c r="I951" s="55" t="s">
        <v>103</v>
      </c>
      <c r="J951" s="55"/>
      <c r="K951" s="55"/>
      <c r="L951" s="55"/>
      <c r="M951" s="8"/>
      <c r="N951" s="58"/>
      <c r="O951" s="55"/>
      <c r="P951" s="55"/>
      <c r="Q951" s="55"/>
      <c r="R951" s="8"/>
      <c r="S951" s="58"/>
      <c r="T951" s="55"/>
      <c r="U951" s="55"/>
      <c r="V951" s="55"/>
      <c r="W951" s="8"/>
      <c r="X951" s="58"/>
      <c r="Y951" s="55"/>
      <c r="Z951" s="55"/>
      <c r="AA951" s="55"/>
      <c r="AB951" s="8"/>
      <c r="AC951" s="58"/>
      <c r="AD951" s="55"/>
      <c r="AE951" s="55"/>
      <c r="AF951" s="55"/>
      <c r="AG951" s="8"/>
      <c r="AH951" s="58"/>
      <c r="AI951" s="55"/>
      <c r="AJ951" s="55"/>
      <c r="AK951" s="55">
        <v>0</v>
      </c>
      <c r="AL951" s="8">
        <v>0</v>
      </c>
      <c r="AM951" s="58">
        <v>0</v>
      </c>
      <c r="AN951" s="55"/>
      <c r="AO951" s="228"/>
      <c r="AP951" s="55">
        <v>0</v>
      </c>
      <c r="AQ951" s="200">
        <v>0</v>
      </c>
      <c r="AR951" s="201">
        <v>0</v>
      </c>
      <c r="AS951" s="55"/>
      <c r="AT951" s="55"/>
      <c r="AU951" s="423">
        <v>0</v>
      </c>
      <c r="AV951" s="200">
        <v>0</v>
      </c>
      <c r="AW951" s="201">
        <v>0</v>
      </c>
      <c r="AX951" s="423"/>
      <c r="AY951" s="55"/>
      <c r="AZ951" s="423">
        <v>0</v>
      </c>
      <c r="BA951" s="200">
        <v>0</v>
      </c>
      <c r="BB951" s="201">
        <v>0</v>
      </c>
      <c r="BC951" s="425"/>
      <c r="BD951" s="136"/>
    </row>
    <row r="952" spans="1:56" ht="11.25" customHeight="1">
      <c r="A952" s="123">
        <v>215</v>
      </c>
      <c r="B952" s="55" t="s">
        <v>870</v>
      </c>
      <c r="C952" s="345">
        <v>3</v>
      </c>
      <c r="D952" s="57">
        <v>36952</v>
      </c>
      <c r="E952" s="8">
        <v>24</v>
      </c>
      <c r="F952" s="55" t="s">
        <v>551</v>
      </c>
      <c r="G952" s="55" t="s">
        <v>338</v>
      </c>
      <c r="H952" s="55" t="s">
        <v>867</v>
      </c>
      <c r="I952" s="55" t="s">
        <v>103</v>
      </c>
      <c r="J952" s="55"/>
      <c r="K952" s="55"/>
      <c r="L952" s="55"/>
      <c r="M952" s="8"/>
      <c r="N952" s="58"/>
      <c r="O952" s="55"/>
      <c r="P952" s="55"/>
      <c r="Q952" s="55"/>
      <c r="R952" s="8"/>
      <c r="S952" s="58"/>
      <c r="T952" s="55"/>
      <c r="U952" s="55"/>
      <c r="V952" s="55"/>
      <c r="W952" s="8"/>
      <c r="X952" s="58"/>
      <c r="Y952" s="55"/>
      <c r="Z952" s="55"/>
      <c r="AA952" s="55"/>
      <c r="AB952" s="8"/>
      <c r="AC952" s="58"/>
      <c r="AD952" s="55"/>
      <c r="AE952" s="55"/>
      <c r="AF952" s="55"/>
      <c r="AG952" s="8"/>
      <c r="AH952" s="58"/>
      <c r="AI952" s="55"/>
      <c r="AJ952" s="55"/>
      <c r="AK952" s="55">
        <v>0</v>
      </c>
      <c r="AL952" s="8">
        <v>0</v>
      </c>
      <c r="AM952" s="58">
        <v>0</v>
      </c>
      <c r="AN952" s="55"/>
      <c r="AO952" s="228"/>
      <c r="AP952" s="55">
        <v>0</v>
      </c>
      <c r="AQ952" s="200">
        <v>0</v>
      </c>
      <c r="AR952" s="201">
        <v>0</v>
      </c>
      <c r="AS952" s="55"/>
      <c r="AT952" s="55"/>
      <c r="AU952" s="423">
        <v>0</v>
      </c>
      <c r="AV952" s="200">
        <v>0</v>
      </c>
      <c r="AW952" s="201">
        <v>0</v>
      </c>
      <c r="AX952" s="423"/>
      <c r="AY952" s="55"/>
      <c r="AZ952" s="423">
        <v>0</v>
      </c>
      <c r="BA952" s="200">
        <v>0</v>
      </c>
      <c r="BB952" s="201">
        <v>0</v>
      </c>
      <c r="BC952" s="425"/>
      <c r="BD952" s="136"/>
    </row>
    <row r="953" spans="1:56" ht="11.25" customHeight="1">
      <c r="A953" s="357">
        <v>216</v>
      </c>
      <c r="B953" s="263" t="s">
        <v>1314</v>
      </c>
      <c r="C953" s="344">
        <v>0</v>
      </c>
      <c r="D953" s="264"/>
      <c r="E953" s="421">
        <v>330</v>
      </c>
      <c r="F953" s="263" t="s">
        <v>518</v>
      </c>
      <c r="G953" s="263" t="s">
        <v>589</v>
      </c>
      <c r="H953" s="263" t="s">
        <v>370</v>
      </c>
      <c r="I953" s="263" t="s">
        <v>103</v>
      </c>
      <c r="J953" s="263"/>
      <c r="K953" s="263"/>
      <c r="L953" s="268">
        <v>1.6716</v>
      </c>
      <c r="M953" s="265">
        <v>0</v>
      </c>
      <c r="N953" s="268">
        <v>0</v>
      </c>
      <c r="O953" s="263"/>
      <c r="P953" s="263"/>
      <c r="Q953" s="267">
        <v>526.60374999999999</v>
      </c>
      <c r="R953" s="265">
        <v>0</v>
      </c>
      <c r="S953" s="268">
        <v>0</v>
      </c>
      <c r="T953" s="263"/>
      <c r="U953" s="263"/>
      <c r="V953" s="267">
        <v>844.84455000000003</v>
      </c>
      <c r="W953" s="265">
        <v>0</v>
      </c>
      <c r="X953" s="268">
        <v>0</v>
      </c>
      <c r="Y953" s="263"/>
      <c r="Z953" s="263"/>
      <c r="AA953" s="265">
        <v>1105.91265</v>
      </c>
      <c r="AB953" s="265">
        <v>0</v>
      </c>
      <c r="AC953" s="268">
        <v>0</v>
      </c>
      <c r="AD953" s="263"/>
      <c r="AE953" s="263"/>
      <c r="AF953" s="271">
        <v>1498.8879000000002</v>
      </c>
      <c r="AG953" s="265">
        <v>0</v>
      </c>
      <c r="AH953" s="268">
        <v>0</v>
      </c>
      <c r="AI953" s="263"/>
      <c r="AJ953" s="263"/>
      <c r="AK953" s="263">
        <v>1446.7996499999999</v>
      </c>
      <c r="AL953" s="265">
        <v>0</v>
      </c>
      <c r="AM953" s="268">
        <v>0</v>
      </c>
      <c r="AN953" s="263"/>
      <c r="AO953" s="313"/>
      <c r="AP953" s="263">
        <v>1264.0181499999999</v>
      </c>
      <c r="AQ953" s="265">
        <v>0</v>
      </c>
      <c r="AR953" s="268">
        <v>0</v>
      </c>
      <c r="AS953" s="263"/>
      <c r="AT953" s="263"/>
      <c r="AU953" s="422">
        <v>1285.31115</v>
      </c>
      <c r="AV953" s="265">
        <v>0</v>
      </c>
      <c r="AW953" s="268">
        <v>0</v>
      </c>
      <c r="AX953" s="422"/>
      <c r="AY953" s="263"/>
      <c r="AZ953" s="422">
        <v>1542.6480000000001</v>
      </c>
      <c r="BA953" s="265">
        <v>0</v>
      </c>
      <c r="BB953" s="268">
        <v>0</v>
      </c>
      <c r="BC953" s="422"/>
      <c r="BD953" s="263"/>
    </row>
    <row r="954" spans="1:56" s="4" customFormat="1" ht="11.25" customHeight="1">
      <c r="A954" s="123">
        <v>216</v>
      </c>
      <c r="B954" s="55" t="s">
        <v>1314</v>
      </c>
      <c r="C954" s="345">
        <v>1</v>
      </c>
      <c r="D954" s="57">
        <v>43172</v>
      </c>
      <c r="E954" s="8">
        <v>110</v>
      </c>
      <c r="F954" s="122" t="s">
        <v>518</v>
      </c>
      <c r="G954" s="122" t="s">
        <v>589</v>
      </c>
      <c r="H954" s="122" t="s">
        <v>370</v>
      </c>
      <c r="I954" s="55" t="s">
        <v>103</v>
      </c>
      <c r="J954" s="55"/>
      <c r="K954" s="55"/>
      <c r="L954" s="58">
        <v>1.0375448275862069</v>
      </c>
      <c r="M954" s="8">
        <v>0</v>
      </c>
      <c r="N954" s="58">
        <v>0</v>
      </c>
      <c r="O954" s="55"/>
      <c r="P954" s="55">
        <v>1</v>
      </c>
      <c r="Q954" s="197">
        <v>175.53458333333333</v>
      </c>
      <c r="R954" s="8">
        <v>0</v>
      </c>
      <c r="S954" s="58">
        <v>0</v>
      </c>
      <c r="T954" s="55"/>
      <c r="U954" s="55">
        <v>1</v>
      </c>
      <c r="V954" s="197">
        <v>281.61485000000005</v>
      </c>
      <c r="W954" s="8">
        <v>0</v>
      </c>
      <c r="X954" s="58">
        <v>0</v>
      </c>
      <c r="Y954" s="55"/>
      <c r="Z954" s="55">
        <v>1</v>
      </c>
      <c r="AA954" s="197">
        <v>368.63754999999998</v>
      </c>
      <c r="AB954" s="8">
        <v>0</v>
      </c>
      <c r="AC954" s="58">
        <v>0</v>
      </c>
      <c r="AD954" s="55"/>
      <c r="AE954" s="55">
        <v>1</v>
      </c>
      <c r="AF954" s="197">
        <v>499.62930000000006</v>
      </c>
      <c r="AG954" s="8">
        <v>0</v>
      </c>
      <c r="AH954" s="58">
        <v>0</v>
      </c>
      <c r="AI954" s="55"/>
      <c r="AJ954" s="55">
        <v>1</v>
      </c>
      <c r="AK954" s="55">
        <v>381.72179999999997</v>
      </c>
      <c r="AL954" s="8">
        <v>0</v>
      </c>
      <c r="AM954" s="58">
        <v>0</v>
      </c>
      <c r="AN954" s="55"/>
      <c r="AO954" s="228">
        <v>1</v>
      </c>
      <c r="AP954" s="55">
        <v>428.48</v>
      </c>
      <c r="AQ954" s="200">
        <v>0</v>
      </c>
      <c r="AR954" s="201">
        <v>0</v>
      </c>
      <c r="AS954" s="55"/>
      <c r="AT954" s="55">
        <v>1</v>
      </c>
      <c r="AU954" s="423">
        <v>297.25625000000002</v>
      </c>
      <c r="AV954" s="200">
        <v>0</v>
      </c>
      <c r="AW954" s="201">
        <v>0</v>
      </c>
      <c r="AX954" s="423"/>
      <c r="AY954" s="55">
        <v>1</v>
      </c>
      <c r="AZ954" s="423">
        <v>479.90839999999997</v>
      </c>
      <c r="BA954" s="200">
        <v>0</v>
      </c>
      <c r="BB954" s="201">
        <v>0</v>
      </c>
      <c r="BC954" s="425"/>
      <c r="BD954" s="136"/>
    </row>
    <row r="955" spans="1:56" ht="11.25" customHeight="1">
      <c r="A955" s="123">
        <v>216</v>
      </c>
      <c r="B955" s="55" t="s">
        <v>1314</v>
      </c>
      <c r="C955" s="345">
        <v>2</v>
      </c>
      <c r="D955" s="57">
        <v>43180</v>
      </c>
      <c r="E955" s="8">
        <v>110</v>
      </c>
      <c r="F955" s="122" t="s">
        <v>518</v>
      </c>
      <c r="G955" s="122" t="s">
        <v>589</v>
      </c>
      <c r="H955" s="122" t="s">
        <v>370</v>
      </c>
      <c r="I955" s="55" t="s">
        <v>103</v>
      </c>
      <c r="J955" s="55"/>
      <c r="K955" s="55"/>
      <c r="L955" s="58">
        <v>0.57641379310344831</v>
      </c>
      <c r="M955" s="8">
        <v>0</v>
      </c>
      <c r="N955" s="58">
        <v>0</v>
      </c>
      <c r="O955" s="55"/>
      <c r="P955" s="55">
        <v>1</v>
      </c>
      <c r="Q955" s="197">
        <v>175.53458333333333</v>
      </c>
      <c r="R955" s="8">
        <v>0</v>
      </c>
      <c r="S955" s="58">
        <v>0</v>
      </c>
      <c r="T955" s="55"/>
      <c r="U955" s="55">
        <v>1</v>
      </c>
      <c r="V955" s="197">
        <v>281.61485000000005</v>
      </c>
      <c r="W955" s="8">
        <v>0</v>
      </c>
      <c r="X955" s="58">
        <v>0</v>
      </c>
      <c r="Y955" s="55"/>
      <c r="Z955" s="55">
        <v>1</v>
      </c>
      <c r="AA955" s="197">
        <v>368.63754999999998</v>
      </c>
      <c r="AB955" s="8">
        <v>0</v>
      </c>
      <c r="AC955" s="58">
        <v>0</v>
      </c>
      <c r="AD955" s="55"/>
      <c r="AE955" s="55">
        <v>1</v>
      </c>
      <c r="AF955" s="197">
        <v>499.62930000000006</v>
      </c>
      <c r="AG955" s="8">
        <v>0</v>
      </c>
      <c r="AH955" s="58">
        <v>0</v>
      </c>
      <c r="AI955" s="55"/>
      <c r="AJ955" s="55">
        <v>1</v>
      </c>
      <c r="AK955" s="55">
        <v>554.76224999999999</v>
      </c>
      <c r="AL955" s="8">
        <v>0</v>
      </c>
      <c r="AM955" s="58">
        <v>0</v>
      </c>
      <c r="AN955" s="55"/>
      <c r="AO955" s="228">
        <v>1</v>
      </c>
      <c r="AP955" s="55">
        <v>369.29</v>
      </c>
      <c r="AQ955" s="200">
        <v>0</v>
      </c>
      <c r="AR955" s="201">
        <v>0</v>
      </c>
      <c r="AS955" s="55"/>
      <c r="AT955" s="55">
        <v>1</v>
      </c>
      <c r="AU955" s="423">
        <v>491.92799999999994</v>
      </c>
      <c r="AV955" s="200">
        <v>0</v>
      </c>
      <c r="AW955" s="201">
        <v>0</v>
      </c>
      <c r="AX955" s="423"/>
      <c r="AY955" s="55">
        <v>1</v>
      </c>
      <c r="AZ955" s="423">
        <v>530.09620000000007</v>
      </c>
      <c r="BA955" s="200">
        <v>0</v>
      </c>
      <c r="BB955" s="201">
        <v>0</v>
      </c>
      <c r="BC955" s="425"/>
      <c r="BD955" s="136"/>
    </row>
    <row r="956" spans="1:56" ht="11.25" customHeight="1">
      <c r="A956" s="123">
        <v>216</v>
      </c>
      <c r="B956" s="55" t="s">
        <v>1314</v>
      </c>
      <c r="C956" s="345">
        <v>3</v>
      </c>
      <c r="D956" s="57">
        <v>43189</v>
      </c>
      <c r="E956" s="8">
        <v>110</v>
      </c>
      <c r="F956" s="122" t="s">
        <v>518</v>
      </c>
      <c r="G956" s="122" t="s">
        <v>589</v>
      </c>
      <c r="H956" s="122" t="s">
        <v>370</v>
      </c>
      <c r="I956" s="55" t="s">
        <v>103</v>
      </c>
      <c r="J956" s="55"/>
      <c r="K956" s="55"/>
      <c r="L956" s="58">
        <v>5.7641379310344826E-2</v>
      </c>
      <c r="M956" s="8">
        <v>0</v>
      </c>
      <c r="N956" s="58">
        <v>0</v>
      </c>
      <c r="O956" s="55"/>
      <c r="P956" s="55">
        <v>1</v>
      </c>
      <c r="Q956" s="197">
        <v>175.53458333333333</v>
      </c>
      <c r="R956" s="8">
        <v>0</v>
      </c>
      <c r="S956" s="58">
        <v>0</v>
      </c>
      <c r="T956" s="55"/>
      <c r="U956" s="55">
        <v>1</v>
      </c>
      <c r="V956" s="197">
        <v>281.61485000000005</v>
      </c>
      <c r="W956" s="8">
        <v>0</v>
      </c>
      <c r="X956" s="58">
        <v>0</v>
      </c>
      <c r="Y956" s="55"/>
      <c r="Z956" s="55">
        <v>1</v>
      </c>
      <c r="AA956" s="197">
        <v>368.63754999999998</v>
      </c>
      <c r="AB956" s="8">
        <v>0</v>
      </c>
      <c r="AC956" s="58">
        <v>0</v>
      </c>
      <c r="AD956" s="55"/>
      <c r="AE956" s="55">
        <v>1</v>
      </c>
      <c r="AF956" s="197">
        <v>499.62930000000006</v>
      </c>
      <c r="AG956" s="8">
        <v>0</v>
      </c>
      <c r="AH956" s="58">
        <v>0</v>
      </c>
      <c r="AI956" s="55"/>
      <c r="AJ956" s="55">
        <v>1</v>
      </c>
      <c r="AK956" s="55">
        <v>510.31560000000002</v>
      </c>
      <c r="AL956" s="8">
        <v>0</v>
      </c>
      <c r="AM956" s="58">
        <v>0</v>
      </c>
      <c r="AN956" s="55"/>
      <c r="AO956" s="228">
        <v>1</v>
      </c>
      <c r="AP956" s="55">
        <v>466.25</v>
      </c>
      <c r="AQ956" s="200">
        <v>0</v>
      </c>
      <c r="AR956" s="201">
        <v>0</v>
      </c>
      <c r="AS956" s="55"/>
      <c r="AT956" s="55">
        <v>1</v>
      </c>
      <c r="AU956" s="423">
        <v>496.12689999999992</v>
      </c>
      <c r="AV956" s="200">
        <v>0</v>
      </c>
      <c r="AW956" s="201">
        <v>0</v>
      </c>
      <c r="AX956" s="423"/>
      <c r="AY956" s="55">
        <v>1</v>
      </c>
      <c r="AZ956" s="423">
        <v>532.64340000000004</v>
      </c>
      <c r="BA956" s="200">
        <v>0</v>
      </c>
      <c r="BB956" s="201">
        <v>0</v>
      </c>
      <c r="BC956" s="425"/>
      <c r="BD956" s="136"/>
    </row>
    <row r="957" spans="1:56" ht="11.25" customHeight="1">
      <c r="A957" s="357">
        <v>217</v>
      </c>
      <c r="B957" s="263" t="s">
        <v>653</v>
      </c>
      <c r="C957" s="344">
        <v>0</v>
      </c>
      <c r="D957" s="264"/>
      <c r="E957" s="421">
        <v>120</v>
      </c>
      <c r="F957" s="263" t="s">
        <v>132</v>
      </c>
      <c r="G957" s="263" t="s">
        <v>748</v>
      </c>
      <c r="H957" s="263" t="s">
        <v>133</v>
      </c>
      <c r="I957" s="263" t="s">
        <v>103</v>
      </c>
      <c r="J957" s="263"/>
      <c r="K957" s="263"/>
      <c r="L957" s="267">
        <v>170.08529999999999</v>
      </c>
      <c r="M957" s="265">
        <v>0</v>
      </c>
      <c r="N957" s="268">
        <v>0</v>
      </c>
      <c r="O957" s="263"/>
      <c r="P957" s="263"/>
      <c r="Q957" s="267">
        <v>343.8322</v>
      </c>
      <c r="R957" s="265">
        <v>0</v>
      </c>
      <c r="S957" s="268">
        <v>0</v>
      </c>
      <c r="T957" s="263"/>
      <c r="U957" s="263"/>
      <c r="V957" s="267">
        <v>471.25190000000003</v>
      </c>
      <c r="W957" s="265">
        <v>0</v>
      </c>
      <c r="X957" s="268">
        <v>0</v>
      </c>
      <c r="Y957" s="263"/>
      <c r="Z957" s="263"/>
      <c r="AA957" s="265">
        <v>380.65714999999994</v>
      </c>
      <c r="AB957" s="265">
        <v>0</v>
      </c>
      <c r="AC957" s="268">
        <v>0</v>
      </c>
      <c r="AD957" s="263"/>
      <c r="AE957" s="263"/>
      <c r="AF957" s="271">
        <v>423.43220000000002</v>
      </c>
      <c r="AG957" s="265">
        <v>0</v>
      </c>
      <c r="AH957" s="268">
        <v>0</v>
      </c>
      <c r="AI957" s="263"/>
      <c r="AJ957" s="263"/>
      <c r="AK957" s="263">
        <v>343.52375000000001</v>
      </c>
      <c r="AL957" s="265">
        <v>0</v>
      </c>
      <c r="AM957" s="268">
        <v>0</v>
      </c>
      <c r="AN957" s="263"/>
      <c r="AO957" s="313"/>
      <c r="AP957" s="263">
        <v>281.70440000000002</v>
      </c>
      <c r="AQ957" s="265">
        <v>0</v>
      </c>
      <c r="AR957" s="268">
        <v>0</v>
      </c>
      <c r="AS957" s="263"/>
      <c r="AT957" s="263"/>
      <c r="AU957" s="422">
        <v>494.53489999999994</v>
      </c>
      <c r="AV957" s="265">
        <v>0</v>
      </c>
      <c r="AW957" s="268">
        <v>0</v>
      </c>
      <c r="AX957" s="422"/>
      <c r="AY957" s="263"/>
      <c r="AZ957" s="422">
        <v>461.45114999999993</v>
      </c>
      <c r="BA957" s="265">
        <v>0</v>
      </c>
      <c r="BB957" s="268">
        <v>0</v>
      </c>
      <c r="BC957" s="422"/>
      <c r="BD957" s="263"/>
    </row>
    <row r="958" spans="1:56" s="4" customFormat="1" ht="11.25" customHeight="1">
      <c r="A958" s="123">
        <v>217</v>
      </c>
      <c r="B958" s="136" t="s">
        <v>653</v>
      </c>
      <c r="C958" s="346">
        <v>1</v>
      </c>
      <c r="D958" s="140">
        <v>35972</v>
      </c>
      <c r="E958" s="126">
        <v>40</v>
      </c>
      <c r="F958" s="136" t="s">
        <v>132</v>
      </c>
      <c r="G958" s="136" t="s">
        <v>748</v>
      </c>
      <c r="H958" s="136" t="s">
        <v>133</v>
      </c>
      <c r="I958" s="136" t="s">
        <v>103</v>
      </c>
      <c r="J958" s="136"/>
      <c r="K958" s="136"/>
      <c r="L958" s="136"/>
      <c r="M958" s="126"/>
      <c r="N958" s="221"/>
      <c r="O958" s="136"/>
      <c r="P958" s="136"/>
      <c r="Q958" s="136"/>
      <c r="R958" s="126"/>
      <c r="S958" s="221"/>
      <c r="T958" s="136"/>
      <c r="U958" s="136"/>
      <c r="V958" s="136"/>
      <c r="W958" s="126"/>
      <c r="X958" s="221"/>
      <c r="Y958" s="136"/>
      <c r="Z958" s="136"/>
      <c r="AA958" s="136"/>
      <c r="AB958" s="126"/>
      <c r="AC958" s="221"/>
      <c r="AD958" s="136"/>
      <c r="AE958" s="136"/>
      <c r="AF958" s="136"/>
      <c r="AG958" s="126"/>
      <c r="AH958" s="221"/>
      <c r="AI958" s="136"/>
      <c r="AJ958" s="136"/>
      <c r="AK958" s="136">
        <v>318.57909999999998</v>
      </c>
      <c r="AL958" s="8">
        <v>0</v>
      </c>
      <c r="AM958" s="58">
        <v>0</v>
      </c>
      <c r="AN958" s="136"/>
      <c r="AO958" s="237"/>
      <c r="AP958" s="136">
        <v>281.7</v>
      </c>
      <c r="AQ958" s="200">
        <v>0</v>
      </c>
      <c r="AR958" s="201">
        <v>0</v>
      </c>
      <c r="AS958" s="136"/>
      <c r="AT958" s="136"/>
      <c r="AU958" s="423">
        <v>410.32804999999996</v>
      </c>
      <c r="AV958" s="200">
        <v>0</v>
      </c>
      <c r="AW958" s="201">
        <v>0</v>
      </c>
      <c r="AX958" s="423"/>
      <c r="AY958" s="136"/>
      <c r="AZ958" s="423">
        <v>195.20904999999999</v>
      </c>
      <c r="BA958" s="200">
        <v>0</v>
      </c>
      <c r="BB958" s="201">
        <v>0</v>
      </c>
      <c r="BC958" s="425"/>
      <c r="BD958" s="136"/>
    </row>
    <row r="959" spans="1:56" s="4" customFormat="1" ht="11.25" customHeight="1">
      <c r="A959" s="123">
        <v>217</v>
      </c>
      <c r="B959" s="136" t="s">
        <v>653</v>
      </c>
      <c r="C959" s="346">
        <v>2</v>
      </c>
      <c r="D959" s="140">
        <v>36270</v>
      </c>
      <c r="E959" s="126">
        <v>40</v>
      </c>
      <c r="F959" s="136" t="s">
        <v>132</v>
      </c>
      <c r="G959" s="136" t="s">
        <v>748</v>
      </c>
      <c r="H959" s="136" t="s">
        <v>133</v>
      </c>
      <c r="I959" s="136" t="s">
        <v>103</v>
      </c>
      <c r="J959" s="136"/>
      <c r="K959" s="136"/>
      <c r="L959" s="136"/>
      <c r="M959" s="126"/>
      <c r="N959" s="221"/>
      <c r="O959" s="136"/>
      <c r="P959" s="136"/>
      <c r="Q959" s="136"/>
      <c r="R959" s="126"/>
      <c r="S959" s="221"/>
      <c r="T959" s="136"/>
      <c r="U959" s="136"/>
      <c r="V959" s="136"/>
      <c r="W959" s="126"/>
      <c r="X959" s="221"/>
      <c r="Y959" s="136"/>
      <c r="Z959" s="136"/>
      <c r="AA959" s="136"/>
      <c r="AB959" s="126"/>
      <c r="AC959" s="221"/>
      <c r="AD959" s="136"/>
      <c r="AE959" s="136"/>
      <c r="AF959" s="136"/>
      <c r="AG959" s="126"/>
      <c r="AH959" s="221"/>
      <c r="AI959" s="136"/>
      <c r="AJ959" s="136"/>
      <c r="AK959" s="136">
        <v>13.02455</v>
      </c>
      <c r="AL959" s="8">
        <v>0</v>
      </c>
      <c r="AM959" s="58">
        <v>0</v>
      </c>
      <c r="AN959" s="55"/>
      <c r="AO959" s="237"/>
      <c r="AP959" s="136">
        <v>0</v>
      </c>
      <c r="AQ959" s="200">
        <v>0</v>
      </c>
      <c r="AR959" s="201">
        <v>0</v>
      </c>
      <c r="AS959" s="136"/>
      <c r="AT959" s="136"/>
      <c r="AU959" s="423">
        <v>39.730350000000001</v>
      </c>
      <c r="AV959" s="200">
        <v>0</v>
      </c>
      <c r="AW959" s="201">
        <v>0</v>
      </c>
      <c r="AX959" s="423"/>
      <c r="AY959" s="136"/>
      <c r="AZ959" s="423">
        <v>140.77259999999998</v>
      </c>
      <c r="BA959" s="200">
        <v>0</v>
      </c>
      <c r="BB959" s="201">
        <v>0</v>
      </c>
      <c r="BC959" s="425"/>
      <c r="BD959" s="136"/>
    </row>
    <row r="960" spans="1:56" ht="11.25" customHeight="1">
      <c r="A960" s="123">
        <v>217</v>
      </c>
      <c r="B960" s="136" t="s">
        <v>653</v>
      </c>
      <c r="C960" s="346">
        <v>3</v>
      </c>
      <c r="D960" s="140">
        <v>36400</v>
      </c>
      <c r="E960" s="126">
        <v>40</v>
      </c>
      <c r="F960" s="136" t="s">
        <v>132</v>
      </c>
      <c r="G960" s="136" t="s">
        <v>748</v>
      </c>
      <c r="H960" s="136" t="s">
        <v>133</v>
      </c>
      <c r="I960" s="136" t="s">
        <v>103</v>
      </c>
      <c r="J960" s="136"/>
      <c r="K960" s="136"/>
      <c r="L960" s="136"/>
      <c r="M960" s="126"/>
      <c r="N960" s="221"/>
      <c r="O960" s="136"/>
      <c r="P960" s="136"/>
      <c r="Q960" s="136"/>
      <c r="R960" s="126"/>
      <c r="S960" s="221"/>
      <c r="T960" s="136"/>
      <c r="U960" s="136"/>
      <c r="V960" s="136"/>
      <c r="W960" s="126"/>
      <c r="X960" s="221"/>
      <c r="Y960" s="136"/>
      <c r="Z960" s="136"/>
      <c r="AA960" s="136"/>
      <c r="AB960" s="126"/>
      <c r="AC960" s="221"/>
      <c r="AD960" s="136"/>
      <c r="AE960" s="136"/>
      <c r="AF960" s="136"/>
      <c r="AG960" s="126"/>
      <c r="AH960" s="221"/>
      <c r="AI960" s="136"/>
      <c r="AJ960" s="136"/>
      <c r="AK960" s="136">
        <v>11.9201</v>
      </c>
      <c r="AL960" s="8">
        <v>0</v>
      </c>
      <c r="AM960" s="58">
        <v>0</v>
      </c>
      <c r="AN960" s="55"/>
      <c r="AO960" s="237"/>
      <c r="AP960" s="136">
        <v>0</v>
      </c>
      <c r="AQ960" s="200">
        <v>0</v>
      </c>
      <c r="AR960" s="201">
        <v>0</v>
      </c>
      <c r="AS960" s="136"/>
      <c r="AT960" s="136"/>
      <c r="AU960" s="423">
        <v>44.476500000000001</v>
      </c>
      <c r="AV960" s="200">
        <v>0</v>
      </c>
      <c r="AW960" s="201">
        <v>0</v>
      </c>
      <c r="AX960" s="423"/>
      <c r="AY960" s="136"/>
      <c r="AZ960" s="423">
        <v>125.4695</v>
      </c>
      <c r="BA960" s="200">
        <v>0</v>
      </c>
      <c r="BB960" s="201">
        <v>0</v>
      </c>
      <c r="BC960" s="425"/>
      <c r="BD960" s="136"/>
    </row>
    <row r="961" spans="1:56" s="4" customFormat="1" ht="11.25" customHeight="1">
      <c r="A961" s="357">
        <v>218</v>
      </c>
      <c r="B961" s="263" t="s">
        <v>612</v>
      </c>
      <c r="C961" s="344">
        <v>0</v>
      </c>
      <c r="D961" s="264"/>
      <c r="E961" s="421">
        <v>100</v>
      </c>
      <c r="F961" s="263" t="s">
        <v>151</v>
      </c>
      <c r="G961" s="263" t="s">
        <v>748</v>
      </c>
      <c r="H961" s="263" t="s">
        <v>152</v>
      </c>
      <c r="I961" s="263" t="s">
        <v>103</v>
      </c>
      <c r="J961" s="263"/>
      <c r="K961" s="263"/>
      <c r="L961" s="267">
        <v>123.3601</v>
      </c>
      <c r="M961" s="265">
        <v>0</v>
      </c>
      <c r="N961" s="268">
        <v>0</v>
      </c>
      <c r="O961" s="263"/>
      <c r="P961" s="263"/>
      <c r="Q961" s="267">
        <v>193.10960000000003</v>
      </c>
      <c r="R961" s="265">
        <v>0</v>
      </c>
      <c r="S961" s="268">
        <v>0</v>
      </c>
      <c r="T961" s="263"/>
      <c r="U961" s="263"/>
      <c r="V961" s="267">
        <v>174.25435000000002</v>
      </c>
      <c r="W961" s="265">
        <v>0</v>
      </c>
      <c r="X961" s="268">
        <v>0</v>
      </c>
      <c r="Y961" s="263"/>
      <c r="Z961" s="263"/>
      <c r="AA961" s="265">
        <v>291.90314999999998</v>
      </c>
      <c r="AB961" s="265">
        <v>0</v>
      </c>
      <c r="AC961" s="268">
        <v>0</v>
      </c>
      <c r="AD961" s="263"/>
      <c r="AE961" s="263"/>
      <c r="AF961" s="271">
        <v>245.11825000000002</v>
      </c>
      <c r="AG961" s="265">
        <v>0</v>
      </c>
      <c r="AH961" s="268">
        <v>0</v>
      </c>
      <c r="AI961" s="263"/>
      <c r="AJ961" s="263"/>
      <c r="AK961" s="263">
        <v>290.96785</v>
      </c>
      <c r="AL961" s="265">
        <v>0</v>
      </c>
      <c r="AM961" s="268">
        <v>0</v>
      </c>
      <c r="AN961" s="263"/>
      <c r="AO961" s="313"/>
      <c r="AP961" s="263">
        <v>135.63839999999999</v>
      </c>
      <c r="AQ961" s="265">
        <v>0</v>
      </c>
      <c r="AR961" s="268">
        <v>0</v>
      </c>
      <c r="AS961" s="263"/>
      <c r="AT961" s="263"/>
      <c r="AU961" s="422">
        <v>119.20099999999999</v>
      </c>
      <c r="AV961" s="265">
        <v>0</v>
      </c>
      <c r="AW961" s="268">
        <v>0</v>
      </c>
      <c r="AX961" s="422"/>
      <c r="AY961" s="263"/>
      <c r="AZ961" s="422">
        <v>71.411149999999992</v>
      </c>
      <c r="BA961" s="265">
        <v>0</v>
      </c>
      <c r="BB961" s="268">
        <v>0</v>
      </c>
      <c r="BC961" s="422"/>
      <c r="BD961" s="263"/>
    </row>
    <row r="962" spans="1:56" ht="11.25" customHeight="1">
      <c r="A962" s="123">
        <v>218</v>
      </c>
      <c r="B962" s="55" t="s">
        <v>613</v>
      </c>
      <c r="C962" s="345">
        <v>1</v>
      </c>
      <c r="D962" s="57">
        <v>25911</v>
      </c>
      <c r="E962" s="8">
        <v>60</v>
      </c>
      <c r="F962" s="55" t="s">
        <v>151</v>
      </c>
      <c r="G962" s="55" t="s">
        <v>748</v>
      </c>
      <c r="H962" s="55" t="s">
        <v>152</v>
      </c>
      <c r="I962" s="55" t="s">
        <v>103</v>
      </c>
      <c r="J962" s="55"/>
      <c r="K962" s="55"/>
      <c r="L962" s="55"/>
      <c r="M962" s="8"/>
      <c r="N962" s="58"/>
      <c r="O962" s="55"/>
      <c r="P962" s="55"/>
      <c r="Q962" s="55"/>
      <c r="R962" s="8"/>
      <c r="S962" s="58"/>
      <c r="T962" s="55"/>
      <c r="U962" s="55"/>
      <c r="V962" s="55"/>
      <c r="W962" s="8"/>
      <c r="X962" s="58"/>
      <c r="Y962" s="55"/>
      <c r="Z962" s="55"/>
      <c r="AA962" s="55"/>
      <c r="AB962" s="8"/>
      <c r="AC962" s="58"/>
      <c r="AD962" s="55"/>
      <c r="AE962" s="55"/>
      <c r="AF962" s="55"/>
      <c r="AG962" s="8"/>
      <c r="AH962" s="58"/>
      <c r="AI962" s="55"/>
      <c r="AJ962" s="55"/>
      <c r="AK962" s="55">
        <v>220.57160000000002</v>
      </c>
      <c r="AL962" s="8">
        <v>0</v>
      </c>
      <c r="AM962" s="58">
        <v>0</v>
      </c>
      <c r="AN962" s="55"/>
      <c r="AO962" s="228"/>
      <c r="AP962" s="55">
        <v>128.76</v>
      </c>
      <c r="AQ962" s="200">
        <v>0</v>
      </c>
      <c r="AR962" s="201">
        <v>0</v>
      </c>
      <c r="AS962" s="55"/>
      <c r="AT962" s="55"/>
      <c r="AU962" s="423">
        <v>53.769799999999996</v>
      </c>
      <c r="AV962" s="200">
        <v>0</v>
      </c>
      <c r="AW962" s="201">
        <v>0</v>
      </c>
      <c r="AX962" s="423"/>
      <c r="AY962" s="55"/>
      <c r="AZ962" s="423">
        <v>0</v>
      </c>
      <c r="BA962" s="200">
        <v>0</v>
      </c>
      <c r="BB962" s="201">
        <v>0</v>
      </c>
      <c r="BC962" s="425"/>
      <c r="BD962" s="136"/>
    </row>
    <row r="963" spans="1:56" ht="11.25" customHeight="1">
      <c r="A963" s="123">
        <v>218</v>
      </c>
      <c r="B963" s="55" t="s">
        <v>614</v>
      </c>
      <c r="C963" s="345">
        <v>2</v>
      </c>
      <c r="D963" s="57">
        <v>26254</v>
      </c>
      <c r="E963" s="8">
        <v>40</v>
      </c>
      <c r="F963" s="55" t="s">
        <v>151</v>
      </c>
      <c r="G963" s="55" t="s">
        <v>748</v>
      </c>
      <c r="H963" s="55" t="s">
        <v>152</v>
      </c>
      <c r="I963" s="55" t="s">
        <v>103</v>
      </c>
      <c r="J963" s="55"/>
      <c r="K963" s="55"/>
      <c r="L963" s="55"/>
      <c r="M963" s="8"/>
      <c r="N963" s="58"/>
      <c r="O963" s="55"/>
      <c r="P963" s="55"/>
      <c r="Q963" s="55"/>
      <c r="R963" s="8"/>
      <c r="S963" s="58"/>
      <c r="T963" s="55"/>
      <c r="U963" s="55"/>
      <c r="V963" s="55"/>
      <c r="W963" s="8"/>
      <c r="X963" s="58"/>
      <c r="Y963" s="55"/>
      <c r="Z963" s="55"/>
      <c r="AA963" s="55"/>
      <c r="AB963" s="8"/>
      <c r="AC963" s="58"/>
      <c r="AD963" s="55"/>
      <c r="AE963" s="55"/>
      <c r="AF963" s="55"/>
      <c r="AG963" s="8"/>
      <c r="AH963" s="58"/>
      <c r="AI963" s="55"/>
      <c r="AJ963" s="55"/>
      <c r="AK963" s="55">
        <v>70.396249999999995</v>
      </c>
      <c r="AL963" s="8">
        <v>0</v>
      </c>
      <c r="AM963" s="58">
        <v>0</v>
      </c>
      <c r="AN963" s="55"/>
      <c r="AO963" s="228"/>
      <c r="AP963" s="55">
        <v>6.88</v>
      </c>
      <c r="AQ963" s="200">
        <v>0</v>
      </c>
      <c r="AR963" s="201">
        <v>0</v>
      </c>
      <c r="AS963" s="55"/>
      <c r="AT963" s="55"/>
      <c r="AU963" s="423">
        <v>65.43119999999999</v>
      </c>
      <c r="AV963" s="200">
        <v>0</v>
      </c>
      <c r="AW963" s="201">
        <v>0</v>
      </c>
      <c r="AX963" s="423"/>
      <c r="AY963" s="55"/>
      <c r="AZ963" s="423">
        <v>71.411149999999992</v>
      </c>
      <c r="BA963" s="200">
        <v>0</v>
      </c>
      <c r="BB963" s="201">
        <v>0</v>
      </c>
      <c r="BC963" s="425"/>
      <c r="BD963" s="136"/>
    </row>
    <row r="964" spans="1:56" ht="11.25" customHeight="1">
      <c r="A964" s="357">
        <v>219</v>
      </c>
      <c r="B964" s="263" t="s">
        <v>70</v>
      </c>
      <c r="C964" s="344">
        <v>0</v>
      </c>
      <c r="D964" s="264"/>
      <c r="E964" s="421">
        <v>1000</v>
      </c>
      <c r="F964" s="263" t="s">
        <v>832</v>
      </c>
      <c r="G964" s="263" t="s">
        <v>589</v>
      </c>
      <c r="H964" s="263" t="s">
        <v>447</v>
      </c>
      <c r="I964" s="263" t="s">
        <v>849</v>
      </c>
      <c r="J964" s="263" t="s">
        <v>591</v>
      </c>
      <c r="K964" s="263" t="s">
        <v>848</v>
      </c>
      <c r="L964" s="267">
        <v>5633.48</v>
      </c>
      <c r="M964" s="265">
        <v>5330808.7315114774</v>
      </c>
      <c r="N964" s="268">
        <v>0.94627277127308129</v>
      </c>
      <c r="O964" s="263">
        <v>1</v>
      </c>
      <c r="P964" s="263"/>
      <c r="Q964" s="267">
        <v>5975.5914000000002</v>
      </c>
      <c r="R964" s="265">
        <v>5493333.031405881</v>
      </c>
      <c r="S964" s="268">
        <v>0.91929529040521096</v>
      </c>
      <c r="T964" s="263">
        <v>1</v>
      </c>
      <c r="U964" s="263"/>
      <c r="V964" s="267">
        <v>6096.8679629999997</v>
      </c>
      <c r="W964" s="265">
        <v>5991497.7499427544</v>
      </c>
      <c r="X964" s="268">
        <v>0.98271732081181606</v>
      </c>
      <c r="Y964" s="263">
        <v>1</v>
      </c>
      <c r="Z964" s="263"/>
      <c r="AA964" s="267">
        <v>7116.8687</v>
      </c>
      <c r="AB964" s="265">
        <v>6956644.3003517836</v>
      </c>
      <c r="AC964" s="268">
        <v>0.97748667196175532</v>
      </c>
      <c r="AD964" s="263">
        <v>1</v>
      </c>
      <c r="AE964" s="263"/>
      <c r="AF964" s="267">
        <v>6556.5146000000004</v>
      </c>
      <c r="AG964" s="265">
        <v>6294074.8164154077</v>
      </c>
      <c r="AH964" s="268">
        <v>0.95997266846861085</v>
      </c>
      <c r="AI964" s="263">
        <v>1</v>
      </c>
      <c r="AJ964" s="263"/>
      <c r="AK964" s="263">
        <v>6886.9372000000003</v>
      </c>
      <c r="AL964" s="265">
        <v>6962292.6160029126</v>
      </c>
      <c r="AM964" s="268">
        <v>1.0109417893345842</v>
      </c>
      <c r="AN964" s="263"/>
      <c r="AO964" s="313"/>
      <c r="AP964" s="263">
        <v>6695.03</v>
      </c>
      <c r="AQ964" s="265">
        <v>6569498.3099737987</v>
      </c>
      <c r="AR964" s="268">
        <v>0.98125001829324132</v>
      </c>
      <c r="AS964" s="263"/>
      <c r="AT964" s="263"/>
      <c r="AU964" s="422">
        <v>6951.38</v>
      </c>
      <c r="AV964" s="265">
        <v>6664106.7440220285</v>
      </c>
      <c r="AW964" s="268">
        <v>0.95867392431747767</v>
      </c>
      <c r="AX964" s="422"/>
      <c r="AY964" s="263"/>
      <c r="AZ964" s="422">
        <v>5695.2029999999995</v>
      </c>
      <c r="BA964" s="265">
        <v>5752254.6644910229</v>
      </c>
      <c r="BB964" s="268">
        <v>1.010017494458235</v>
      </c>
      <c r="BC964" s="422"/>
      <c r="BD964" s="263"/>
    </row>
    <row r="965" spans="1:56" s="4" customFormat="1" ht="11.25" customHeight="1">
      <c r="A965" s="123">
        <v>219</v>
      </c>
      <c r="B965" s="55" t="s">
        <v>70</v>
      </c>
      <c r="C965" s="345">
        <v>1</v>
      </c>
      <c r="D965" s="57">
        <v>40744</v>
      </c>
      <c r="E965" s="94">
        <v>500</v>
      </c>
      <c r="F965" s="55" t="s">
        <v>832</v>
      </c>
      <c r="G965" s="55" t="s">
        <v>589</v>
      </c>
      <c r="H965" s="55" t="s">
        <v>447</v>
      </c>
      <c r="I965" s="55" t="s">
        <v>849</v>
      </c>
      <c r="J965" s="55" t="s">
        <v>591</v>
      </c>
      <c r="K965" s="55" t="s">
        <v>848</v>
      </c>
      <c r="L965" s="56"/>
      <c r="M965" s="200"/>
      <c r="N965" s="201"/>
      <c r="O965" s="56"/>
      <c r="P965" s="56"/>
      <c r="Q965" s="56"/>
      <c r="R965" s="200"/>
      <c r="S965" s="201"/>
      <c r="T965" s="56"/>
      <c r="U965" s="56"/>
      <c r="V965" s="56"/>
      <c r="W965" s="200"/>
      <c r="X965" s="201"/>
      <c r="Y965" s="56"/>
      <c r="Z965" s="56"/>
      <c r="AA965" s="56"/>
      <c r="AB965" s="200"/>
      <c r="AC965" s="201"/>
      <c r="AD965" s="56"/>
      <c r="AE965" s="56"/>
      <c r="AF965" s="56"/>
      <c r="AG965" s="200"/>
      <c r="AH965" s="201"/>
      <c r="AI965" s="56"/>
      <c r="AJ965" s="56"/>
      <c r="AK965" s="55">
        <v>3565</v>
      </c>
      <c r="AL965" s="8">
        <v>3590952.6262200112</v>
      </c>
      <c r="AM965" s="58">
        <v>1.0072798390518964</v>
      </c>
      <c r="AN965" s="237">
        <v>1</v>
      </c>
      <c r="AO965" s="228"/>
      <c r="AP965" s="56">
        <v>3519.1621</v>
      </c>
      <c r="AQ965" s="200">
        <v>3466621.0052091526</v>
      </c>
      <c r="AR965" s="201">
        <v>0.98506999868211598</v>
      </c>
      <c r="AS965" s="56">
        <v>1</v>
      </c>
      <c r="AT965" s="56"/>
      <c r="AU965" s="423">
        <v>3480.58</v>
      </c>
      <c r="AV965" s="200">
        <v>3362964.428718695</v>
      </c>
      <c r="AW965" s="201">
        <v>0.96620805403659593</v>
      </c>
      <c r="AX965" s="423">
        <v>1</v>
      </c>
      <c r="AY965" s="56"/>
      <c r="AZ965" s="423">
        <v>2592.2026000000001</v>
      </c>
      <c r="BA965" s="200">
        <v>2671902.3392838328</v>
      </c>
      <c r="BB965" s="201">
        <v>1.0307459529914185</v>
      </c>
      <c r="BC965" s="425">
        <v>1</v>
      </c>
      <c r="BD965" s="139"/>
    </row>
    <row r="966" spans="1:56" s="4" customFormat="1" ht="11.25" customHeight="1">
      <c r="A966" s="123">
        <v>219</v>
      </c>
      <c r="B966" s="55" t="s">
        <v>70</v>
      </c>
      <c r="C966" s="345">
        <v>2</v>
      </c>
      <c r="D966" s="57">
        <v>41320</v>
      </c>
      <c r="E966" s="94">
        <v>500</v>
      </c>
      <c r="F966" s="55" t="s">
        <v>832</v>
      </c>
      <c r="G966" s="55" t="s">
        <v>589</v>
      </c>
      <c r="H966" s="55" t="s">
        <v>447</v>
      </c>
      <c r="I966" s="55" t="s">
        <v>849</v>
      </c>
      <c r="J966" s="55" t="s">
        <v>591</v>
      </c>
      <c r="K966" s="55" t="s">
        <v>848</v>
      </c>
      <c r="L966" s="56"/>
      <c r="M966" s="200"/>
      <c r="N966" s="201"/>
      <c r="O966" s="56"/>
      <c r="P966" s="56"/>
      <c r="Q966" s="56"/>
      <c r="R966" s="200"/>
      <c r="S966" s="201"/>
      <c r="T966" s="56"/>
      <c r="U966" s="56"/>
      <c r="V966" s="56"/>
      <c r="W966" s="200"/>
      <c r="X966" s="201"/>
      <c r="Y966" s="56"/>
      <c r="Z966" s="56"/>
      <c r="AA966" s="56"/>
      <c r="AB966" s="200"/>
      <c r="AC966" s="201"/>
      <c r="AD966" s="56"/>
      <c r="AE966" s="56"/>
      <c r="AF966" s="56"/>
      <c r="AG966" s="200"/>
      <c r="AH966" s="201"/>
      <c r="AI966" s="56"/>
      <c r="AJ966" s="56"/>
      <c r="AK966" s="55">
        <v>3321.8200999999999</v>
      </c>
      <c r="AL966" s="8">
        <v>3373309.3576967809</v>
      </c>
      <c r="AM966" s="58">
        <v>1.0155003149317994</v>
      </c>
      <c r="AN966" s="237">
        <v>1</v>
      </c>
      <c r="AO966" s="228"/>
      <c r="AP966" s="56">
        <v>3175.8683000000001</v>
      </c>
      <c r="AQ966" s="200">
        <v>3102877.389417944</v>
      </c>
      <c r="AR966" s="201">
        <v>0.97701702221655218</v>
      </c>
      <c r="AS966" s="56">
        <v>1</v>
      </c>
      <c r="AT966" s="56"/>
      <c r="AU966" s="423">
        <v>3470.8</v>
      </c>
      <c r="AV966" s="200">
        <v>3301142.3153033331</v>
      </c>
      <c r="AW966" s="201">
        <v>0.95111856497157221</v>
      </c>
      <c r="AX966" s="423">
        <v>1</v>
      </c>
      <c r="AY966" s="56"/>
      <c r="AZ966" s="423">
        <v>3103.0003999999999</v>
      </c>
      <c r="BA966" s="200">
        <v>3080352.3252071901</v>
      </c>
      <c r="BB966" s="201">
        <v>0.99270123368569019</v>
      </c>
      <c r="BC966" s="425">
        <v>1</v>
      </c>
      <c r="BD966" s="139"/>
    </row>
    <row r="967" spans="1:56" ht="11.25" customHeight="1">
      <c r="A967" s="357">
        <v>220</v>
      </c>
      <c r="B967" s="263" t="s">
        <v>146</v>
      </c>
      <c r="C967" s="344">
        <v>0</v>
      </c>
      <c r="D967" s="264"/>
      <c r="E967" s="421">
        <v>96</v>
      </c>
      <c r="F967" s="263" t="s">
        <v>144</v>
      </c>
      <c r="G967" s="263" t="s">
        <v>748</v>
      </c>
      <c r="H967" s="263" t="s">
        <v>145</v>
      </c>
      <c r="I967" s="263" t="s">
        <v>849</v>
      </c>
      <c r="J967" s="263" t="s">
        <v>129</v>
      </c>
      <c r="K967" s="263" t="s">
        <v>848</v>
      </c>
      <c r="L967" s="296">
        <v>0.74653000000000003</v>
      </c>
      <c r="M967" s="265">
        <v>696.03082520926728</v>
      </c>
      <c r="N967" s="268">
        <v>0.93235479513116315</v>
      </c>
      <c r="O967" s="263">
        <v>1</v>
      </c>
      <c r="P967" s="263"/>
      <c r="Q967" s="296">
        <v>2.9836</v>
      </c>
      <c r="R967" s="265">
        <v>1926.8152364123987</v>
      </c>
      <c r="S967" s="268">
        <v>0.64580213045059609</v>
      </c>
      <c r="T967" s="263">
        <v>1</v>
      </c>
      <c r="U967" s="263"/>
      <c r="V967" s="296">
        <v>10.892580000000001</v>
      </c>
      <c r="W967" s="265">
        <v>6292.9018836312953</v>
      </c>
      <c r="X967" s="268">
        <v>0.57772372418942941</v>
      </c>
      <c r="Y967" s="263">
        <v>1</v>
      </c>
      <c r="Z967" s="263"/>
      <c r="AA967" s="296">
        <v>6.9930000000000003</v>
      </c>
      <c r="AB967" s="265">
        <v>4043.1282708575964</v>
      </c>
      <c r="AC967" s="268">
        <v>0.57816792090055724</v>
      </c>
      <c r="AD967" s="263">
        <v>1</v>
      </c>
      <c r="AE967" s="263"/>
      <c r="AF967" s="296">
        <v>0</v>
      </c>
      <c r="AG967" s="265">
        <v>0</v>
      </c>
      <c r="AH967" s="268">
        <v>0</v>
      </c>
      <c r="AI967" s="263">
        <v>1</v>
      </c>
      <c r="AJ967" s="263"/>
      <c r="AK967" s="263">
        <v>2.75E-2</v>
      </c>
      <c r="AL967" s="265">
        <v>67.931539391714026</v>
      </c>
      <c r="AM967" s="268">
        <v>2.4702377960623281</v>
      </c>
      <c r="AN967" s="263"/>
      <c r="AO967" s="313"/>
      <c r="AP967" s="263">
        <v>0</v>
      </c>
      <c r="AQ967" s="265">
        <v>0</v>
      </c>
      <c r="AR967" s="268">
        <v>0</v>
      </c>
      <c r="AS967" s="263"/>
      <c r="AT967" s="263"/>
      <c r="AU967" s="422">
        <v>1.476</v>
      </c>
      <c r="AV967" s="265">
        <v>0</v>
      </c>
      <c r="AW967" s="268">
        <v>0</v>
      </c>
      <c r="AX967" s="422"/>
      <c r="AY967" s="263"/>
      <c r="AZ967" s="422">
        <v>0</v>
      </c>
      <c r="BA967" s="265">
        <v>0</v>
      </c>
      <c r="BB967" s="268">
        <v>0</v>
      </c>
      <c r="BC967" s="422"/>
      <c r="BD967" s="263"/>
    </row>
    <row r="968" spans="1:56" ht="11.25" customHeight="1">
      <c r="A968" s="123">
        <v>220</v>
      </c>
      <c r="B968" s="55" t="s">
        <v>146</v>
      </c>
      <c r="C968" s="345">
        <v>2</v>
      </c>
      <c r="D968" s="57">
        <v>36404</v>
      </c>
      <c r="E968" s="94">
        <v>16</v>
      </c>
      <c r="F968" s="55" t="s">
        <v>144</v>
      </c>
      <c r="G968" s="55" t="s">
        <v>748</v>
      </c>
      <c r="H968" s="55" t="s">
        <v>145</v>
      </c>
      <c r="I968" s="55" t="s">
        <v>849</v>
      </c>
      <c r="J968" s="55" t="s">
        <v>129</v>
      </c>
      <c r="K968" s="55" t="s">
        <v>848</v>
      </c>
      <c r="L968" s="296"/>
      <c r="M968" s="265"/>
      <c r="N968" s="268"/>
      <c r="O968" s="263"/>
      <c r="P968" s="263"/>
      <c r="Q968" s="296"/>
      <c r="R968" s="265"/>
      <c r="S968" s="268"/>
      <c r="T968" s="263"/>
      <c r="U968" s="263"/>
      <c r="V968" s="296"/>
      <c r="W968" s="265"/>
      <c r="X968" s="268"/>
      <c r="Y968" s="263"/>
      <c r="Z968" s="263"/>
      <c r="AA968" s="296"/>
      <c r="AB968" s="265"/>
      <c r="AC968" s="268"/>
      <c r="AD968" s="263"/>
      <c r="AE968" s="263"/>
      <c r="AF968" s="296"/>
      <c r="AG968" s="265"/>
      <c r="AH968" s="268"/>
      <c r="AI968" s="263"/>
      <c r="AJ968" s="263"/>
      <c r="AK968" s="263"/>
      <c r="AL968" s="265"/>
      <c r="AM968" s="58"/>
      <c r="AN968" s="263"/>
      <c r="AO968" s="313"/>
      <c r="AP968" s="263"/>
      <c r="AQ968" s="265"/>
      <c r="AR968" s="201"/>
      <c r="AS968" s="136"/>
      <c r="AT968" s="136"/>
      <c r="AU968" s="431">
        <v>1.476</v>
      </c>
      <c r="AV968" s="200">
        <v>0</v>
      </c>
      <c r="AW968" s="201">
        <v>0</v>
      </c>
      <c r="AX968" s="423">
        <v>1</v>
      </c>
      <c r="AY968" s="55"/>
      <c r="AZ968" s="245">
        <v>0</v>
      </c>
      <c r="BA968" s="200">
        <v>0</v>
      </c>
      <c r="BB968" s="201">
        <v>0</v>
      </c>
      <c r="BC968" s="425">
        <v>1</v>
      </c>
      <c r="BD968" s="136"/>
    </row>
    <row r="969" spans="1:56" ht="11.25" customHeight="1">
      <c r="A969" s="123">
        <v>220</v>
      </c>
      <c r="B969" s="55" t="s">
        <v>146</v>
      </c>
      <c r="C969" s="345">
        <v>3</v>
      </c>
      <c r="D969" s="57">
        <v>36404</v>
      </c>
      <c r="E969" s="94">
        <v>16</v>
      </c>
      <c r="F969" s="55" t="s">
        <v>144</v>
      </c>
      <c r="G969" s="55" t="s">
        <v>748</v>
      </c>
      <c r="H969" s="55" t="s">
        <v>145</v>
      </c>
      <c r="I969" s="55" t="s">
        <v>849</v>
      </c>
      <c r="J969" s="55" t="s">
        <v>129</v>
      </c>
      <c r="K969" s="55" t="s">
        <v>848</v>
      </c>
      <c r="L969" s="296"/>
      <c r="M969" s="265"/>
      <c r="N969" s="268"/>
      <c r="O969" s="263"/>
      <c r="P969" s="263"/>
      <c r="Q969" s="296"/>
      <c r="R969" s="265"/>
      <c r="S969" s="268"/>
      <c r="T969" s="263"/>
      <c r="U969" s="263"/>
      <c r="V969" s="296"/>
      <c r="W969" s="265"/>
      <c r="X969" s="268"/>
      <c r="Y969" s="263"/>
      <c r="Z969" s="263"/>
      <c r="AA969" s="296"/>
      <c r="AB969" s="265"/>
      <c r="AC969" s="268"/>
      <c r="AD969" s="263"/>
      <c r="AE969" s="263"/>
      <c r="AF969" s="296"/>
      <c r="AG969" s="265"/>
      <c r="AH969" s="268"/>
      <c r="AI969" s="263"/>
      <c r="AJ969" s="263"/>
      <c r="AK969" s="263"/>
      <c r="AL969" s="265"/>
      <c r="AM969" s="58"/>
      <c r="AN969" s="263"/>
      <c r="AO969" s="313"/>
      <c r="AP969" s="263"/>
      <c r="AQ969" s="265"/>
      <c r="AR969" s="201"/>
      <c r="AS969" s="136"/>
      <c r="AT969" s="136"/>
      <c r="AU969" s="245">
        <v>0</v>
      </c>
      <c r="AV969" s="200">
        <v>0</v>
      </c>
      <c r="AW969" s="201">
        <v>0</v>
      </c>
      <c r="AX969" s="423">
        <v>1</v>
      </c>
      <c r="AY969" s="55"/>
      <c r="AZ969" s="245">
        <v>0</v>
      </c>
      <c r="BA969" s="200">
        <v>0</v>
      </c>
      <c r="BB969" s="201">
        <v>0</v>
      </c>
      <c r="BC969" s="425">
        <v>1</v>
      </c>
      <c r="BD969" s="136"/>
    </row>
    <row r="970" spans="1:56" ht="11.25" customHeight="1">
      <c r="A970" s="123">
        <v>220</v>
      </c>
      <c r="B970" s="55" t="s">
        <v>146</v>
      </c>
      <c r="C970" s="345">
        <v>5</v>
      </c>
      <c r="D970" s="57">
        <v>36404</v>
      </c>
      <c r="E970" s="94">
        <v>16</v>
      </c>
      <c r="F970" s="55" t="s">
        <v>144</v>
      </c>
      <c r="G970" s="55" t="s">
        <v>748</v>
      </c>
      <c r="H970" s="55" t="s">
        <v>145</v>
      </c>
      <c r="I970" s="55" t="s">
        <v>849</v>
      </c>
      <c r="J970" s="55" t="s">
        <v>129</v>
      </c>
      <c r="K970" s="55" t="s">
        <v>848</v>
      </c>
      <c r="L970" s="296"/>
      <c r="M970" s="265"/>
      <c r="N970" s="268"/>
      <c r="O970" s="263"/>
      <c r="P970" s="263"/>
      <c r="Q970" s="296"/>
      <c r="R970" s="265"/>
      <c r="S970" s="268"/>
      <c r="T970" s="263"/>
      <c r="U970" s="263"/>
      <c r="V970" s="296"/>
      <c r="W970" s="265"/>
      <c r="X970" s="268"/>
      <c r="Y970" s="263"/>
      <c r="Z970" s="263"/>
      <c r="AA970" s="296"/>
      <c r="AB970" s="265"/>
      <c r="AC970" s="268"/>
      <c r="AD970" s="263"/>
      <c r="AE970" s="263"/>
      <c r="AF970" s="296"/>
      <c r="AG970" s="265"/>
      <c r="AH970" s="268"/>
      <c r="AI970" s="263"/>
      <c r="AJ970" s="263"/>
      <c r="AK970" s="263"/>
      <c r="AL970" s="265"/>
      <c r="AM970" s="58"/>
      <c r="AN970" s="263"/>
      <c r="AO970" s="313"/>
      <c r="AP970" s="263"/>
      <c r="AQ970" s="265"/>
      <c r="AR970" s="201"/>
      <c r="AS970" s="136"/>
      <c r="AT970" s="136"/>
      <c r="AU970" s="245">
        <v>0</v>
      </c>
      <c r="AV970" s="200">
        <v>0</v>
      </c>
      <c r="AW970" s="201">
        <v>0</v>
      </c>
      <c r="AX970" s="423">
        <v>1</v>
      </c>
      <c r="AY970" s="55"/>
      <c r="AZ970" s="245">
        <v>0</v>
      </c>
      <c r="BA970" s="200">
        <v>0</v>
      </c>
      <c r="BB970" s="201">
        <v>0</v>
      </c>
      <c r="BC970" s="425">
        <v>1</v>
      </c>
      <c r="BD970" s="136"/>
    </row>
    <row r="971" spans="1:56" ht="11.25" customHeight="1">
      <c r="A971" s="123">
        <v>220</v>
      </c>
      <c r="B971" s="55" t="s">
        <v>146</v>
      </c>
      <c r="C971" s="345">
        <v>6</v>
      </c>
      <c r="D971" s="57">
        <v>36404</v>
      </c>
      <c r="E971" s="94">
        <v>16</v>
      </c>
      <c r="F971" s="55" t="s">
        <v>144</v>
      </c>
      <c r="G971" s="55" t="s">
        <v>748</v>
      </c>
      <c r="H971" s="55" t="s">
        <v>145</v>
      </c>
      <c r="I971" s="55" t="s">
        <v>849</v>
      </c>
      <c r="J971" s="55" t="s">
        <v>129</v>
      </c>
      <c r="K971" s="55" t="s">
        <v>848</v>
      </c>
      <c r="L971" s="296"/>
      <c r="M971" s="265"/>
      <c r="N971" s="268"/>
      <c r="O971" s="263"/>
      <c r="P971" s="263"/>
      <c r="Q971" s="296"/>
      <c r="R971" s="265"/>
      <c r="S971" s="268"/>
      <c r="T971" s="263"/>
      <c r="U971" s="263"/>
      <c r="V971" s="296"/>
      <c r="W971" s="265"/>
      <c r="X971" s="268"/>
      <c r="Y971" s="263"/>
      <c r="Z971" s="263"/>
      <c r="AA971" s="296"/>
      <c r="AB971" s="265"/>
      <c r="AC971" s="268"/>
      <c r="AD971" s="263"/>
      <c r="AE971" s="263"/>
      <c r="AF971" s="296"/>
      <c r="AG971" s="265"/>
      <c r="AH971" s="268"/>
      <c r="AI971" s="263"/>
      <c r="AJ971" s="263"/>
      <c r="AK971" s="263"/>
      <c r="AL971" s="265"/>
      <c r="AM971" s="58"/>
      <c r="AN971" s="263"/>
      <c r="AO971" s="313"/>
      <c r="AP971" s="263"/>
      <c r="AQ971" s="265"/>
      <c r="AR971" s="201"/>
      <c r="AS971" s="136"/>
      <c r="AT971" s="136"/>
      <c r="AU971" s="245">
        <v>0</v>
      </c>
      <c r="AV971" s="200">
        <v>0</v>
      </c>
      <c r="AW971" s="201">
        <v>0</v>
      </c>
      <c r="AX971" s="423">
        <v>1</v>
      </c>
      <c r="AY971" s="55"/>
      <c r="AZ971" s="245">
        <v>0</v>
      </c>
      <c r="BA971" s="200">
        <v>0</v>
      </c>
      <c r="BB971" s="201">
        <v>0</v>
      </c>
      <c r="BC971" s="425">
        <v>1</v>
      </c>
      <c r="BD971" s="136"/>
    </row>
    <row r="972" spans="1:56" ht="11.25" customHeight="1">
      <c r="A972" s="123">
        <v>220</v>
      </c>
      <c r="B972" s="55" t="s">
        <v>146</v>
      </c>
      <c r="C972" s="345">
        <v>7</v>
      </c>
      <c r="D972" s="57">
        <v>36404</v>
      </c>
      <c r="E972" s="94">
        <v>16</v>
      </c>
      <c r="F972" s="55" t="s">
        <v>144</v>
      </c>
      <c r="G972" s="55" t="s">
        <v>748</v>
      </c>
      <c r="H972" s="55" t="s">
        <v>145</v>
      </c>
      <c r="I972" s="55" t="s">
        <v>849</v>
      </c>
      <c r="J972" s="55" t="s">
        <v>129</v>
      </c>
      <c r="K972" s="55" t="s">
        <v>848</v>
      </c>
      <c r="L972" s="296"/>
      <c r="M972" s="265"/>
      <c r="N972" s="268"/>
      <c r="O972" s="263"/>
      <c r="P972" s="263"/>
      <c r="Q972" s="296"/>
      <c r="R972" s="265"/>
      <c r="S972" s="268"/>
      <c r="T972" s="263"/>
      <c r="U972" s="263"/>
      <c r="V972" s="296"/>
      <c r="W972" s="265"/>
      <c r="X972" s="268"/>
      <c r="Y972" s="263"/>
      <c r="Z972" s="263"/>
      <c r="AA972" s="296"/>
      <c r="AB972" s="265"/>
      <c r="AC972" s="268"/>
      <c r="AD972" s="263"/>
      <c r="AE972" s="263"/>
      <c r="AF972" s="296"/>
      <c r="AG972" s="265"/>
      <c r="AH972" s="268"/>
      <c r="AI972" s="263"/>
      <c r="AJ972" s="263"/>
      <c r="AK972" s="263"/>
      <c r="AL972" s="265"/>
      <c r="AM972" s="58"/>
      <c r="AN972" s="263"/>
      <c r="AO972" s="313"/>
      <c r="AP972" s="263"/>
      <c r="AQ972" s="265"/>
      <c r="AR972" s="201"/>
      <c r="AS972" s="136"/>
      <c r="AT972" s="136"/>
      <c r="AU972" s="245">
        <v>0</v>
      </c>
      <c r="AV972" s="200">
        <v>0</v>
      </c>
      <c r="AW972" s="201">
        <v>0</v>
      </c>
      <c r="AX972" s="423">
        <v>1</v>
      </c>
      <c r="AY972" s="55"/>
      <c r="AZ972" s="245">
        <v>0</v>
      </c>
      <c r="BA972" s="200">
        <v>0</v>
      </c>
      <c r="BB972" s="201">
        <v>0</v>
      </c>
      <c r="BC972" s="425">
        <v>1</v>
      </c>
      <c r="BD972" s="136"/>
    </row>
    <row r="973" spans="1:56" ht="11.25" customHeight="1">
      <c r="A973" s="123">
        <v>220</v>
      </c>
      <c r="B973" s="55" t="s">
        <v>146</v>
      </c>
      <c r="C973" s="345">
        <v>8</v>
      </c>
      <c r="D973" s="57">
        <v>36404</v>
      </c>
      <c r="E973" s="94">
        <v>16</v>
      </c>
      <c r="F973" s="55" t="s">
        <v>144</v>
      </c>
      <c r="G973" s="55" t="s">
        <v>748</v>
      </c>
      <c r="H973" s="55" t="s">
        <v>145</v>
      </c>
      <c r="I973" s="55" t="s">
        <v>849</v>
      </c>
      <c r="J973" s="55" t="s">
        <v>129</v>
      </c>
      <c r="K973" s="55" t="s">
        <v>848</v>
      </c>
      <c r="L973" s="55"/>
      <c r="M973" s="8"/>
      <c r="N973" s="58"/>
      <c r="O973" s="55"/>
      <c r="P973" s="55"/>
      <c r="Q973" s="55"/>
      <c r="R973" s="8"/>
      <c r="S973" s="58"/>
      <c r="T973" s="55"/>
      <c r="U973" s="55"/>
      <c r="V973" s="55"/>
      <c r="W973" s="8"/>
      <c r="X973" s="58"/>
      <c r="Y973" s="55"/>
      <c r="Z973" s="55"/>
      <c r="AA973" s="55"/>
      <c r="AB973" s="8"/>
      <c r="AC973" s="58"/>
      <c r="AD973" s="55"/>
      <c r="AE973" s="55"/>
      <c r="AF973" s="55"/>
      <c r="AG973" s="8"/>
      <c r="AH973" s="58"/>
      <c r="AI973" s="55"/>
      <c r="AJ973" s="55"/>
      <c r="AK973" s="55">
        <v>2.75E-2</v>
      </c>
      <c r="AL973" s="8">
        <v>67.931539391714026</v>
      </c>
      <c r="AM973" s="58">
        <v>2.4702377960623281</v>
      </c>
      <c r="AN973" s="237">
        <v>1</v>
      </c>
      <c r="AO973" s="228"/>
      <c r="AP973" s="55">
        <v>0</v>
      </c>
      <c r="AQ973" s="200">
        <v>0</v>
      </c>
      <c r="AR973" s="201">
        <v>0</v>
      </c>
      <c r="AS973" s="55">
        <v>1</v>
      </c>
      <c r="AT973" s="55" t="s">
        <v>1454</v>
      </c>
      <c r="AU973" s="245">
        <v>0</v>
      </c>
      <c r="AV973" s="200">
        <v>0</v>
      </c>
      <c r="AW973" s="201">
        <v>0</v>
      </c>
      <c r="AX973" s="423">
        <v>1</v>
      </c>
      <c r="AY973" s="55" t="s">
        <v>1454</v>
      </c>
      <c r="AZ973" s="245">
        <v>0</v>
      </c>
      <c r="BA973" s="200">
        <v>0</v>
      </c>
      <c r="BB973" s="201">
        <v>0</v>
      </c>
      <c r="BC973" s="425">
        <v>1</v>
      </c>
      <c r="BD973" s="136" t="s">
        <v>1454</v>
      </c>
    </row>
    <row r="974" spans="1:56" ht="11.25" customHeight="1">
      <c r="A974" s="357">
        <v>221</v>
      </c>
      <c r="B974" s="263" t="s">
        <v>462</v>
      </c>
      <c r="C974" s="344">
        <v>0</v>
      </c>
      <c r="D974" s="264"/>
      <c r="E974" s="421">
        <v>840</v>
      </c>
      <c r="F974" s="263" t="s">
        <v>459</v>
      </c>
      <c r="G974" s="263" t="s">
        <v>748</v>
      </c>
      <c r="H974" s="263" t="s">
        <v>460</v>
      </c>
      <c r="I974" s="263" t="s">
        <v>849</v>
      </c>
      <c r="J974" s="263" t="s">
        <v>591</v>
      </c>
      <c r="K974" s="263" t="s">
        <v>848</v>
      </c>
      <c r="L974" s="263">
        <v>4208.3890000000001</v>
      </c>
      <c r="M974" s="265">
        <v>4883503.4535411131</v>
      </c>
      <c r="N974" s="268">
        <v>1.1604211144789878</v>
      </c>
      <c r="O974" s="263">
        <v>1</v>
      </c>
      <c r="P974" s="263"/>
      <c r="Q974" s="267">
        <v>3926.2719999999999</v>
      </c>
      <c r="R974" s="265">
        <v>4624626.9651279002</v>
      </c>
      <c r="S974" s="268">
        <v>1.1778671893154371</v>
      </c>
      <c r="T974" s="263">
        <v>1</v>
      </c>
      <c r="U974" s="263"/>
      <c r="V974" s="267">
        <v>2518.7442999999998</v>
      </c>
      <c r="W974" s="265">
        <v>3005307.9196817409</v>
      </c>
      <c r="X974" s="268">
        <v>1.1931770603636667</v>
      </c>
      <c r="Y974" s="263">
        <v>1</v>
      </c>
      <c r="Z974" s="263"/>
      <c r="AA974" s="267">
        <v>1532.09</v>
      </c>
      <c r="AB974" s="265">
        <v>1873551.6732311107</v>
      </c>
      <c r="AC974" s="268">
        <v>1.2228731166126734</v>
      </c>
      <c r="AD974" s="263">
        <v>1</v>
      </c>
      <c r="AE974" s="263"/>
      <c r="AF974" s="267">
        <v>3789.44</v>
      </c>
      <c r="AG974" s="265">
        <v>4404030.0689319987</v>
      </c>
      <c r="AH974" s="268">
        <v>1.1621849320564512</v>
      </c>
      <c r="AI974" s="263">
        <v>1</v>
      </c>
      <c r="AJ974" s="263"/>
      <c r="AK974" s="263">
        <v>4420</v>
      </c>
      <c r="AL974" s="265">
        <v>5074303.5113648968</v>
      </c>
      <c r="AM974" s="268">
        <v>1.1480324686345922</v>
      </c>
      <c r="AN974" s="263"/>
      <c r="AO974" s="313"/>
      <c r="AP974" s="263">
        <v>4816.9399999999996</v>
      </c>
      <c r="AQ974" s="265">
        <v>5599911.9321632991</v>
      </c>
      <c r="AR974" s="268">
        <v>1.1625455023652567</v>
      </c>
      <c r="AS974" s="263"/>
      <c r="AT974" s="263"/>
      <c r="AU974" s="422">
        <v>5254.56</v>
      </c>
      <c r="AV974" s="265">
        <v>5557320.8695642371</v>
      </c>
      <c r="AW974" s="268">
        <v>1.0576186911110039</v>
      </c>
      <c r="AX974" s="422"/>
      <c r="AY974" s="263"/>
      <c r="AZ974" s="422">
        <v>4834.3200000000006</v>
      </c>
      <c r="BA974" s="265">
        <v>5575592.7572615268</v>
      </c>
      <c r="BB974" s="268">
        <v>1.1533354757776741</v>
      </c>
      <c r="BC974" s="422"/>
      <c r="BD974" s="263"/>
    </row>
    <row r="975" spans="1:56" s="4" customFormat="1" ht="11.25" customHeight="1">
      <c r="A975" s="123">
        <v>221</v>
      </c>
      <c r="B975" s="55" t="s">
        <v>462</v>
      </c>
      <c r="C975" s="345">
        <v>1</v>
      </c>
      <c r="D975" s="57">
        <v>33098</v>
      </c>
      <c r="E975" s="94">
        <v>0</v>
      </c>
      <c r="F975" s="55" t="s">
        <v>459</v>
      </c>
      <c r="G975" s="55" t="s">
        <v>748</v>
      </c>
      <c r="H975" s="55" t="s">
        <v>460</v>
      </c>
      <c r="I975" s="55" t="s">
        <v>849</v>
      </c>
      <c r="J975" s="55" t="s">
        <v>591</v>
      </c>
      <c r="K975" s="55" t="s">
        <v>848</v>
      </c>
      <c r="L975" s="55"/>
      <c r="M975" s="8"/>
      <c r="N975" s="58"/>
      <c r="O975" s="55"/>
      <c r="P975" s="55"/>
      <c r="Q975" s="55"/>
      <c r="R975" s="8"/>
      <c r="S975" s="58"/>
      <c r="T975" s="55"/>
      <c r="U975" s="55"/>
      <c r="V975" s="55"/>
      <c r="W975" s="8"/>
      <c r="X975" s="58"/>
      <c r="Y975" s="55"/>
      <c r="Z975" s="55"/>
      <c r="AA975" s="55"/>
      <c r="AB975" s="8"/>
      <c r="AC975" s="58"/>
      <c r="AD975" s="55"/>
      <c r="AE975" s="55"/>
      <c r="AF975" s="55"/>
      <c r="AG975" s="8"/>
      <c r="AH975" s="58"/>
      <c r="AI975" s="55"/>
      <c r="AJ975" s="55"/>
      <c r="AK975" s="55"/>
      <c r="AL975" s="8">
        <v>0</v>
      </c>
      <c r="AM975" s="58">
        <v>0</v>
      </c>
      <c r="AN975" s="237">
        <v>1</v>
      </c>
      <c r="AO975" s="228"/>
      <c r="AP975" s="55"/>
      <c r="AQ975" s="200">
        <v>0</v>
      </c>
      <c r="AR975" s="201">
        <v>0</v>
      </c>
      <c r="AS975" s="55">
        <v>1</v>
      </c>
      <c r="AT975" s="55"/>
      <c r="AU975" s="245">
        <v>0</v>
      </c>
      <c r="AV975" s="200">
        <v>0</v>
      </c>
      <c r="AW975" s="201">
        <v>0</v>
      </c>
      <c r="AX975" s="423">
        <v>1</v>
      </c>
      <c r="AY975" s="55"/>
      <c r="AZ975" s="245">
        <v>0</v>
      </c>
      <c r="BA975" s="200">
        <v>0</v>
      </c>
      <c r="BB975" s="201">
        <v>0</v>
      </c>
      <c r="BC975" s="425">
        <v>1</v>
      </c>
      <c r="BD975" s="136"/>
    </row>
    <row r="976" spans="1:56" ht="11.25" customHeight="1">
      <c r="A976" s="123">
        <v>221</v>
      </c>
      <c r="B976" s="55" t="s">
        <v>462</v>
      </c>
      <c r="C976" s="345">
        <v>2</v>
      </c>
      <c r="D976" s="57">
        <v>31397</v>
      </c>
      <c r="E976" s="94">
        <v>0</v>
      </c>
      <c r="F976" s="55" t="s">
        <v>459</v>
      </c>
      <c r="G976" s="55" t="s">
        <v>748</v>
      </c>
      <c r="H976" s="55" t="s">
        <v>460</v>
      </c>
      <c r="I976" s="55" t="s">
        <v>849</v>
      </c>
      <c r="J976" s="55" t="s">
        <v>591</v>
      </c>
      <c r="K976" s="55" t="s">
        <v>848</v>
      </c>
      <c r="L976" s="55"/>
      <c r="M976" s="8"/>
      <c r="N976" s="58"/>
      <c r="O976" s="55"/>
      <c r="P976" s="55"/>
      <c r="Q976" s="55"/>
      <c r="R976" s="8"/>
      <c r="S976" s="58"/>
      <c r="T976" s="55"/>
      <c r="U976" s="55"/>
      <c r="V976" s="55"/>
      <c r="W976" s="8"/>
      <c r="X976" s="58"/>
      <c r="Y976" s="55"/>
      <c r="Z976" s="55"/>
      <c r="AA976" s="55"/>
      <c r="AB976" s="8"/>
      <c r="AC976" s="58"/>
      <c r="AD976" s="55"/>
      <c r="AE976" s="55"/>
      <c r="AF976" s="55"/>
      <c r="AG976" s="8"/>
      <c r="AH976" s="58"/>
      <c r="AI976" s="55"/>
      <c r="AJ976" s="55"/>
      <c r="AK976" s="55"/>
      <c r="AL976" s="8">
        <v>0</v>
      </c>
      <c r="AM976" s="58">
        <v>0</v>
      </c>
      <c r="AN976" s="237">
        <v>1</v>
      </c>
      <c r="AO976" s="228"/>
      <c r="AP976" s="55"/>
      <c r="AQ976" s="200">
        <v>0</v>
      </c>
      <c r="AR976" s="201">
        <v>0</v>
      </c>
      <c r="AS976" s="55">
        <v>1</v>
      </c>
      <c r="AT976" s="55"/>
      <c r="AU976" s="245">
        <v>0</v>
      </c>
      <c r="AV976" s="200">
        <v>0</v>
      </c>
      <c r="AW976" s="201">
        <v>0</v>
      </c>
      <c r="AX976" s="423">
        <v>1</v>
      </c>
      <c r="AY976" s="55"/>
      <c r="AZ976" s="245">
        <v>0</v>
      </c>
      <c r="BA976" s="200">
        <v>0</v>
      </c>
      <c r="BB976" s="201">
        <v>0</v>
      </c>
      <c r="BC976" s="425">
        <v>1</v>
      </c>
      <c r="BD976" s="136"/>
    </row>
    <row r="977" spans="1:56" ht="11.25" customHeight="1">
      <c r="A977" s="123">
        <v>221</v>
      </c>
      <c r="B977" s="55" t="s">
        <v>462</v>
      </c>
      <c r="C977" s="345">
        <v>3</v>
      </c>
      <c r="D977" s="57">
        <v>30887</v>
      </c>
      <c r="E977" s="94">
        <v>210</v>
      </c>
      <c r="F977" s="55" t="s">
        <v>459</v>
      </c>
      <c r="G977" s="55" t="s">
        <v>748</v>
      </c>
      <c r="H977" s="55" t="s">
        <v>460</v>
      </c>
      <c r="I977" s="55" t="s">
        <v>849</v>
      </c>
      <c r="J977" s="55" t="s">
        <v>591</v>
      </c>
      <c r="K977" s="55" t="s">
        <v>848</v>
      </c>
      <c r="L977" s="56"/>
      <c r="M977" s="200"/>
      <c r="N977" s="201"/>
      <c r="O977" s="56"/>
      <c r="P977" s="56"/>
      <c r="Q977" s="56"/>
      <c r="R977" s="200"/>
      <c r="S977" s="201"/>
      <c r="T977" s="56"/>
      <c r="U977" s="56"/>
      <c r="V977" s="56"/>
      <c r="W977" s="200"/>
      <c r="X977" s="201"/>
      <c r="Y977" s="56"/>
      <c r="Z977" s="56"/>
      <c r="AA977" s="56"/>
      <c r="AB977" s="200"/>
      <c r="AC977" s="201"/>
      <c r="AD977" s="56"/>
      <c r="AE977" s="56"/>
      <c r="AF977" s="56"/>
      <c r="AG977" s="200"/>
      <c r="AH977" s="201"/>
      <c r="AI977" s="56"/>
      <c r="AJ977" s="56"/>
      <c r="AK977" s="55">
        <v>1122</v>
      </c>
      <c r="AL977" s="8">
        <v>1303990.257497878</v>
      </c>
      <c r="AM977" s="58">
        <v>1.1622016555239554</v>
      </c>
      <c r="AN977" s="237">
        <v>1</v>
      </c>
      <c r="AO977" s="228"/>
      <c r="AP977" s="56">
        <v>1096.44</v>
      </c>
      <c r="AQ977" s="200">
        <v>1315375.817377758</v>
      </c>
      <c r="AR977" s="201">
        <v>1.1996787944417915</v>
      </c>
      <c r="AS977" s="56">
        <v>1</v>
      </c>
      <c r="AT977" s="56"/>
      <c r="AU977" s="423">
        <v>1333.51</v>
      </c>
      <c r="AV977" s="200">
        <v>1314162.7869052305</v>
      </c>
      <c r="AW977" s="201">
        <v>0.98549151255350953</v>
      </c>
      <c r="AX977" s="423">
        <v>1</v>
      </c>
      <c r="AY977" s="56"/>
      <c r="AZ977" s="423">
        <v>991.83</v>
      </c>
      <c r="BA977" s="200">
        <v>1159538.628690958</v>
      </c>
      <c r="BB977" s="201">
        <v>1.1690900947651897</v>
      </c>
      <c r="BC977" s="425">
        <v>1</v>
      </c>
      <c r="BD977" s="139"/>
    </row>
    <row r="978" spans="1:56" ht="11.25" customHeight="1">
      <c r="A978" s="123">
        <v>221</v>
      </c>
      <c r="B978" s="55" t="s">
        <v>462</v>
      </c>
      <c r="C978" s="345">
        <v>4</v>
      </c>
      <c r="D978" s="57">
        <v>34331</v>
      </c>
      <c r="E978" s="94">
        <v>210</v>
      </c>
      <c r="F978" s="55" t="s">
        <v>459</v>
      </c>
      <c r="G978" s="55" t="s">
        <v>748</v>
      </c>
      <c r="H978" s="55" t="s">
        <v>460</v>
      </c>
      <c r="I978" s="55" t="s">
        <v>849</v>
      </c>
      <c r="J978" s="55" t="s">
        <v>591</v>
      </c>
      <c r="K978" s="55" t="s">
        <v>848</v>
      </c>
      <c r="L978" s="55"/>
      <c r="M978" s="8"/>
      <c r="N978" s="58"/>
      <c r="O978" s="55"/>
      <c r="P978" s="55"/>
      <c r="Q978" s="55"/>
      <c r="R978" s="8"/>
      <c r="S978" s="58"/>
      <c r="T978" s="55"/>
      <c r="U978" s="55"/>
      <c r="V978" s="55"/>
      <c r="W978" s="8"/>
      <c r="X978" s="58"/>
      <c r="Y978" s="55"/>
      <c r="Z978" s="55"/>
      <c r="AA978" s="55"/>
      <c r="AB978" s="8"/>
      <c r="AC978" s="58"/>
      <c r="AD978" s="55"/>
      <c r="AE978" s="55"/>
      <c r="AF978" s="55"/>
      <c r="AG978" s="8"/>
      <c r="AH978" s="58"/>
      <c r="AI978" s="55"/>
      <c r="AJ978" s="55"/>
      <c r="AK978" s="55">
        <v>1109</v>
      </c>
      <c r="AL978" s="8">
        <v>1268196.5497474228</v>
      </c>
      <c r="AM978" s="58">
        <v>1.1435496390869457</v>
      </c>
      <c r="AN978" s="237">
        <v>1</v>
      </c>
      <c r="AO978" s="228"/>
      <c r="AP978" s="55">
        <v>1207.03</v>
      </c>
      <c r="AQ978" s="200">
        <v>1410749.1352913107</v>
      </c>
      <c r="AR978" s="201">
        <v>1.168777193020315</v>
      </c>
      <c r="AS978" s="55">
        <v>1</v>
      </c>
      <c r="AT978" s="55"/>
      <c r="AU978" s="423">
        <v>1372.96</v>
      </c>
      <c r="AV978" s="200">
        <v>1458125.4147444235</v>
      </c>
      <c r="AW978" s="201">
        <v>1.0620305141769777</v>
      </c>
      <c r="AX978" s="423">
        <v>1</v>
      </c>
      <c r="AY978" s="55"/>
      <c r="AZ978" s="423">
        <v>1223.01</v>
      </c>
      <c r="BA978" s="200">
        <v>1365101.8465733398</v>
      </c>
      <c r="BB978" s="201">
        <v>1.1161820807461424</v>
      </c>
      <c r="BC978" s="425">
        <v>1</v>
      </c>
      <c r="BD978" s="136"/>
    </row>
    <row r="979" spans="1:56" s="4" customFormat="1" ht="11.25" customHeight="1">
      <c r="A979" s="123">
        <v>221</v>
      </c>
      <c r="B979" s="136" t="s">
        <v>462</v>
      </c>
      <c r="C979" s="346">
        <v>5</v>
      </c>
      <c r="D979" s="140">
        <v>33314</v>
      </c>
      <c r="E979" s="127">
        <v>210</v>
      </c>
      <c r="F979" s="136" t="s">
        <v>459</v>
      </c>
      <c r="G979" s="136" t="s">
        <v>748</v>
      </c>
      <c r="H979" s="136" t="s">
        <v>460</v>
      </c>
      <c r="I979" s="136" t="s">
        <v>849</v>
      </c>
      <c r="J979" s="136" t="s">
        <v>591</v>
      </c>
      <c r="K979" s="136" t="s">
        <v>848</v>
      </c>
      <c r="L979" s="136"/>
      <c r="M979" s="126"/>
      <c r="N979" s="221"/>
      <c r="O979" s="136"/>
      <c r="P979" s="136"/>
      <c r="Q979" s="136"/>
      <c r="R979" s="126"/>
      <c r="S979" s="221"/>
      <c r="T979" s="136"/>
      <c r="U979" s="136"/>
      <c r="V979" s="136"/>
      <c r="W979" s="126"/>
      <c r="X979" s="221"/>
      <c r="Y979" s="136"/>
      <c r="Z979" s="136"/>
      <c r="AA979" s="136"/>
      <c r="AB979" s="126"/>
      <c r="AC979" s="221"/>
      <c r="AD979" s="136"/>
      <c r="AE979" s="136"/>
      <c r="AF979" s="136"/>
      <c r="AG979" s="126"/>
      <c r="AH979" s="221"/>
      <c r="AI979" s="136"/>
      <c r="AJ979" s="136"/>
      <c r="AK979" s="136">
        <v>1045</v>
      </c>
      <c r="AL979" s="8">
        <v>1206227.7720770086</v>
      </c>
      <c r="AM979" s="58">
        <v>1.154284949355989</v>
      </c>
      <c r="AN979" s="237">
        <v>1</v>
      </c>
      <c r="AO979" s="237"/>
      <c r="AP979" s="136">
        <v>1301.0899999999999</v>
      </c>
      <c r="AQ979" s="200">
        <v>1460270.0288377777</v>
      </c>
      <c r="AR979" s="201">
        <v>1.1223435956296473</v>
      </c>
      <c r="AS979" s="136">
        <v>1</v>
      </c>
      <c r="AT979" s="136"/>
      <c r="AU979" s="423">
        <v>1461.26</v>
      </c>
      <c r="AV979" s="200">
        <v>1587253.9097096769</v>
      </c>
      <c r="AW979" s="201">
        <v>1.0862227869849834</v>
      </c>
      <c r="AX979" s="423">
        <v>1</v>
      </c>
      <c r="AY979" s="136"/>
      <c r="AZ979" s="423">
        <v>1371.84</v>
      </c>
      <c r="BA979" s="200">
        <v>1595286.6614980006</v>
      </c>
      <c r="BB979" s="201">
        <v>1.1628809930443789</v>
      </c>
      <c r="BC979" s="425">
        <v>1</v>
      </c>
      <c r="BD979" s="136"/>
    </row>
    <row r="980" spans="1:56" ht="11.25" customHeight="1">
      <c r="A980" s="123">
        <v>221</v>
      </c>
      <c r="B980" s="136" t="s">
        <v>462</v>
      </c>
      <c r="C980" s="346">
        <v>6</v>
      </c>
      <c r="D980" s="140">
        <v>33985</v>
      </c>
      <c r="E980" s="127">
        <v>210</v>
      </c>
      <c r="F980" s="136" t="s">
        <v>459</v>
      </c>
      <c r="G980" s="136" t="s">
        <v>748</v>
      </c>
      <c r="H980" s="136" t="s">
        <v>460</v>
      </c>
      <c r="I980" s="136" t="s">
        <v>849</v>
      </c>
      <c r="J980" s="136" t="s">
        <v>591</v>
      </c>
      <c r="K980" s="136" t="s">
        <v>848</v>
      </c>
      <c r="L980" s="136"/>
      <c r="M980" s="126"/>
      <c r="N980" s="221"/>
      <c r="O980" s="136"/>
      <c r="P980" s="136"/>
      <c r="Q980" s="136"/>
      <c r="R980" s="126"/>
      <c r="S980" s="221"/>
      <c r="T980" s="136"/>
      <c r="U980" s="136"/>
      <c r="V980" s="136"/>
      <c r="W980" s="126"/>
      <c r="X980" s="221"/>
      <c r="Y980" s="136"/>
      <c r="Z980" s="136"/>
      <c r="AA980" s="136"/>
      <c r="AB980" s="126"/>
      <c r="AC980" s="221"/>
      <c r="AD980" s="136"/>
      <c r="AE980" s="136"/>
      <c r="AF980" s="136"/>
      <c r="AG980" s="126"/>
      <c r="AH980" s="221"/>
      <c r="AI980" s="136"/>
      <c r="AJ980" s="136"/>
      <c r="AK980" s="136">
        <v>1143</v>
      </c>
      <c r="AL980" s="8">
        <v>1294845.8168966381</v>
      </c>
      <c r="AM980" s="58">
        <v>1.1328484837240929</v>
      </c>
      <c r="AN980" s="237">
        <v>1</v>
      </c>
      <c r="AO980" s="237"/>
      <c r="AP980" s="136">
        <v>1212.3800000000001</v>
      </c>
      <c r="AQ980" s="200">
        <v>1413508.9261314052</v>
      </c>
      <c r="AR980" s="201">
        <v>1.1658959452740931</v>
      </c>
      <c r="AS980" s="136">
        <v>1</v>
      </c>
      <c r="AT980" s="136"/>
      <c r="AU980" s="423">
        <v>1086.83</v>
      </c>
      <c r="AV980" s="200">
        <v>1197778.7582049062</v>
      </c>
      <c r="AW980" s="201">
        <v>1.1020847402122744</v>
      </c>
      <c r="AX980" s="423">
        <v>1</v>
      </c>
      <c r="AY980" s="136"/>
      <c r="AZ980" s="423">
        <v>1247.6400000000001</v>
      </c>
      <c r="BA980" s="200">
        <v>1455665.6204992286</v>
      </c>
      <c r="BB980" s="201">
        <v>1.1667352926318717</v>
      </c>
      <c r="BC980" s="425">
        <v>1</v>
      </c>
      <c r="BD980" s="136"/>
    </row>
    <row r="981" spans="1:56" ht="11.25" customHeight="1">
      <c r="A981" s="357">
        <v>222</v>
      </c>
      <c r="B981" s="279" t="s">
        <v>1103</v>
      </c>
      <c r="C981" s="347">
        <v>0</v>
      </c>
      <c r="D981" s="280"/>
      <c r="E981" s="421">
        <v>800</v>
      </c>
      <c r="F981" s="279" t="s">
        <v>55</v>
      </c>
      <c r="G981" s="279" t="s">
        <v>589</v>
      </c>
      <c r="H981" s="279" t="s">
        <v>590</v>
      </c>
      <c r="I981" s="279" t="s">
        <v>103</v>
      </c>
      <c r="J981" s="279"/>
      <c r="K981" s="279"/>
      <c r="L981" s="284">
        <v>3297.0518999999999</v>
      </c>
      <c r="M981" s="269">
        <v>0</v>
      </c>
      <c r="N981" s="282">
        <v>0</v>
      </c>
      <c r="O981" s="279"/>
      <c r="P981" s="279"/>
      <c r="Q981" s="284">
        <v>2998.8603499999999</v>
      </c>
      <c r="R981" s="269">
        <v>0</v>
      </c>
      <c r="S981" s="282">
        <v>0</v>
      </c>
      <c r="T981" s="279"/>
      <c r="U981" s="279"/>
      <c r="V981" s="284">
        <v>3432.4216499999998</v>
      </c>
      <c r="W981" s="269">
        <v>0</v>
      </c>
      <c r="X981" s="282">
        <v>0</v>
      </c>
      <c r="Y981" s="279"/>
      <c r="Z981" s="279"/>
      <c r="AA981" s="269">
        <v>3205.3626499999996</v>
      </c>
      <c r="AB981" s="269">
        <v>0</v>
      </c>
      <c r="AC981" s="282">
        <v>0</v>
      </c>
      <c r="AD981" s="279"/>
      <c r="AE981" s="279"/>
      <c r="AF981" s="286">
        <v>3104.5392999999999</v>
      </c>
      <c r="AG981" s="269">
        <v>0</v>
      </c>
      <c r="AH981" s="282">
        <v>0</v>
      </c>
      <c r="AI981" s="279"/>
      <c r="AJ981" s="279"/>
      <c r="AK981" s="279">
        <v>3117.1459500000001</v>
      </c>
      <c r="AL981" s="265">
        <v>0</v>
      </c>
      <c r="AM981" s="268">
        <v>0</v>
      </c>
      <c r="AN981" s="279"/>
      <c r="AO981" s="316"/>
      <c r="AP981" s="279">
        <v>2937.2897499999999</v>
      </c>
      <c r="AQ981" s="265">
        <v>0</v>
      </c>
      <c r="AR981" s="268">
        <v>0</v>
      </c>
      <c r="AS981" s="279"/>
      <c r="AT981" s="279"/>
      <c r="AU981" s="422">
        <v>3336.3842500000005</v>
      </c>
      <c r="AV981" s="265">
        <v>0</v>
      </c>
      <c r="AW981" s="268">
        <v>0</v>
      </c>
      <c r="AX981" s="422"/>
      <c r="AY981" s="279"/>
      <c r="AZ981" s="422">
        <v>3594.7757999999999</v>
      </c>
      <c r="BA981" s="265">
        <v>0</v>
      </c>
      <c r="BB981" s="268">
        <v>0</v>
      </c>
      <c r="BC981" s="422"/>
      <c r="BD981" s="279"/>
    </row>
    <row r="982" spans="1:56" ht="11.25" customHeight="1">
      <c r="A982" s="123">
        <v>222</v>
      </c>
      <c r="B982" s="136" t="s">
        <v>1103</v>
      </c>
      <c r="C982" s="346">
        <v>1</v>
      </c>
      <c r="D982" s="140">
        <v>42094</v>
      </c>
      <c r="E982" s="126">
        <v>200</v>
      </c>
      <c r="F982" s="137" t="s">
        <v>55</v>
      </c>
      <c r="G982" s="137" t="s">
        <v>589</v>
      </c>
      <c r="H982" s="137" t="s">
        <v>590</v>
      </c>
      <c r="I982" s="136" t="s">
        <v>103</v>
      </c>
      <c r="J982" s="136"/>
      <c r="K982" s="136"/>
      <c r="L982" s="222">
        <v>824.26297499999998</v>
      </c>
      <c r="M982" s="126">
        <v>0</v>
      </c>
      <c r="N982" s="221">
        <v>0</v>
      </c>
      <c r="O982" s="136"/>
      <c r="P982" s="136">
        <v>1</v>
      </c>
      <c r="Q982" s="222">
        <v>749.71508749999998</v>
      </c>
      <c r="R982" s="126">
        <v>0</v>
      </c>
      <c r="S982" s="221">
        <v>0</v>
      </c>
      <c r="T982" s="136"/>
      <c r="U982" s="136">
        <v>1</v>
      </c>
      <c r="V982" s="222">
        <v>858.10541249999994</v>
      </c>
      <c r="W982" s="126">
        <v>0</v>
      </c>
      <c r="X982" s="221">
        <v>0</v>
      </c>
      <c r="Y982" s="136"/>
      <c r="Z982" s="136">
        <v>1</v>
      </c>
      <c r="AA982" s="222">
        <v>801.34066249999989</v>
      </c>
      <c r="AB982" s="126">
        <v>0</v>
      </c>
      <c r="AC982" s="221">
        <v>0</v>
      </c>
      <c r="AD982" s="136"/>
      <c r="AE982" s="136"/>
      <c r="AF982" s="222">
        <v>776.13482499999998</v>
      </c>
      <c r="AG982" s="126">
        <v>0</v>
      </c>
      <c r="AH982" s="221">
        <v>0</v>
      </c>
      <c r="AI982" s="136"/>
      <c r="AJ982" s="136"/>
      <c r="AK982" s="136">
        <v>782.87594999999999</v>
      </c>
      <c r="AL982" s="8">
        <v>0</v>
      </c>
      <c r="AM982" s="58">
        <v>0</v>
      </c>
      <c r="AN982" s="136"/>
      <c r="AO982" s="237"/>
      <c r="AP982" s="136">
        <v>730.9</v>
      </c>
      <c r="AQ982" s="200">
        <v>0</v>
      </c>
      <c r="AR982" s="201">
        <v>0</v>
      </c>
      <c r="AS982" s="136"/>
      <c r="AT982" s="136"/>
      <c r="AU982" s="423">
        <v>880.87350000000004</v>
      </c>
      <c r="AV982" s="200">
        <v>0</v>
      </c>
      <c r="AW982" s="201">
        <v>0</v>
      </c>
      <c r="AX982" s="423"/>
      <c r="AY982" s="136"/>
      <c r="AZ982" s="423">
        <v>886.43554999999992</v>
      </c>
      <c r="BA982" s="200">
        <v>0</v>
      </c>
      <c r="BB982" s="201">
        <v>0</v>
      </c>
      <c r="BC982" s="425"/>
      <c r="BD982" s="136"/>
    </row>
    <row r="983" spans="1:56" s="4" customFormat="1" ht="11.25" customHeight="1">
      <c r="A983" s="123">
        <v>222</v>
      </c>
      <c r="B983" s="55" t="s">
        <v>1103</v>
      </c>
      <c r="C983" s="345">
        <v>2</v>
      </c>
      <c r="D983" s="57">
        <v>42093</v>
      </c>
      <c r="E983" s="8">
        <v>200</v>
      </c>
      <c r="F983" s="122" t="s">
        <v>55</v>
      </c>
      <c r="G983" s="122" t="s">
        <v>589</v>
      </c>
      <c r="H983" s="122" t="s">
        <v>590</v>
      </c>
      <c r="I983" s="55" t="s">
        <v>103</v>
      </c>
      <c r="J983" s="55"/>
      <c r="K983" s="55"/>
      <c r="L983" s="197">
        <v>824.26297499999998</v>
      </c>
      <c r="M983" s="8">
        <v>0</v>
      </c>
      <c r="N983" s="58">
        <v>0</v>
      </c>
      <c r="O983" s="55"/>
      <c r="P983" s="55">
        <v>1</v>
      </c>
      <c r="Q983" s="197">
        <v>749.71508749999998</v>
      </c>
      <c r="R983" s="8">
        <v>0</v>
      </c>
      <c r="S983" s="58">
        <v>0</v>
      </c>
      <c r="T983" s="55"/>
      <c r="U983" s="55">
        <v>1</v>
      </c>
      <c r="V983" s="197">
        <v>858.10541249999994</v>
      </c>
      <c r="W983" s="8">
        <v>0</v>
      </c>
      <c r="X983" s="58">
        <v>0</v>
      </c>
      <c r="Y983" s="55"/>
      <c r="Z983" s="55">
        <v>1</v>
      </c>
      <c r="AA983" s="197">
        <v>801.34066249999989</v>
      </c>
      <c r="AB983" s="8">
        <v>0</v>
      </c>
      <c r="AC983" s="58">
        <v>0</v>
      </c>
      <c r="AD983" s="55"/>
      <c r="AE983" s="55"/>
      <c r="AF983" s="197">
        <v>776.13482499999998</v>
      </c>
      <c r="AG983" s="8">
        <v>0</v>
      </c>
      <c r="AH983" s="58">
        <v>0</v>
      </c>
      <c r="AI983" s="55"/>
      <c r="AJ983" s="55"/>
      <c r="AK983" s="55">
        <v>810.05934999999999</v>
      </c>
      <c r="AL983" s="8">
        <v>0</v>
      </c>
      <c r="AM983" s="58">
        <v>0</v>
      </c>
      <c r="AN983" s="55"/>
      <c r="AO983" s="228"/>
      <c r="AP983" s="55">
        <v>755.14</v>
      </c>
      <c r="AQ983" s="200">
        <v>0</v>
      </c>
      <c r="AR983" s="201">
        <v>0</v>
      </c>
      <c r="AS983" s="55"/>
      <c r="AT983" s="55"/>
      <c r="AU983" s="423">
        <v>870.9036000000001</v>
      </c>
      <c r="AV983" s="200">
        <v>0</v>
      </c>
      <c r="AW983" s="201">
        <v>0</v>
      </c>
      <c r="AX983" s="423"/>
      <c r="AY983" s="55"/>
      <c r="AZ983" s="423">
        <v>891.66925000000003</v>
      </c>
      <c r="BA983" s="200">
        <v>0</v>
      </c>
      <c r="BB983" s="201">
        <v>0</v>
      </c>
      <c r="BC983" s="425"/>
      <c r="BD983" s="136"/>
    </row>
    <row r="984" spans="1:56" ht="11.25" customHeight="1">
      <c r="A984" s="123">
        <v>222</v>
      </c>
      <c r="B984" s="55" t="s">
        <v>1103</v>
      </c>
      <c r="C984" s="345">
        <v>3</v>
      </c>
      <c r="D984" s="57">
        <v>42104</v>
      </c>
      <c r="E984" s="8">
        <v>200</v>
      </c>
      <c r="F984" s="122" t="s">
        <v>55</v>
      </c>
      <c r="G984" s="122" t="s">
        <v>589</v>
      </c>
      <c r="H984" s="122" t="s">
        <v>590</v>
      </c>
      <c r="I984" s="55" t="s">
        <v>103</v>
      </c>
      <c r="J984" s="55"/>
      <c r="K984" s="55"/>
      <c r="L984" s="197">
        <v>824.26297499999998</v>
      </c>
      <c r="M984" s="8">
        <v>0</v>
      </c>
      <c r="N984" s="58">
        <v>0</v>
      </c>
      <c r="O984" s="55"/>
      <c r="P984" s="55">
        <v>1</v>
      </c>
      <c r="Q984" s="197">
        <v>749.71508749999998</v>
      </c>
      <c r="R984" s="8">
        <v>0</v>
      </c>
      <c r="S984" s="58">
        <v>0</v>
      </c>
      <c r="T984" s="55"/>
      <c r="U984" s="55">
        <v>1</v>
      </c>
      <c r="V984" s="197">
        <v>858.10541249999994</v>
      </c>
      <c r="W984" s="8">
        <v>0</v>
      </c>
      <c r="X984" s="58">
        <v>0</v>
      </c>
      <c r="Y984" s="55"/>
      <c r="Z984" s="55">
        <v>1</v>
      </c>
      <c r="AA984" s="197">
        <v>801.34066249999989</v>
      </c>
      <c r="AB984" s="8">
        <v>0</v>
      </c>
      <c r="AC984" s="58">
        <v>0</v>
      </c>
      <c r="AD984" s="55"/>
      <c r="AE984" s="55"/>
      <c r="AF984" s="197">
        <v>776.13482499999998</v>
      </c>
      <c r="AG984" s="8">
        <v>0</v>
      </c>
      <c r="AH984" s="58">
        <v>0</v>
      </c>
      <c r="AI984" s="55"/>
      <c r="AJ984" s="55"/>
      <c r="AK984" s="55">
        <v>759.41385000000002</v>
      </c>
      <c r="AL984" s="8">
        <v>0</v>
      </c>
      <c r="AM984" s="58">
        <v>0</v>
      </c>
      <c r="AN984" s="55"/>
      <c r="AO984" s="228"/>
      <c r="AP984" s="55">
        <v>729.37</v>
      </c>
      <c r="AQ984" s="200">
        <v>0</v>
      </c>
      <c r="AR984" s="201">
        <v>0</v>
      </c>
      <c r="AS984" s="55"/>
      <c r="AT984" s="55"/>
      <c r="AU984" s="423">
        <v>711.33544999999992</v>
      </c>
      <c r="AV984" s="200">
        <v>0</v>
      </c>
      <c r="AW984" s="201">
        <v>0</v>
      </c>
      <c r="AX984" s="423"/>
      <c r="AY984" s="55"/>
      <c r="AZ984" s="423">
        <v>934.65324999999996</v>
      </c>
      <c r="BA984" s="200">
        <v>0</v>
      </c>
      <c r="BB984" s="201">
        <v>0</v>
      </c>
      <c r="BC984" s="425"/>
      <c r="BD984" s="136"/>
    </row>
    <row r="985" spans="1:56" ht="11.25" customHeight="1">
      <c r="A985" s="123">
        <v>222</v>
      </c>
      <c r="B985" s="55" t="s">
        <v>1103</v>
      </c>
      <c r="C985" s="345">
        <v>4</v>
      </c>
      <c r="D985" s="57">
        <v>42167</v>
      </c>
      <c r="E985" s="8">
        <v>200</v>
      </c>
      <c r="F985" s="122" t="s">
        <v>55</v>
      </c>
      <c r="G985" s="122" t="s">
        <v>589</v>
      </c>
      <c r="H985" s="122" t="s">
        <v>590</v>
      </c>
      <c r="I985" s="55" t="s">
        <v>103</v>
      </c>
      <c r="J985" s="55"/>
      <c r="K985" s="55"/>
      <c r="L985" s="197">
        <v>824.26297499999998</v>
      </c>
      <c r="M985" s="8">
        <v>0</v>
      </c>
      <c r="N985" s="58">
        <v>0</v>
      </c>
      <c r="O985" s="55"/>
      <c r="P985" s="55">
        <v>1</v>
      </c>
      <c r="Q985" s="197">
        <v>749.71508749999998</v>
      </c>
      <c r="R985" s="8">
        <v>0</v>
      </c>
      <c r="S985" s="58">
        <v>0</v>
      </c>
      <c r="T985" s="55"/>
      <c r="U985" s="55">
        <v>1</v>
      </c>
      <c r="V985" s="197">
        <v>858.10541249999994</v>
      </c>
      <c r="W985" s="8">
        <v>0</v>
      </c>
      <c r="X985" s="58">
        <v>0</v>
      </c>
      <c r="Y985" s="55"/>
      <c r="Z985" s="55">
        <v>1</v>
      </c>
      <c r="AA985" s="197">
        <v>801.34066249999989</v>
      </c>
      <c r="AB985" s="8">
        <v>0</v>
      </c>
      <c r="AC985" s="58">
        <v>0</v>
      </c>
      <c r="AD985" s="55"/>
      <c r="AE985" s="55">
        <v>1</v>
      </c>
      <c r="AF985" s="197">
        <v>776.13482499999998</v>
      </c>
      <c r="AG985" s="8">
        <v>0</v>
      </c>
      <c r="AH985" s="58">
        <v>0</v>
      </c>
      <c r="AI985" s="55"/>
      <c r="AJ985" s="55"/>
      <c r="AK985" s="55">
        <v>764.79679999999996</v>
      </c>
      <c r="AL985" s="8">
        <v>0</v>
      </c>
      <c r="AM985" s="58">
        <v>0</v>
      </c>
      <c r="AN985" s="55"/>
      <c r="AO985" s="228"/>
      <c r="AP985" s="55">
        <v>721.88</v>
      </c>
      <c r="AQ985" s="200">
        <v>0</v>
      </c>
      <c r="AR985" s="201">
        <v>0</v>
      </c>
      <c r="AS985" s="55"/>
      <c r="AT985" s="55"/>
      <c r="AU985" s="423">
        <v>873.27170000000024</v>
      </c>
      <c r="AV985" s="200">
        <v>0</v>
      </c>
      <c r="AW985" s="201">
        <v>0</v>
      </c>
      <c r="AX985" s="423"/>
      <c r="AY985" s="55"/>
      <c r="AZ985" s="423">
        <v>882.01774999999998</v>
      </c>
      <c r="BA985" s="200">
        <v>0</v>
      </c>
      <c r="BB985" s="201">
        <v>0</v>
      </c>
      <c r="BC985" s="425"/>
      <c r="BD985" s="136"/>
    </row>
    <row r="986" spans="1:56" ht="11.25" customHeight="1">
      <c r="A986" s="357">
        <v>223</v>
      </c>
      <c r="B986" s="263" t="s">
        <v>691</v>
      </c>
      <c r="C986" s="337">
        <v>0</v>
      </c>
      <c r="D986" s="263"/>
      <c r="E986" s="421">
        <v>0</v>
      </c>
      <c r="F986" s="263" t="s">
        <v>978</v>
      </c>
      <c r="G986" s="263" t="s">
        <v>338</v>
      </c>
      <c r="H986" s="263" t="s">
        <v>692</v>
      </c>
      <c r="I986" s="263" t="s">
        <v>849</v>
      </c>
      <c r="J986" s="263" t="s">
        <v>596</v>
      </c>
      <c r="K986" s="263" t="s">
        <v>688</v>
      </c>
      <c r="L986" s="263"/>
      <c r="M986" s="265">
        <v>0</v>
      </c>
      <c r="N986" s="268">
        <v>0</v>
      </c>
      <c r="O986" s="263">
        <v>1</v>
      </c>
      <c r="P986" s="263"/>
      <c r="Q986" s="263">
        <v>0</v>
      </c>
      <c r="R986" s="265">
        <v>0</v>
      </c>
      <c r="S986" s="268">
        <v>0</v>
      </c>
      <c r="T986" s="263">
        <v>1</v>
      </c>
      <c r="U986" s="263"/>
      <c r="V986" s="263">
        <v>0</v>
      </c>
      <c r="W986" s="265">
        <v>0</v>
      </c>
      <c r="X986" s="268">
        <v>0</v>
      </c>
      <c r="Y986" s="263">
        <v>1</v>
      </c>
      <c r="Z986" s="263"/>
      <c r="AA986" s="263">
        <v>0</v>
      </c>
      <c r="AB986" s="265">
        <v>0</v>
      </c>
      <c r="AC986" s="268">
        <v>0</v>
      </c>
      <c r="AD986" s="263">
        <v>1</v>
      </c>
      <c r="AE986" s="263"/>
      <c r="AF986" s="263">
        <v>0</v>
      </c>
      <c r="AG986" s="265">
        <v>0</v>
      </c>
      <c r="AH986" s="268">
        <v>0</v>
      </c>
      <c r="AI986" s="263">
        <v>1</v>
      </c>
      <c r="AJ986" s="263"/>
      <c r="AK986" s="263">
        <v>0</v>
      </c>
      <c r="AL986" s="265">
        <v>0</v>
      </c>
      <c r="AM986" s="268">
        <v>0</v>
      </c>
      <c r="AN986" s="263"/>
      <c r="AO986" s="313"/>
      <c r="AP986" s="263">
        <v>0</v>
      </c>
      <c r="AQ986" s="265">
        <v>0</v>
      </c>
      <c r="AR986" s="268">
        <v>0</v>
      </c>
      <c r="AS986" s="263"/>
      <c r="AT986" s="263"/>
      <c r="AU986" s="422">
        <v>0</v>
      </c>
      <c r="AV986" s="265">
        <v>0</v>
      </c>
      <c r="AW986" s="268">
        <v>0</v>
      </c>
      <c r="AX986" s="422"/>
      <c r="AY986" s="263"/>
      <c r="AZ986" s="422">
        <v>0</v>
      </c>
      <c r="BA986" s="265">
        <v>0</v>
      </c>
      <c r="BB986" s="268">
        <v>0</v>
      </c>
      <c r="BC986" s="422"/>
      <c r="BD986" s="263"/>
    </row>
    <row r="987" spans="1:56" ht="11.25" customHeight="1">
      <c r="A987" s="123">
        <v>223</v>
      </c>
      <c r="B987" s="55" t="s">
        <v>691</v>
      </c>
      <c r="C987" s="5">
        <v>1</v>
      </c>
      <c r="D987" s="57">
        <v>39903</v>
      </c>
      <c r="E987" s="55">
        <v>0</v>
      </c>
      <c r="F987" s="55" t="s">
        <v>978</v>
      </c>
      <c r="G987" s="55" t="s">
        <v>338</v>
      </c>
      <c r="H987" s="55" t="s">
        <v>692</v>
      </c>
      <c r="I987" s="55" t="s">
        <v>849</v>
      </c>
      <c r="J987" s="55" t="s">
        <v>596</v>
      </c>
      <c r="K987" s="55" t="s">
        <v>688</v>
      </c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  <c r="AA987" s="55"/>
      <c r="AB987" s="55"/>
      <c r="AC987" s="55"/>
      <c r="AD987" s="55"/>
      <c r="AE987" s="55"/>
      <c r="AF987" s="55"/>
      <c r="AG987" s="55"/>
      <c r="AH987" s="55"/>
      <c r="AI987" s="55"/>
      <c r="AJ987" s="55"/>
      <c r="AK987" s="55"/>
      <c r="AL987" s="55"/>
      <c r="AM987" s="55"/>
      <c r="AN987" s="55"/>
      <c r="AO987" s="55"/>
      <c r="AP987" s="55"/>
      <c r="AQ987" s="55"/>
      <c r="AR987" s="55"/>
      <c r="AS987" s="55"/>
      <c r="AT987" s="55"/>
      <c r="AU987" s="245">
        <v>0</v>
      </c>
      <c r="AV987" s="200">
        <v>0</v>
      </c>
      <c r="AW987" s="201">
        <v>0</v>
      </c>
      <c r="AX987" s="423">
        <v>1</v>
      </c>
      <c r="AY987" s="55"/>
      <c r="AZ987" s="245">
        <v>0</v>
      </c>
      <c r="BA987" s="200">
        <v>0</v>
      </c>
      <c r="BB987" s="201">
        <v>0</v>
      </c>
      <c r="BC987" s="425">
        <v>1</v>
      </c>
      <c r="BD987" s="136"/>
    </row>
    <row r="988" spans="1:56" s="4" customFormat="1" ht="11.25" customHeight="1">
      <c r="A988" s="123">
        <v>223</v>
      </c>
      <c r="B988" s="55" t="s">
        <v>691</v>
      </c>
      <c r="C988" s="5">
        <v>1</v>
      </c>
      <c r="D988" s="57">
        <v>39903</v>
      </c>
      <c r="E988" s="55">
        <v>0</v>
      </c>
      <c r="F988" s="55" t="s">
        <v>978</v>
      </c>
      <c r="G988" s="55" t="s">
        <v>338</v>
      </c>
      <c r="H988" s="55" t="s">
        <v>692</v>
      </c>
      <c r="I988" s="55" t="s">
        <v>849</v>
      </c>
      <c r="J988" s="55" t="s">
        <v>596</v>
      </c>
      <c r="K988" s="55" t="s">
        <v>688</v>
      </c>
      <c r="L988" s="55"/>
      <c r="M988" s="55"/>
      <c r="N988" s="55"/>
      <c r="O988" s="55"/>
      <c r="P988" s="55" t="s">
        <v>4</v>
      </c>
      <c r="Q988" s="55"/>
      <c r="R988" s="55"/>
      <c r="S988" s="55"/>
      <c r="T988" s="55"/>
      <c r="U988" s="55" t="s">
        <v>4</v>
      </c>
      <c r="V988" s="55"/>
      <c r="W988" s="55"/>
      <c r="X988" s="55"/>
      <c r="Y988" s="55"/>
      <c r="Z988" s="55" t="s">
        <v>4</v>
      </c>
      <c r="AA988" s="55"/>
      <c r="AB988" s="55"/>
      <c r="AC988" s="55"/>
      <c r="AD988" s="55"/>
      <c r="AE988" s="55" t="s">
        <v>4</v>
      </c>
      <c r="AF988" s="55"/>
      <c r="AG988" s="55"/>
      <c r="AH988" s="55"/>
      <c r="AI988" s="55"/>
      <c r="AJ988" s="55" t="s">
        <v>4</v>
      </c>
      <c r="AK988" s="55">
        <v>0</v>
      </c>
      <c r="AL988" s="55">
        <v>0</v>
      </c>
      <c r="AM988" s="55">
        <v>0</v>
      </c>
      <c r="AN988" s="55">
        <v>1</v>
      </c>
      <c r="AO988" s="55" t="s">
        <v>4</v>
      </c>
      <c r="AP988" s="55">
        <v>0</v>
      </c>
      <c r="AQ988" s="55">
        <v>0</v>
      </c>
      <c r="AR988" s="55">
        <v>0</v>
      </c>
      <c r="AS988" s="55">
        <v>1</v>
      </c>
      <c r="AT988" s="55" t="s">
        <v>4</v>
      </c>
      <c r="AU988" s="245">
        <v>0</v>
      </c>
      <c r="AV988" s="200">
        <v>0</v>
      </c>
      <c r="AW988" s="201">
        <v>0</v>
      </c>
      <c r="AX988" s="423">
        <v>1</v>
      </c>
      <c r="AY988" s="55" t="s">
        <v>4</v>
      </c>
      <c r="AZ988" s="245">
        <v>0</v>
      </c>
      <c r="BA988" s="200">
        <v>0</v>
      </c>
      <c r="BB988" s="201">
        <v>0</v>
      </c>
      <c r="BC988" s="425">
        <v>1</v>
      </c>
      <c r="BD988" s="136" t="s">
        <v>4</v>
      </c>
    </row>
    <row r="989" spans="1:56" ht="11.25" customHeight="1">
      <c r="A989" s="123">
        <v>223</v>
      </c>
      <c r="B989" s="55" t="s">
        <v>15</v>
      </c>
      <c r="C989" s="331">
        <v>2</v>
      </c>
      <c r="D989" s="57">
        <v>40359</v>
      </c>
      <c r="E989" s="94">
        <v>0</v>
      </c>
      <c r="F989" s="55" t="s">
        <v>978</v>
      </c>
      <c r="G989" s="55" t="s">
        <v>338</v>
      </c>
      <c r="H989" s="55" t="s">
        <v>692</v>
      </c>
      <c r="I989" s="55" t="s">
        <v>849</v>
      </c>
      <c r="J989" s="55" t="s">
        <v>596</v>
      </c>
      <c r="K989" s="55" t="s">
        <v>688</v>
      </c>
      <c r="L989" s="55"/>
      <c r="M989" s="8"/>
      <c r="N989" s="58"/>
      <c r="O989" s="55"/>
      <c r="P989" s="5" t="s">
        <v>4</v>
      </c>
      <c r="Q989" s="55"/>
      <c r="R989" s="8"/>
      <c r="S989" s="58"/>
      <c r="T989" s="55"/>
      <c r="U989" s="5" t="s">
        <v>4</v>
      </c>
      <c r="V989" s="55"/>
      <c r="W989" s="8"/>
      <c r="X989" s="58"/>
      <c r="Y989" s="55"/>
      <c r="Z989" s="5" t="s">
        <v>4</v>
      </c>
      <c r="AA989" s="55"/>
      <c r="AB989" s="8"/>
      <c r="AC989" s="58"/>
      <c r="AD989" s="55"/>
      <c r="AE989" s="5" t="s">
        <v>4</v>
      </c>
      <c r="AF989" s="55"/>
      <c r="AG989" s="8"/>
      <c r="AH989" s="58"/>
      <c r="AI989" s="55"/>
      <c r="AJ989" s="5" t="s">
        <v>4</v>
      </c>
      <c r="AK989" s="55">
        <v>0</v>
      </c>
      <c r="AL989" s="8">
        <v>0</v>
      </c>
      <c r="AM989" s="58">
        <v>0</v>
      </c>
      <c r="AN989" s="237">
        <v>1</v>
      </c>
      <c r="AO989" s="228" t="s">
        <v>4</v>
      </c>
      <c r="AP989" s="55">
        <v>0</v>
      </c>
      <c r="AQ989" s="200">
        <v>0</v>
      </c>
      <c r="AR989" s="201">
        <v>0</v>
      </c>
      <c r="AS989" s="55">
        <v>1</v>
      </c>
      <c r="AT989" s="55" t="s">
        <v>4</v>
      </c>
      <c r="AU989" s="245">
        <v>0</v>
      </c>
      <c r="AV989" s="200">
        <v>0</v>
      </c>
      <c r="AW989" s="201">
        <v>0</v>
      </c>
      <c r="AX989" s="423">
        <v>1</v>
      </c>
      <c r="AY989" s="55" t="s">
        <v>4</v>
      </c>
      <c r="AZ989" s="245">
        <v>0</v>
      </c>
      <c r="BA989" s="200">
        <v>0</v>
      </c>
      <c r="BB989" s="201">
        <v>0</v>
      </c>
      <c r="BC989" s="425">
        <v>1</v>
      </c>
      <c r="BD989" s="136" t="s">
        <v>4</v>
      </c>
    </row>
    <row r="990" spans="1:56" ht="11.25" customHeight="1">
      <c r="A990" s="357">
        <v>224</v>
      </c>
      <c r="B990" s="263" t="s">
        <v>126</v>
      </c>
      <c r="C990" s="344">
        <v>0</v>
      </c>
      <c r="D990" s="264"/>
      <c r="E990" s="421">
        <v>366</v>
      </c>
      <c r="F990" s="263" t="s">
        <v>978</v>
      </c>
      <c r="G990" s="263" t="s">
        <v>338</v>
      </c>
      <c r="H990" s="263" t="s">
        <v>979</v>
      </c>
      <c r="I990" s="263" t="s">
        <v>849</v>
      </c>
      <c r="J990" s="263" t="s">
        <v>596</v>
      </c>
      <c r="K990" s="263" t="s">
        <v>530</v>
      </c>
      <c r="L990" s="267">
        <v>644.4</v>
      </c>
      <c r="M990" s="265">
        <v>279387.37565403164</v>
      </c>
      <c r="N990" s="268">
        <v>0.43356203546559846</v>
      </c>
      <c r="O990" s="263">
        <v>1</v>
      </c>
      <c r="P990" s="263"/>
      <c r="Q990" s="267">
        <v>1629.816</v>
      </c>
      <c r="R990" s="265">
        <v>697471.73849246826</v>
      </c>
      <c r="S990" s="268">
        <v>0.42794507999213915</v>
      </c>
      <c r="T990" s="263">
        <v>1</v>
      </c>
      <c r="U990" s="263"/>
      <c r="V990" s="267">
        <v>755.42899999999997</v>
      </c>
      <c r="W990" s="265">
        <v>347442.23663184646</v>
      </c>
      <c r="X990" s="268">
        <v>0.45992705685358448</v>
      </c>
      <c r="Y990" s="263">
        <v>1</v>
      </c>
      <c r="Z990" s="263"/>
      <c r="AA990" s="267">
        <v>965.85900000000004</v>
      </c>
      <c r="AB990" s="265">
        <v>430467.19261653826</v>
      </c>
      <c r="AC990" s="268">
        <v>0.44568326496573335</v>
      </c>
      <c r="AD990" s="263">
        <v>1</v>
      </c>
      <c r="AE990" s="263"/>
      <c r="AF990" s="267">
        <v>364.06099999999998</v>
      </c>
      <c r="AG990" s="265">
        <v>177200.83032933221</v>
      </c>
      <c r="AH990" s="268">
        <v>0.48673389989406229</v>
      </c>
      <c r="AI990" s="263">
        <v>1</v>
      </c>
      <c r="AJ990" s="263"/>
      <c r="AK990" s="263">
        <v>0</v>
      </c>
      <c r="AL990" s="265">
        <v>0</v>
      </c>
      <c r="AM990" s="268">
        <v>0</v>
      </c>
      <c r="AN990" s="263"/>
      <c r="AO990" s="313"/>
      <c r="AP990" s="263">
        <v>0</v>
      </c>
      <c r="AQ990" s="265">
        <v>0</v>
      </c>
      <c r="AR990" s="268">
        <v>0</v>
      </c>
      <c r="AS990" s="263"/>
      <c r="AT990" s="263"/>
      <c r="AU990" s="422">
        <v>2.96</v>
      </c>
      <c r="AV990" s="265">
        <v>0</v>
      </c>
      <c r="AW990" s="268">
        <v>0</v>
      </c>
      <c r="AX990" s="422"/>
      <c r="AY990" s="263"/>
      <c r="AZ990" s="422">
        <v>303.16899999999998</v>
      </c>
      <c r="BA990" s="265">
        <v>121953.46458653281</v>
      </c>
      <c r="BB990" s="268">
        <v>0.4022623176727595</v>
      </c>
      <c r="BC990" s="422"/>
      <c r="BD990" s="263"/>
    </row>
    <row r="991" spans="1:56" s="4" customFormat="1" ht="11.25" customHeight="1">
      <c r="A991" s="123">
        <v>224</v>
      </c>
      <c r="B991" s="55" t="s">
        <v>126</v>
      </c>
      <c r="C991" s="345">
        <v>1</v>
      </c>
      <c r="D991" s="57">
        <v>36824</v>
      </c>
      <c r="E991" s="8">
        <v>0</v>
      </c>
      <c r="F991" s="55" t="s">
        <v>978</v>
      </c>
      <c r="G991" s="55" t="s">
        <v>338</v>
      </c>
      <c r="H991" s="55" t="s">
        <v>979</v>
      </c>
      <c r="I991" s="55" t="s">
        <v>849</v>
      </c>
      <c r="J991" s="55" t="s">
        <v>596</v>
      </c>
      <c r="K991" s="55" t="s">
        <v>530</v>
      </c>
      <c r="L991" s="56"/>
      <c r="M991" s="200"/>
      <c r="N991" s="201"/>
      <c r="O991" s="56"/>
      <c r="P991" s="56"/>
      <c r="Q991" s="56"/>
      <c r="R991" s="200"/>
      <c r="S991" s="201"/>
      <c r="T991" s="56"/>
      <c r="U991" s="56"/>
      <c r="V991" s="139"/>
      <c r="W991" s="200"/>
      <c r="X991" s="201"/>
      <c r="Y991" s="56"/>
      <c r="Z991" s="56"/>
      <c r="AA991" s="139"/>
      <c r="AB991" s="200"/>
      <c r="AC991" s="201"/>
      <c r="AD991" s="56"/>
      <c r="AE991" s="56"/>
      <c r="AF991" s="139"/>
      <c r="AG991" s="200"/>
      <c r="AH991" s="201"/>
      <c r="AI991" s="56"/>
      <c r="AJ991" s="56"/>
      <c r="AK991" s="55">
        <v>0</v>
      </c>
      <c r="AL991" s="8">
        <v>0</v>
      </c>
      <c r="AM991" s="58">
        <v>0</v>
      </c>
      <c r="AN991" s="237">
        <v>1</v>
      </c>
      <c r="AO991" s="228"/>
      <c r="AP991" s="56">
        <v>0</v>
      </c>
      <c r="AQ991" s="200">
        <v>0</v>
      </c>
      <c r="AR991" s="201">
        <v>0</v>
      </c>
      <c r="AS991" s="56">
        <v>1</v>
      </c>
      <c r="AT991" s="56"/>
      <c r="AU991" s="245">
        <v>2.96</v>
      </c>
      <c r="AV991" s="200">
        <v>0</v>
      </c>
      <c r="AW991" s="201">
        <v>0</v>
      </c>
      <c r="AX991" s="423">
        <v>1</v>
      </c>
      <c r="AY991" s="56"/>
      <c r="AZ991" s="245">
        <v>0</v>
      </c>
      <c r="BA991" s="200">
        <v>0</v>
      </c>
      <c r="BB991" s="201">
        <v>0</v>
      </c>
      <c r="BC991" s="425">
        <v>1</v>
      </c>
      <c r="BD991" s="139"/>
    </row>
    <row r="992" spans="1:56" s="4" customFormat="1" ht="11.25" customHeight="1">
      <c r="A992" s="123">
        <v>224</v>
      </c>
      <c r="B992" s="55" t="s">
        <v>126</v>
      </c>
      <c r="C992" s="345">
        <v>2</v>
      </c>
      <c r="D992" s="57">
        <v>36824</v>
      </c>
      <c r="E992" s="8">
        <v>0</v>
      </c>
      <c r="F992" s="55" t="s">
        <v>978</v>
      </c>
      <c r="G992" s="55" t="s">
        <v>338</v>
      </c>
      <c r="H992" s="55" t="s">
        <v>979</v>
      </c>
      <c r="I992" s="55" t="s">
        <v>849</v>
      </c>
      <c r="J992" s="55" t="s">
        <v>596</v>
      </c>
      <c r="K992" s="55" t="s">
        <v>530</v>
      </c>
      <c r="L992" s="55"/>
      <c r="M992" s="8"/>
      <c r="N992" s="58"/>
      <c r="O992" s="55"/>
      <c r="P992" s="55"/>
      <c r="Q992" s="55"/>
      <c r="R992" s="8"/>
      <c r="S992" s="58"/>
      <c r="T992" s="55"/>
      <c r="U992" s="55"/>
      <c r="V992" s="55"/>
      <c r="W992" s="8"/>
      <c r="X992" s="58"/>
      <c r="Y992" s="55"/>
      <c r="Z992" s="55"/>
      <c r="AA992" s="55"/>
      <c r="AB992" s="8"/>
      <c r="AC992" s="58"/>
      <c r="AD992" s="55"/>
      <c r="AE992" s="55"/>
      <c r="AF992" s="55"/>
      <c r="AG992" s="8"/>
      <c r="AH992" s="58"/>
      <c r="AI992" s="55"/>
      <c r="AJ992" s="55"/>
      <c r="AK992" s="55">
        <v>0</v>
      </c>
      <c r="AL992" s="8">
        <v>0</v>
      </c>
      <c r="AM992" s="58">
        <v>0</v>
      </c>
      <c r="AN992" s="237">
        <v>1</v>
      </c>
      <c r="AO992" s="228"/>
      <c r="AP992" s="55">
        <v>0</v>
      </c>
      <c r="AQ992" s="200">
        <v>0</v>
      </c>
      <c r="AR992" s="201">
        <v>0</v>
      </c>
      <c r="AS992" s="55">
        <v>1</v>
      </c>
      <c r="AT992" s="55"/>
      <c r="AU992" s="245">
        <v>0</v>
      </c>
      <c r="AV992" s="200">
        <v>0</v>
      </c>
      <c r="AW992" s="201">
        <v>0</v>
      </c>
      <c r="AX992" s="423">
        <v>1</v>
      </c>
      <c r="AY992" s="55"/>
      <c r="AZ992" s="245">
        <v>0</v>
      </c>
      <c r="BA992" s="200">
        <v>0</v>
      </c>
      <c r="BB992" s="201">
        <v>0</v>
      </c>
      <c r="BC992" s="425">
        <v>1</v>
      </c>
      <c r="BD992" s="136"/>
    </row>
    <row r="993" spans="1:56" s="4" customFormat="1" ht="11.25" customHeight="1">
      <c r="A993" s="123">
        <v>224</v>
      </c>
      <c r="B993" s="55" t="s">
        <v>126</v>
      </c>
      <c r="C993" s="345">
        <v>3</v>
      </c>
      <c r="D993" s="57">
        <v>36824</v>
      </c>
      <c r="E993" s="8">
        <v>0</v>
      </c>
      <c r="F993" s="55" t="s">
        <v>978</v>
      </c>
      <c r="G993" s="55" t="s">
        <v>338</v>
      </c>
      <c r="H993" s="55" t="s">
        <v>979</v>
      </c>
      <c r="I993" s="55" t="s">
        <v>849</v>
      </c>
      <c r="J993" s="55" t="s">
        <v>596</v>
      </c>
      <c r="K993" s="55" t="s">
        <v>530</v>
      </c>
      <c r="L993" s="55"/>
      <c r="M993" s="8"/>
      <c r="N993" s="58"/>
      <c r="O993" s="55"/>
      <c r="P993" s="55"/>
      <c r="Q993" s="55"/>
      <c r="R993" s="8"/>
      <c r="S993" s="58"/>
      <c r="T993" s="55"/>
      <c r="U993" s="55"/>
      <c r="V993" s="55"/>
      <c r="W993" s="8"/>
      <c r="X993" s="58"/>
      <c r="Y993" s="55"/>
      <c r="Z993" s="55"/>
      <c r="AA993" s="55"/>
      <c r="AB993" s="8"/>
      <c r="AC993" s="58"/>
      <c r="AD993" s="55"/>
      <c r="AE993" s="55"/>
      <c r="AF993" s="55"/>
      <c r="AG993" s="8"/>
      <c r="AH993" s="58"/>
      <c r="AI993" s="55"/>
      <c r="AJ993" s="55"/>
      <c r="AK993" s="55">
        <v>0</v>
      </c>
      <c r="AL993" s="8">
        <v>0</v>
      </c>
      <c r="AM993" s="58">
        <v>0</v>
      </c>
      <c r="AN993" s="237">
        <v>1</v>
      </c>
      <c r="AO993" s="228"/>
      <c r="AP993" s="55">
        <v>0</v>
      </c>
      <c r="AQ993" s="200">
        <v>0</v>
      </c>
      <c r="AR993" s="201">
        <v>0</v>
      </c>
      <c r="AS993" s="55">
        <v>1</v>
      </c>
      <c r="AT993" s="55"/>
      <c r="AU993" s="245">
        <v>0</v>
      </c>
      <c r="AV993" s="200">
        <v>0</v>
      </c>
      <c r="AW993" s="201">
        <v>0</v>
      </c>
      <c r="AX993" s="423">
        <v>1</v>
      </c>
      <c r="AY993" s="55"/>
      <c r="AZ993" s="245">
        <v>0</v>
      </c>
      <c r="BA993" s="200">
        <v>0</v>
      </c>
      <c r="BB993" s="201">
        <v>0</v>
      </c>
      <c r="BC993" s="425">
        <v>1</v>
      </c>
      <c r="BD993" s="136"/>
    </row>
    <row r="994" spans="1:56" s="4" customFormat="1" ht="11.25" customHeight="1">
      <c r="A994" s="123">
        <v>224</v>
      </c>
      <c r="B994" s="55" t="s">
        <v>126</v>
      </c>
      <c r="C994" s="345">
        <v>4</v>
      </c>
      <c r="D994" s="57">
        <v>40152</v>
      </c>
      <c r="E994" s="8">
        <v>233</v>
      </c>
      <c r="F994" s="55" t="s">
        <v>978</v>
      </c>
      <c r="G994" s="55" t="s">
        <v>338</v>
      </c>
      <c r="H994" s="55" t="s">
        <v>979</v>
      </c>
      <c r="I994" s="55" t="s">
        <v>849</v>
      </c>
      <c r="J994" s="55" t="s">
        <v>596</v>
      </c>
      <c r="K994" s="55" t="s">
        <v>530</v>
      </c>
      <c r="L994" s="55"/>
      <c r="M994" s="8"/>
      <c r="N994" s="58"/>
      <c r="O994" s="55"/>
      <c r="P994" s="5" t="s">
        <v>1067</v>
      </c>
      <c r="Q994" s="55"/>
      <c r="R994" s="8"/>
      <c r="S994" s="58"/>
      <c r="T994" s="55"/>
      <c r="U994" s="5" t="s">
        <v>1067</v>
      </c>
      <c r="V994" s="136"/>
      <c r="W994" s="8"/>
      <c r="X994" s="58"/>
      <c r="Y994" s="55"/>
      <c r="Z994" s="5" t="s">
        <v>1067</v>
      </c>
      <c r="AA994" s="136"/>
      <c r="AB994" s="8"/>
      <c r="AC994" s="58"/>
      <c r="AD994" s="55"/>
      <c r="AE994" s="5" t="s">
        <v>1067</v>
      </c>
      <c r="AF994" s="136"/>
      <c r="AG994" s="8"/>
      <c r="AH994" s="58"/>
      <c r="AI994" s="55"/>
      <c r="AJ994" s="5" t="s">
        <v>1067</v>
      </c>
      <c r="AK994" s="55">
        <v>0</v>
      </c>
      <c r="AL994" s="8">
        <v>0</v>
      </c>
      <c r="AM994" s="58">
        <v>0</v>
      </c>
      <c r="AN994" s="237">
        <v>1</v>
      </c>
      <c r="AO994" s="228" t="s">
        <v>1067</v>
      </c>
      <c r="AP994" s="55">
        <v>0</v>
      </c>
      <c r="AQ994" s="200">
        <v>0</v>
      </c>
      <c r="AR994" s="201">
        <v>0</v>
      </c>
      <c r="AS994" s="55">
        <v>1</v>
      </c>
      <c r="AT994" s="55" t="s">
        <v>1067</v>
      </c>
      <c r="AU994" s="245">
        <v>0</v>
      </c>
      <c r="AV994" s="200">
        <v>0</v>
      </c>
      <c r="AW994" s="201">
        <v>0</v>
      </c>
      <c r="AX994" s="423">
        <v>1</v>
      </c>
      <c r="AY994" s="55" t="s">
        <v>1067</v>
      </c>
      <c r="AZ994" s="245">
        <v>171.322</v>
      </c>
      <c r="BA994" s="200">
        <v>70993.828319544002</v>
      </c>
      <c r="BB994" s="201">
        <v>0.41438827657594468</v>
      </c>
      <c r="BC994" s="425">
        <v>1</v>
      </c>
      <c r="BD994" s="136" t="s">
        <v>1067</v>
      </c>
    </row>
    <row r="995" spans="1:56" ht="11.25" customHeight="1">
      <c r="A995" s="123">
        <v>224</v>
      </c>
      <c r="B995" s="55" t="s">
        <v>1066</v>
      </c>
      <c r="C995" s="345">
        <v>5</v>
      </c>
      <c r="D995" s="57">
        <v>40378</v>
      </c>
      <c r="E995" s="8">
        <v>133</v>
      </c>
      <c r="F995" s="55" t="s">
        <v>978</v>
      </c>
      <c r="G995" s="55" t="s">
        <v>338</v>
      </c>
      <c r="H995" s="55" t="s">
        <v>979</v>
      </c>
      <c r="I995" s="55" t="s">
        <v>849</v>
      </c>
      <c r="J995" s="55" t="s">
        <v>596</v>
      </c>
      <c r="K995" s="55" t="s">
        <v>530</v>
      </c>
      <c r="L995" s="55"/>
      <c r="M995" s="8"/>
      <c r="N995" s="58"/>
      <c r="O995" s="55"/>
      <c r="P995" s="5" t="s">
        <v>1067</v>
      </c>
      <c r="Q995" s="55"/>
      <c r="R995" s="8"/>
      <c r="S995" s="58"/>
      <c r="T995" s="55"/>
      <c r="U995" s="5" t="s">
        <v>1067</v>
      </c>
      <c r="V995" s="55"/>
      <c r="W995" s="8"/>
      <c r="X995" s="58"/>
      <c r="Y995" s="55"/>
      <c r="Z995" s="5" t="s">
        <v>1067</v>
      </c>
      <c r="AA995" s="55"/>
      <c r="AB995" s="8"/>
      <c r="AC995" s="58"/>
      <c r="AD995" s="55"/>
      <c r="AE995" s="5" t="s">
        <v>1067</v>
      </c>
      <c r="AF995" s="55"/>
      <c r="AG995" s="8"/>
      <c r="AH995" s="58"/>
      <c r="AI995" s="55"/>
      <c r="AJ995" s="5" t="s">
        <v>1067</v>
      </c>
      <c r="AK995" s="55">
        <v>0</v>
      </c>
      <c r="AL995" s="8">
        <v>0</v>
      </c>
      <c r="AM995" s="58">
        <v>0</v>
      </c>
      <c r="AN995" s="237">
        <v>1</v>
      </c>
      <c r="AO995" s="228" t="s">
        <v>1067</v>
      </c>
      <c r="AP995" s="55">
        <v>0</v>
      </c>
      <c r="AQ995" s="200">
        <v>0</v>
      </c>
      <c r="AR995" s="201">
        <v>0</v>
      </c>
      <c r="AS995" s="55">
        <v>1</v>
      </c>
      <c r="AT995" s="55" t="s">
        <v>1067</v>
      </c>
      <c r="AU995" s="245">
        <v>0</v>
      </c>
      <c r="AV995" s="200">
        <v>0</v>
      </c>
      <c r="AW995" s="201">
        <v>0</v>
      </c>
      <c r="AX995" s="423">
        <v>1</v>
      </c>
      <c r="AY995" s="55" t="s">
        <v>1067</v>
      </c>
      <c r="AZ995" s="245">
        <v>131.84700000000001</v>
      </c>
      <c r="BA995" s="200">
        <v>50959.636266988804</v>
      </c>
      <c r="BB995" s="201">
        <v>0.38650584591980702</v>
      </c>
      <c r="BC995" s="425">
        <v>1</v>
      </c>
      <c r="BD995" s="136" t="s">
        <v>1067</v>
      </c>
    </row>
    <row r="996" spans="1:56" s="4" customFormat="1" ht="11.25" customHeight="1">
      <c r="A996" s="123">
        <v>224</v>
      </c>
      <c r="B996" s="55" t="s">
        <v>1185</v>
      </c>
      <c r="C996" s="345">
        <v>6</v>
      </c>
      <c r="D996" s="57">
        <v>42223</v>
      </c>
      <c r="E996" s="8">
        <v>0</v>
      </c>
      <c r="F996" s="122" t="s">
        <v>978</v>
      </c>
      <c r="G996" s="122" t="s">
        <v>338</v>
      </c>
      <c r="H996" s="122" t="s">
        <v>979</v>
      </c>
      <c r="I996" s="55" t="s">
        <v>849</v>
      </c>
      <c r="J996" s="55" t="s">
        <v>596</v>
      </c>
      <c r="K996" s="55" t="s">
        <v>530</v>
      </c>
      <c r="L996" s="55">
        <v>0</v>
      </c>
      <c r="M996" s="8">
        <v>0</v>
      </c>
      <c r="N996" s="58">
        <v>0</v>
      </c>
      <c r="O996" s="55"/>
      <c r="P996" s="55">
        <v>1</v>
      </c>
      <c r="Q996" s="55">
        <v>0</v>
      </c>
      <c r="R996" s="8">
        <v>0</v>
      </c>
      <c r="S996" s="58">
        <v>0</v>
      </c>
      <c r="T996" s="55"/>
      <c r="U996" s="55">
        <v>1</v>
      </c>
      <c r="V996" s="136">
        <v>0</v>
      </c>
      <c r="W996" s="8">
        <v>0</v>
      </c>
      <c r="X996" s="58">
        <v>0</v>
      </c>
      <c r="Y996" s="55"/>
      <c r="Z996" s="55">
        <v>1</v>
      </c>
      <c r="AA996" s="136">
        <v>0</v>
      </c>
      <c r="AB996" s="8">
        <v>0</v>
      </c>
      <c r="AC996" s="58">
        <v>0</v>
      </c>
      <c r="AD996" s="55"/>
      <c r="AE996" s="55">
        <v>1</v>
      </c>
      <c r="AF996" s="136">
        <v>0</v>
      </c>
      <c r="AG996" s="8">
        <v>0</v>
      </c>
      <c r="AH996" s="58">
        <v>0</v>
      </c>
      <c r="AI996" s="55"/>
      <c r="AJ996" s="55"/>
      <c r="AK996" s="55">
        <v>0</v>
      </c>
      <c r="AL996" s="8">
        <v>0</v>
      </c>
      <c r="AM996" s="58">
        <v>0</v>
      </c>
      <c r="AN996" s="237">
        <v>1</v>
      </c>
      <c r="AO996" s="228"/>
      <c r="AP996" s="55">
        <v>0</v>
      </c>
      <c r="AQ996" s="200">
        <v>0</v>
      </c>
      <c r="AR996" s="201">
        <v>0</v>
      </c>
      <c r="AS996" s="55">
        <v>1</v>
      </c>
      <c r="AT996" s="55" t="s">
        <v>1455</v>
      </c>
      <c r="AU996" s="245">
        <v>0</v>
      </c>
      <c r="AV996" s="200">
        <v>0</v>
      </c>
      <c r="AW996" s="201">
        <v>0</v>
      </c>
      <c r="AX996" s="423">
        <v>1</v>
      </c>
      <c r="AY996" s="55" t="s">
        <v>1455</v>
      </c>
      <c r="AZ996" s="245">
        <v>0</v>
      </c>
      <c r="BA996" s="200">
        <v>0</v>
      </c>
      <c r="BB996" s="201">
        <v>0</v>
      </c>
      <c r="BC996" s="425">
        <v>1</v>
      </c>
      <c r="BD996" s="136" t="s">
        <v>1455</v>
      </c>
    </row>
    <row r="997" spans="1:56" ht="11.25" customHeight="1">
      <c r="A997" s="123">
        <v>224</v>
      </c>
      <c r="B997" s="55" t="s">
        <v>1185</v>
      </c>
      <c r="C997" s="345">
        <v>7</v>
      </c>
      <c r="D997" s="57">
        <v>42252</v>
      </c>
      <c r="E997" s="8">
        <v>0</v>
      </c>
      <c r="F997" s="122" t="s">
        <v>978</v>
      </c>
      <c r="G997" s="122" t="s">
        <v>338</v>
      </c>
      <c r="H997" s="122" t="s">
        <v>979</v>
      </c>
      <c r="I997" s="55" t="s">
        <v>849</v>
      </c>
      <c r="J997" s="55" t="s">
        <v>596</v>
      </c>
      <c r="K997" s="55" t="s">
        <v>530</v>
      </c>
      <c r="L997" s="55">
        <v>0</v>
      </c>
      <c r="M997" s="8">
        <v>0</v>
      </c>
      <c r="N997" s="58">
        <v>0</v>
      </c>
      <c r="O997" s="55"/>
      <c r="P997" s="55">
        <v>1</v>
      </c>
      <c r="Q997" s="55">
        <v>0</v>
      </c>
      <c r="R997" s="8">
        <v>0</v>
      </c>
      <c r="S997" s="58">
        <v>0</v>
      </c>
      <c r="T997" s="55"/>
      <c r="U997" s="55">
        <v>1</v>
      </c>
      <c r="V997" s="55">
        <v>0</v>
      </c>
      <c r="W997" s="8">
        <v>0</v>
      </c>
      <c r="X997" s="58">
        <v>0</v>
      </c>
      <c r="Y997" s="55"/>
      <c r="Z997" s="55">
        <v>1</v>
      </c>
      <c r="AA997" s="55">
        <v>0</v>
      </c>
      <c r="AB997" s="8">
        <v>0</v>
      </c>
      <c r="AC997" s="58">
        <v>0</v>
      </c>
      <c r="AD997" s="55"/>
      <c r="AE997" s="55">
        <v>1</v>
      </c>
      <c r="AF997" s="55">
        <v>0</v>
      </c>
      <c r="AG997" s="8">
        <v>0</v>
      </c>
      <c r="AH997" s="58">
        <v>0</v>
      </c>
      <c r="AI997" s="55"/>
      <c r="AJ997" s="55"/>
      <c r="AK997" s="55">
        <v>0</v>
      </c>
      <c r="AL997" s="8">
        <v>0</v>
      </c>
      <c r="AM997" s="58">
        <v>0</v>
      </c>
      <c r="AN997" s="237">
        <v>1</v>
      </c>
      <c r="AO997" s="228"/>
      <c r="AP997" s="55">
        <v>0</v>
      </c>
      <c r="AQ997" s="200">
        <v>0</v>
      </c>
      <c r="AR997" s="201">
        <v>0</v>
      </c>
      <c r="AS997" s="55">
        <v>1</v>
      </c>
      <c r="AT997" s="55" t="s">
        <v>1455</v>
      </c>
      <c r="AU997" s="245">
        <v>0</v>
      </c>
      <c r="AV997" s="200">
        <v>0</v>
      </c>
      <c r="AW997" s="201">
        <v>0</v>
      </c>
      <c r="AX997" s="423">
        <v>1</v>
      </c>
      <c r="AY997" s="55" t="s">
        <v>1455</v>
      </c>
      <c r="AZ997" s="245">
        <v>0</v>
      </c>
      <c r="BA997" s="200">
        <v>0</v>
      </c>
      <c r="BB997" s="201">
        <v>0</v>
      </c>
      <c r="BC997" s="425">
        <v>1</v>
      </c>
      <c r="BD997" s="136" t="s">
        <v>1455</v>
      </c>
    </row>
    <row r="998" spans="1:56" ht="11.25" customHeight="1">
      <c r="A998" s="357">
        <v>225</v>
      </c>
      <c r="B998" s="263" t="s">
        <v>96</v>
      </c>
      <c r="C998" s="344">
        <v>0</v>
      </c>
      <c r="D998" s="264"/>
      <c r="E998" s="421">
        <v>200</v>
      </c>
      <c r="F998" s="263" t="s">
        <v>299</v>
      </c>
      <c r="G998" s="263" t="s">
        <v>589</v>
      </c>
      <c r="H998" s="263" t="s">
        <v>386</v>
      </c>
      <c r="I998" s="263" t="s">
        <v>103</v>
      </c>
      <c r="J998" s="263"/>
      <c r="K998" s="263"/>
      <c r="L998" s="267">
        <v>1166.9658499999998</v>
      </c>
      <c r="M998" s="265">
        <v>0</v>
      </c>
      <c r="N998" s="268">
        <v>0</v>
      </c>
      <c r="O998" s="263"/>
      <c r="P998" s="263"/>
      <c r="Q998" s="267">
        <v>1112.2309</v>
      </c>
      <c r="R998" s="265">
        <v>0</v>
      </c>
      <c r="S998" s="268">
        <v>0</v>
      </c>
      <c r="T998" s="263"/>
      <c r="U998" s="263"/>
      <c r="V998" s="267">
        <v>713.31550000000004</v>
      </c>
      <c r="W998" s="265">
        <v>0</v>
      </c>
      <c r="X998" s="268">
        <v>0</v>
      </c>
      <c r="Y998" s="263"/>
      <c r="Z998" s="263"/>
      <c r="AA998" s="265">
        <v>0</v>
      </c>
      <c r="AB998" s="265">
        <v>0</v>
      </c>
      <c r="AC998" s="268">
        <v>0</v>
      </c>
      <c r="AD998" s="263"/>
      <c r="AE998" s="263"/>
      <c r="AF998" s="271">
        <v>0</v>
      </c>
      <c r="AG998" s="265">
        <v>0</v>
      </c>
      <c r="AH998" s="268">
        <v>0</v>
      </c>
      <c r="AI998" s="263"/>
      <c r="AJ998" s="263"/>
      <c r="AK998" s="263">
        <v>0</v>
      </c>
      <c r="AL998" s="265">
        <v>0</v>
      </c>
      <c r="AM998" s="268">
        <v>0</v>
      </c>
      <c r="AN998" s="263"/>
      <c r="AO998" s="313"/>
      <c r="AP998" s="263">
        <v>284.38094999999998</v>
      </c>
      <c r="AQ998" s="265">
        <v>0</v>
      </c>
      <c r="AR998" s="268">
        <v>0</v>
      </c>
      <c r="AS998" s="263"/>
      <c r="AT998" s="263"/>
      <c r="AU998" s="422">
        <v>585.30874999999992</v>
      </c>
      <c r="AV998" s="265">
        <v>0</v>
      </c>
      <c r="AW998" s="268">
        <v>0</v>
      </c>
      <c r="AX998" s="422"/>
      <c r="AY998" s="263"/>
      <c r="AZ998" s="422">
        <v>865.62014999999997</v>
      </c>
      <c r="BA998" s="265">
        <v>0</v>
      </c>
      <c r="BB998" s="268">
        <v>0</v>
      </c>
      <c r="BC998" s="422"/>
      <c r="BD998" s="263"/>
    </row>
    <row r="999" spans="1:56" s="4" customFormat="1" ht="11.25" customHeight="1">
      <c r="A999" s="123">
        <v>225</v>
      </c>
      <c r="B999" s="55" t="s">
        <v>96</v>
      </c>
      <c r="C999" s="345">
        <v>1</v>
      </c>
      <c r="D999" s="57">
        <v>32329</v>
      </c>
      <c r="E999" s="8">
        <v>50</v>
      </c>
      <c r="F999" s="55" t="s">
        <v>299</v>
      </c>
      <c r="G999" s="55" t="s">
        <v>589</v>
      </c>
      <c r="H999" s="55" t="s">
        <v>386</v>
      </c>
      <c r="I999" s="55" t="s">
        <v>103</v>
      </c>
      <c r="J999" s="55"/>
      <c r="K999" s="55"/>
      <c r="L999" s="55"/>
      <c r="M999" s="8"/>
      <c r="N999" s="58"/>
      <c r="O999" s="55"/>
      <c r="P999" s="55"/>
      <c r="Q999" s="55"/>
      <c r="R999" s="8"/>
      <c r="S999" s="58"/>
      <c r="T999" s="55"/>
      <c r="U999" s="55"/>
      <c r="V999" s="55"/>
      <c r="W999" s="8"/>
      <c r="X999" s="58"/>
      <c r="Y999" s="55"/>
      <c r="Z999" s="55"/>
      <c r="AA999" s="55"/>
      <c r="AB999" s="8"/>
      <c r="AC999" s="58"/>
      <c r="AD999" s="55"/>
      <c r="AE999" s="55"/>
      <c r="AF999" s="55"/>
      <c r="AG999" s="8"/>
      <c r="AH999" s="58"/>
      <c r="AI999" s="55"/>
      <c r="AJ999" s="55"/>
      <c r="AK999" s="55">
        <v>0</v>
      </c>
      <c r="AL999" s="8">
        <v>0</v>
      </c>
      <c r="AM999" s="58">
        <v>0</v>
      </c>
      <c r="AN999" s="55"/>
      <c r="AO999" s="228"/>
      <c r="AP999" s="55">
        <v>0</v>
      </c>
      <c r="AQ999" s="200">
        <v>0</v>
      </c>
      <c r="AR999" s="201">
        <v>0</v>
      </c>
      <c r="AS999" s="55"/>
      <c r="AT999" s="55"/>
      <c r="AU999" s="423">
        <v>137.37965</v>
      </c>
      <c r="AV999" s="200">
        <v>0</v>
      </c>
      <c r="AW999" s="201">
        <v>0</v>
      </c>
      <c r="AX999" s="423"/>
      <c r="AY999" s="55"/>
      <c r="AZ999" s="423">
        <v>220.40244999999999</v>
      </c>
      <c r="BA999" s="200">
        <v>0</v>
      </c>
      <c r="BB999" s="201">
        <v>0</v>
      </c>
      <c r="BC999" s="425"/>
      <c r="BD999" s="136"/>
    </row>
    <row r="1000" spans="1:56" s="4" customFormat="1" ht="11.25" customHeight="1">
      <c r="A1000" s="123">
        <v>225</v>
      </c>
      <c r="B1000" s="55" t="s">
        <v>96</v>
      </c>
      <c r="C1000" s="345">
        <v>2</v>
      </c>
      <c r="D1000" s="57">
        <v>32225</v>
      </c>
      <c r="E1000" s="8">
        <v>50</v>
      </c>
      <c r="F1000" s="55" t="s">
        <v>299</v>
      </c>
      <c r="G1000" s="55" t="s">
        <v>589</v>
      </c>
      <c r="H1000" s="55" t="s">
        <v>386</v>
      </c>
      <c r="I1000" s="55" t="s">
        <v>103</v>
      </c>
      <c r="J1000" s="55"/>
      <c r="K1000" s="55"/>
      <c r="L1000" s="96"/>
      <c r="M1000" s="246"/>
      <c r="N1000" s="247"/>
      <c r="O1000" s="96"/>
      <c r="P1000" s="96"/>
      <c r="Q1000" s="96"/>
      <c r="R1000" s="246"/>
      <c r="S1000" s="247"/>
      <c r="T1000" s="96"/>
      <c r="U1000" s="96"/>
      <c r="V1000" s="96"/>
      <c r="W1000" s="246"/>
      <c r="X1000" s="247"/>
      <c r="Y1000" s="96"/>
      <c r="Z1000" s="96"/>
      <c r="AA1000" s="96"/>
      <c r="AB1000" s="246"/>
      <c r="AC1000" s="247"/>
      <c r="AD1000" s="96"/>
      <c r="AE1000" s="96"/>
      <c r="AF1000" s="96"/>
      <c r="AG1000" s="246"/>
      <c r="AH1000" s="247"/>
      <c r="AI1000" s="96"/>
      <c r="AJ1000" s="96"/>
      <c r="AK1000" s="163">
        <v>0</v>
      </c>
      <c r="AL1000" s="8">
        <v>0</v>
      </c>
      <c r="AM1000" s="58">
        <v>0</v>
      </c>
      <c r="AN1000" s="163"/>
      <c r="AO1000" s="317"/>
      <c r="AP1000" s="96">
        <v>44.31</v>
      </c>
      <c r="AQ1000" s="200">
        <v>0</v>
      </c>
      <c r="AR1000" s="201">
        <v>0</v>
      </c>
      <c r="AS1000" s="96"/>
      <c r="AT1000" s="96"/>
      <c r="AU1000" s="423">
        <v>148.46395000000001</v>
      </c>
      <c r="AV1000" s="200">
        <v>0</v>
      </c>
      <c r="AW1000" s="201">
        <v>0</v>
      </c>
      <c r="AX1000" s="423"/>
      <c r="AY1000" s="96"/>
      <c r="AZ1000" s="423">
        <v>212.51209999999998</v>
      </c>
      <c r="BA1000" s="200">
        <v>0</v>
      </c>
      <c r="BB1000" s="201">
        <v>0</v>
      </c>
      <c r="BC1000" s="425"/>
      <c r="BD1000" s="260"/>
    </row>
    <row r="1001" spans="1:56" ht="11.25" customHeight="1">
      <c r="A1001" s="123">
        <v>225</v>
      </c>
      <c r="B1001" s="55" t="s">
        <v>96</v>
      </c>
      <c r="C1001" s="345">
        <v>3</v>
      </c>
      <c r="D1001" s="57">
        <v>35129</v>
      </c>
      <c r="E1001" s="8">
        <v>50</v>
      </c>
      <c r="F1001" s="55" t="s">
        <v>299</v>
      </c>
      <c r="G1001" s="55" t="s">
        <v>589</v>
      </c>
      <c r="H1001" s="55" t="s">
        <v>386</v>
      </c>
      <c r="I1001" s="55" t="s">
        <v>103</v>
      </c>
      <c r="J1001" s="55"/>
      <c r="K1001" s="55"/>
      <c r="L1001" s="55"/>
      <c r="M1001" s="8"/>
      <c r="N1001" s="58"/>
      <c r="O1001" s="55"/>
      <c r="P1001" s="55"/>
      <c r="Q1001" s="55"/>
      <c r="R1001" s="8"/>
      <c r="S1001" s="58"/>
      <c r="T1001" s="55"/>
      <c r="U1001" s="55"/>
      <c r="V1001" s="55"/>
      <c r="W1001" s="8"/>
      <c r="X1001" s="58"/>
      <c r="Y1001" s="55"/>
      <c r="Z1001" s="55"/>
      <c r="AA1001" s="55"/>
      <c r="AB1001" s="8"/>
      <c r="AC1001" s="58"/>
      <c r="AD1001" s="55"/>
      <c r="AE1001" s="55"/>
      <c r="AF1001" s="55"/>
      <c r="AG1001" s="8"/>
      <c r="AH1001" s="58"/>
      <c r="AI1001" s="55"/>
      <c r="AJ1001" s="55"/>
      <c r="AK1001" s="55">
        <v>0</v>
      </c>
      <c r="AL1001" s="8">
        <v>0</v>
      </c>
      <c r="AM1001" s="58">
        <v>0</v>
      </c>
      <c r="AN1001" s="55"/>
      <c r="AO1001" s="228"/>
      <c r="AP1001" s="55">
        <v>112.56</v>
      </c>
      <c r="AQ1001" s="200">
        <v>0</v>
      </c>
      <c r="AR1001" s="201">
        <v>0</v>
      </c>
      <c r="AS1001" s="55"/>
      <c r="AT1001" s="55"/>
      <c r="AU1001" s="423">
        <v>154.69264999999999</v>
      </c>
      <c r="AV1001" s="200">
        <v>0</v>
      </c>
      <c r="AW1001" s="201">
        <v>0</v>
      </c>
      <c r="AX1001" s="423"/>
      <c r="AY1001" s="55"/>
      <c r="AZ1001" s="423">
        <v>218.29305000000002</v>
      </c>
      <c r="BA1001" s="200">
        <v>0</v>
      </c>
      <c r="BB1001" s="201">
        <v>0</v>
      </c>
      <c r="BC1001" s="425"/>
      <c r="BD1001" s="136"/>
    </row>
    <row r="1002" spans="1:56" ht="11.25" customHeight="1">
      <c r="A1002" s="123">
        <v>225</v>
      </c>
      <c r="B1002" s="55" t="s">
        <v>96</v>
      </c>
      <c r="C1002" s="345">
        <v>4</v>
      </c>
      <c r="D1002" s="57">
        <v>35598</v>
      </c>
      <c r="E1002" s="8">
        <v>50</v>
      </c>
      <c r="F1002" s="55" t="s">
        <v>299</v>
      </c>
      <c r="G1002" s="55" t="s">
        <v>589</v>
      </c>
      <c r="H1002" s="55" t="s">
        <v>386</v>
      </c>
      <c r="I1002" s="55" t="s">
        <v>103</v>
      </c>
      <c r="J1002" s="55"/>
      <c r="K1002" s="55"/>
      <c r="L1002" s="55"/>
      <c r="M1002" s="8"/>
      <c r="N1002" s="58"/>
      <c r="O1002" s="55"/>
      <c r="P1002" s="55"/>
      <c r="Q1002" s="55"/>
      <c r="R1002" s="8"/>
      <c r="S1002" s="58"/>
      <c r="T1002" s="55"/>
      <c r="U1002" s="55"/>
      <c r="V1002" s="55"/>
      <c r="W1002" s="8"/>
      <c r="X1002" s="58"/>
      <c r="Y1002" s="55"/>
      <c r="Z1002" s="55"/>
      <c r="AA1002" s="55"/>
      <c r="AB1002" s="8"/>
      <c r="AC1002" s="58"/>
      <c r="AD1002" s="55"/>
      <c r="AE1002" s="55"/>
      <c r="AF1002" s="55"/>
      <c r="AG1002" s="8"/>
      <c r="AH1002" s="58"/>
      <c r="AI1002" s="55"/>
      <c r="AJ1002" s="55"/>
      <c r="AK1002" s="55">
        <v>0</v>
      </c>
      <c r="AL1002" s="8">
        <v>0</v>
      </c>
      <c r="AM1002" s="58">
        <v>0</v>
      </c>
      <c r="AN1002" s="55"/>
      <c r="AO1002" s="228"/>
      <c r="AP1002" s="55">
        <v>127.51</v>
      </c>
      <c r="AQ1002" s="200">
        <v>0</v>
      </c>
      <c r="AR1002" s="201">
        <v>0</v>
      </c>
      <c r="AS1002" s="55"/>
      <c r="AT1002" s="55"/>
      <c r="AU1002" s="423">
        <v>144.77249999999998</v>
      </c>
      <c r="AV1002" s="200">
        <v>0</v>
      </c>
      <c r="AW1002" s="201">
        <v>0</v>
      </c>
      <c r="AX1002" s="423"/>
      <c r="AY1002" s="55"/>
      <c r="AZ1002" s="423">
        <v>214.41254999999998</v>
      </c>
      <c r="BA1002" s="200">
        <v>0</v>
      </c>
      <c r="BB1002" s="201">
        <v>0</v>
      </c>
      <c r="BC1002" s="425"/>
      <c r="BD1002" s="136"/>
    </row>
    <row r="1003" spans="1:56" s="4" customFormat="1" ht="11.25" customHeight="1">
      <c r="A1003" s="123">
        <v>225</v>
      </c>
      <c r="B1003" s="136" t="s">
        <v>215</v>
      </c>
      <c r="C1003" s="346">
        <v>5</v>
      </c>
      <c r="D1003" s="140">
        <v>37986</v>
      </c>
      <c r="E1003" s="94">
        <v>0</v>
      </c>
      <c r="F1003" s="136" t="s">
        <v>299</v>
      </c>
      <c r="G1003" s="136" t="s">
        <v>589</v>
      </c>
      <c r="H1003" s="136" t="s">
        <v>386</v>
      </c>
      <c r="I1003" s="136" t="s">
        <v>103</v>
      </c>
      <c r="J1003" s="136"/>
      <c r="K1003" s="136"/>
      <c r="L1003" s="136"/>
      <c r="M1003" s="126"/>
      <c r="N1003" s="221"/>
      <c r="O1003" s="136"/>
      <c r="P1003" s="136"/>
      <c r="Q1003" s="136"/>
      <c r="R1003" s="126"/>
      <c r="S1003" s="221"/>
      <c r="T1003" s="136"/>
      <c r="U1003" s="136"/>
      <c r="V1003" s="136"/>
      <c r="W1003" s="126"/>
      <c r="X1003" s="221"/>
      <c r="Y1003" s="136"/>
      <c r="Z1003" s="136"/>
      <c r="AA1003" s="136"/>
      <c r="AB1003" s="126"/>
      <c r="AC1003" s="221"/>
      <c r="AD1003" s="136"/>
      <c r="AE1003" s="136"/>
      <c r="AF1003" s="136"/>
      <c r="AG1003" s="126"/>
      <c r="AH1003" s="221"/>
      <c r="AI1003" s="136"/>
      <c r="AJ1003" s="136"/>
      <c r="AK1003" s="136"/>
      <c r="AL1003" s="8">
        <v>0</v>
      </c>
      <c r="AM1003" s="58">
        <v>0</v>
      </c>
      <c r="AN1003" s="136"/>
      <c r="AO1003" s="237"/>
      <c r="AP1003" s="136"/>
      <c r="AQ1003" s="200">
        <v>0</v>
      </c>
      <c r="AR1003" s="201">
        <v>0</v>
      </c>
      <c r="AS1003" s="136"/>
      <c r="AT1003" s="136"/>
      <c r="AU1003" s="245">
        <v>0</v>
      </c>
      <c r="AV1003" s="200">
        <v>0</v>
      </c>
      <c r="AW1003" s="201">
        <v>0</v>
      </c>
      <c r="AX1003" s="423"/>
      <c r="AY1003" s="136"/>
      <c r="AZ1003" s="423">
        <v>0</v>
      </c>
      <c r="BA1003" s="200">
        <v>0</v>
      </c>
      <c r="BB1003" s="201">
        <v>0</v>
      </c>
      <c r="BC1003" s="425"/>
      <c r="BD1003" s="136"/>
    </row>
    <row r="1004" spans="1:56" ht="11.25" customHeight="1">
      <c r="A1004" s="357">
        <v>226</v>
      </c>
      <c r="B1004" s="263" t="s">
        <v>552</v>
      </c>
      <c r="C1004" s="344">
        <v>0</v>
      </c>
      <c r="D1004" s="264"/>
      <c r="E1004" s="421">
        <v>2190</v>
      </c>
      <c r="F1004" s="263" t="s">
        <v>551</v>
      </c>
      <c r="G1004" s="263" t="s">
        <v>748</v>
      </c>
      <c r="H1004" s="263" t="s">
        <v>65</v>
      </c>
      <c r="I1004" s="263" t="s">
        <v>849</v>
      </c>
      <c r="J1004" s="263" t="s">
        <v>591</v>
      </c>
      <c r="K1004" s="263" t="s">
        <v>848</v>
      </c>
      <c r="L1004" s="267">
        <v>8670.8457960000014</v>
      </c>
      <c r="M1004" s="265">
        <v>7849608.4304429134</v>
      </c>
      <c r="N1004" s="268">
        <v>0.90528751348156389</v>
      </c>
      <c r="O1004" s="263">
        <v>1</v>
      </c>
      <c r="P1004" s="263"/>
      <c r="Q1004" s="267">
        <v>7681.86</v>
      </c>
      <c r="R1004" s="265">
        <v>7936678.1930929581</v>
      </c>
      <c r="S1004" s="268">
        <v>1.0331714185227221</v>
      </c>
      <c r="T1004" s="263">
        <v>1</v>
      </c>
      <c r="U1004" s="263"/>
      <c r="V1004" s="267">
        <v>8655.9709999999995</v>
      </c>
      <c r="W1004" s="265">
        <v>8230102.0893341862</v>
      </c>
      <c r="X1004" s="268">
        <v>0.95080056175490735</v>
      </c>
      <c r="Y1004" s="263">
        <v>1</v>
      </c>
      <c r="Z1004" s="263"/>
      <c r="AA1004" s="267">
        <v>7714.3980000000001</v>
      </c>
      <c r="AB1004" s="265">
        <v>7854266.9491559733</v>
      </c>
      <c r="AC1004" s="268">
        <v>1.0181308961705078</v>
      </c>
      <c r="AD1004" s="263">
        <v>1</v>
      </c>
      <c r="AE1004" s="263"/>
      <c r="AF1004" s="267">
        <v>10811.454</v>
      </c>
      <c r="AG1004" s="265">
        <v>10730600.789183602</v>
      </c>
      <c r="AH1004" s="268">
        <v>0.99252152293147644</v>
      </c>
      <c r="AI1004" s="263">
        <v>1</v>
      </c>
      <c r="AJ1004" s="263"/>
      <c r="AK1004" s="263">
        <v>11435</v>
      </c>
      <c r="AL1004" s="265">
        <v>13613694.825819664</v>
      </c>
      <c r="AM1004" s="268">
        <v>1.1905286249077101</v>
      </c>
      <c r="AN1004" s="263"/>
      <c r="AO1004" s="313"/>
      <c r="AP1004" s="263">
        <v>12177.78</v>
      </c>
      <c r="AQ1004" s="265">
        <v>12070272.749346614</v>
      </c>
      <c r="AR1004" s="268">
        <v>0.99117185146608111</v>
      </c>
      <c r="AS1004" s="263"/>
      <c r="AT1004" s="263"/>
      <c r="AU1004" s="422">
        <v>12612.305999999999</v>
      </c>
      <c r="AV1004" s="265">
        <v>12278057.404534757</v>
      </c>
      <c r="AW1004" s="268">
        <v>0.97349821710119933</v>
      </c>
      <c r="AX1004" s="422"/>
      <c r="AY1004" s="263"/>
      <c r="AZ1004" s="422">
        <v>11855.160804000001</v>
      </c>
      <c r="BA1004" s="265">
        <v>11061402.624565437</v>
      </c>
      <c r="BB1004" s="268">
        <v>0.9330453468697999</v>
      </c>
      <c r="BC1004" s="422"/>
      <c r="BD1004" s="263"/>
    </row>
    <row r="1005" spans="1:56" ht="11.25" customHeight="1">
      <c r="A1005" s="123">
        <v>226</v>
      </c>
      <c r="B1005" s="55" t="s">
        <v>552</v>
      </c>
      <c r="C1005" s="345">
        <v>1</v>
      </c>
      <c r="D1005" s="57">
        <v>27184</v>
      </c>
      <c r="E1005" s="94">
        <v>0</v>
      </c>
      <c r="F1005" s="55" t="s">
        <v>551</v>
      </c>
      <c r="G1005" s="55" t="s">
        <v>748</v>
      </c>
      <c r="H1005" s="55" t="s">
        <v>65</v>
      </c>
      <c r="I1005" s="55" t="s">
        <v>849</v>
      </c>
      <c r="J1005" s="55" t="s">
        <v>591</v>
      </c>
      <c r="K1005" s="55" t="s">
        <v>848</v>
      </c>
      <c r="L1005" s="55"/>
      <c r="M1005" s="8"/>
      <c r="N1005" s="58"/>
      <c r="O1005" s="55"/>
      <c r="P1005" s="55"/>
      <c r="Q1005" s="55"/>
      <c r="R1005" s="8"/>
      <c r="S1005" s="58"/>
      <c r="T1005" s="55"/>
      <c r="U1005" s="55"/>
      <c r="V1005" s="55"/>
      <c r="W1005" s="8"/>
      <c r="X1005" s="58"/>
      <c r="Y1005" s="55"/>
      <c r="Z1005" s="55"/>
      <c r="AA1005" s="55"/>
      <c r="AB1005" s="8"/>
      <c r="AC1005" s="58"/>
      <c r="AD1005" s="55"/>
      <c r="AE1005" s="55"/>
      <c r="AF1005" s="55"/>
      <c r="AG1005" s="8"/>
      <c r="AH1005" s="58"/>
      <c r="AI1005" s="55"/>
      <c r="AJ1005" s="55"/>
      <c r="AK1005" s="55"/>
      <c r="AL1005" s="8">
        <v>0</v>
      </c>
      <c r="AM1005" s="58">
        <v>0</v>
      </c>
      <c r="AN1005" s="237">
        <v>1</v>
      </c>
      <c r="AO1005" s="228"/>
      <c r="AP1005" s="55"/>
      <c r="AQ1005" s="200">
        <v>0</v>
      </c>
      <c r="AR1005" s="201">
        <v>0</v>
      </c>
      <c r="AS1005" s="55">
        <v>1</v>
      </c>
      <c r="AT1005" s="55"/>
      <c r="AU1005" s="245">
        <v>0</v>
      </c>
      <c r="AV1005" s="200">
        <v>0</v>
      </c>
      <c r="AW1005" s="201">
        <v>0</v>
      </c>
      <c r="AX1005" s="423">
        <v>1</v>
      </c>
      <c r="AY1005" s="55"/>
      <c r="AZ1005" s="245">
        <v>0</v>
      </c>
      <c r="BA1005" s="200">
        <v>0</v>
      </c>
      <c r="BB1005" s="201">
        <v>0</v>
      </c>
      <c r="BC1005" s="425">
        <v>1</v>
      </c>
      <c r="BD1005" s="136"/>
    </row>
    <row r="1006" spans="1:56" ht="11.25" customHeight="1">
      <c r="A1006" s="123">
        <v>226</v>
      </c>
      <c r="B1006" s="55" t="s">
        <v>552</v>
      </c>
      <c r="C1006" s="345">
        <v>2</v>
      </c>
      <c r="D1006" s="57">
        <v>27477</v>
      </c>
      <c r="E1006" s="94">
        <v>0</v>
      </c>
      <c r="F1006" s="55" t="s">
        <v>551</v>
      </c>
      <c r="G1006" s="55" t="s">
        <v>748</v>
      </c>
      <c r="H1006" s="55" t="s">
        <v>65</v>
      </c>
      <c r="I1006" s="55" t="s">
        <v>849</v>
      </c>
      <c r="J1006" s="136" t="s">
        <v>591</v>
      </c>
      <c r="K1006" s="136" t="s">
        <v>848</v>
      </c>
      <c r="L1006" s="139"/>
      <c r="M1006" s="233"/>
      <c r="N1006" s="234"/>
      <c r="O1006" s="139"/>
      <c r="P1006" s="136"/>
      <c r="Q1006" s="139"/>
      <c r="R1006" s="233"/>
      <c r="S1006" s="234"/>
      <c r="T1006" s="139"/>
      <c r="U1006" s="136"/>
      <c r="V1006" s="139"/>
      <c r="W1006" s="233"/>
      <c r="X1006" s="234"/>
      <c r="Y1006" s="139"/>
      <c r="Z1006" s="136"/>
      <c r="AA1006" s="139"/>
      <c r="AB1006" s="233"/>
      <c r="AC1006" s="234"/>
      <c r="AD1006" s="139"/>
      <c r="AE1006" s="136"/>
      <c r="AF1006" s="139"/>
      <c r="AG1006" s="233"/>
      <c r="AH1006" s="234"/>
      <c r="AI1006" s="139"/>
      <c r="AJ1006" s="136"/>
      <c r="AK1006" s="136"/>
      <c r="AL1006" s="8">
        <v>0</v>
      </c>
      <c r="AM1006" s="58">
        <v>0</v>
      </c>
      <c r="AN1006" s="237">
        <v>1</v>
      </c>
      <c r="AO1006" s="237"/>
      <c r="AP1006" s="139"/>
      <c r="AQ1006" s="200">
        <v>0</v>
      </c>
      <c r="AR1006" s="201">
        <v>0</v>
      </c>
      <c r="AS1006" s="139">
        <v>1</v>
      </c>
      <c r="AT1006" s="139"/>
      <c r="AU1006" s="245">
        <v>0</v>
      </c>
      <c r="AV1006" s="200">
        <v>0</v>
      </c>
      <c r="AW1006" s="201">
        <v>0</v>
      </c>
      <c r="AX1006" s="423">
        <v>1</v>
      </c>
      <c r="AY1006" s="139"/>
      <c r="AZ1006" s="245">
        <v>0</v>
      </c>
      <c r="BA1006" s="200">
        <v>0</v>
      </c>
      <c r="BB1006" s="201">
        <v>0</v>
      </c>
      <c r="BC1006" s="425">
        <v>1</v>
      </c>
      <c r="BD1006" s="139"/>
    </row>
    <row r="1007" spans="1:56" ht="11.25" customHeight="1">
      <c r="A1007" s="123">
        <v>226</v>
      </c>
      <c r="B1007" s="55" t="s">
        <v>552</v>
      </c>
      <c r="C1007" s="345">
        <v>3</v>
      </c>
      <c r="D1007" s="57">
        <v>27822</v>
      </c>
      <c r="E1007" s="94">
        <v>0</v>
      </c>
      <c r="F1007" s="55" t="s">
        <v>551</v>
      </c>
      <c r="G1007" s="55" t="s">
        <v>748</v>
      </c>
      <c r="H1007" s="55" t="s">
        <v>65</v>
      </c>
      <c r="I1007" s="55" t="s">
        <v>849</v>
      </c>
      <c r="J1007" s="136" t="s">
        <v>591</v>
      </c>
      <c r="K1007" s="136" t="s">
        <v>848</v>
      </c>
      <c r="L1007" s="136"/>
      <c r="M1007" s="126"/>
      <c r="N1007" s="221"/>
      <c r="O1007" s="136"/>
      <c r="P1007" s="136"/>
      <c r="Q1007" s="136"/>
      <c r="R1007" s="126"/>
      <c r="S1007" s="221"/>
      <c r="T1007" s="136"/>
      <c r="U1007" s="136"/>
      <c r="V1007" s="136"/>
      <c r="W1007" s="126"/>
      <c r="X1007" s="221"/>
      <c r="Y1007" s="136"/>
      <c r="Z1007" s="136"/>
      <c r="AA1007" s="136"/>
      <c r="AB1007" s="126"/>
      <c r="AC1007" s="221"/>
      <c r="AD1007" s="136"/>
      <c r="AE1007" s="136"/>
      <c r="AF1007" s="136"/>
      <c r="AG1007" s="126"/>
      <c r="AH1007" s="221"/>
      <c r="AI1007" s="136"/>
      <c r="AJ1007" s="136"/>
      <c r="AK1007" s="136"/>
      <c r="AL1007" s="8">
        <v>0</v>
      </c>
      <c r="AM1007" s="58">
        <v>0</v>
      </c>
      <c r="AN1007" s="237">
        <v>1</v>
      </c>
      <c r="AO1007" s="237"/>
      <c r="AP1007" s="136"/>
      <c r="AQ1007" s="200">
        <v>0</v>
      </c>
      <c r="AR1007" s="201">
        <v>0</v>
      </c>
      <c r="AS1007" s="136">
        <v>1</v>
      </c>
      <c r="AT1007" s="136"/>
      <c r="AU1007" s="245">
        <v>0</v>
      </c>
      <c r="AV1007" s="200">
        <v>0</v>
      </c>
      <c r="AW1007" s="201">
        <v>0</v>
      </c>
      <c r="AX1007" s="423">
        <v>1</v>
      </c>
      <c r="AY1007" s="136"/>
      <c r="AZ1007" s="245">
        <v>0</v>
      </c>
      <c r="BA1007" s="200">
        <v>0</v>
      </c>
      <c r="BB1007" s="201">
        <v>0</v>
      </c>
      <c r="BC1007" s="425">
        <v>1</v>
      </c>
      <c r="BD1007" s="136"/>
    </row>
    <row r="1008" spans="1:56" s="4" customFormat="1" ht="11.25" customHeight="1">
      <c r="A1008" s="123">
        <v>226</v>
      </c>
      <c r="B1008" s="55" t="s">
        <v>552</v>
      </c>
      <c r="C1008" s="345">
        <v>4</v>
      </c>
      <c r="D1008" s="57">
        <v>27963</v>
      </c>
      <c r="E1008" s="94">
        <v>0</v>
      </c>
      <c r="F1008" s="55" t="s">
        <v>551</v>
      </c>
      <c r="G1008" s="55" t="s">
        <v>748</v>
      </c>
      <c r="H1008" s="55" t="s">
        <v>65</v>
      </c>
      <c r="I1008" s="55" t="s">
        <v>849</v>
      </c>
      <c r="J1008" s="55" t="s">
        <v>591</v>
      </c>
      <c r="K1008" s="55" t="s">
        <v>848</v>
      </c>
      <c r="L1008" s="55"/>
      <c r="M1008" s="8"/>
      <c r="N1008" s="58"/>
      <c r="O1008" s="55"/>
      <c r="P1008" s="55"/>
      <c r="Q1008" s="55"/>
      <c r="R1008" s="8"/>
      <c r="S1008" s="58"/>
      <c r="T1008" s="55"/>
      <c r="U1008" s="55"/>
      <c r="V1008" s="55"/>
      <c r="W1008" s="8"/>
      <c r="X1008" s="58"/>
      <c r="Y1008" s="55"/>
      <c r="Z1008" s="55"/>
      <c r="AA1008" s="55"/>
      <c r="AB1008" s="8"/>
      <c r="AC1008" s="58"/>
      <c r="AD1008" s="55"/>
      <c r="AE1008" s="55"/>
      <c r="AF1008" s="55"/>
      <c r="AG1008" s="8"/>
      <c r="AH1008" s="58"/>
      <c r="AI1008" s="55"/>
      <c r="AJ1008" s="55"/>
      <c r="AK1008" s="55"/>
      <c r="AL1008" s="8">
        <v>0</v>
      </c>
      <c r="AM1008" s="58">
        <v>0</v>
      </c>
      <c r="AN1008" s="237">
        <v>1</v>
      </c>
      <c r="AO1008" s="228"/>
      <c r="AP1008" s="55"/>
      <c r="AQ1008" s="200">
        <v>0</v>
      </c>
      <c r="AR1008" s="201">
        <v>0</v>
      </c>
      <c r="AS1008" s="55">
        <v>1</v>
      </c>
      <c r="AT1008" s="55"/>
      <c r="AU1008" s="245">
        <v>0</v>
      </c>
      <c r="AV1008" s="200">
        <v>0</v>
      </c>
      <c r="AW1008" s="201">
        <v>0</v>
      </c>
      <c r="AX1008" s="423">
        <v>1</v>
      </c>
      <c r="AY1008" s="55"/>
      <c r="AZ1008" s="245">
        <v>0</v>
      </c>
      <c r="BA1008" s="200">
        <v>0</v>
      </c>
      <c r="BB1008" s="201">
        <v>0</v>
      </c>
      <c r="BC1008" s="425">
        <v>1</v>
      </c>
      <c r="BD1008" s="136"/>
    </row>
    <row r="1009" spans="1:56" ht="11.25" customHeight="1">
      <c r="A1009" s="123">
        <v>226</v>
      </c>
      <c r="B1009" s="55" t="s">
        <v>552</v>
      </c>
      <c r="C1009" s="345">
        <v>5</v>
      </c>
      <c r="D1009" s="57">
        <v>28580</v>
      </c>
      <c r="E1009" s="94">
        <v>0</v>
      </c>
      <c r="F1009" s="55" t="s">
        <v>551</v>
      </c>
      <c r="G1009" s="55" t="s">
        <v>748</v>
      </c>
      <c r="H1009" s="55" t="s">
        <v>65</v>
      </c>
      <c r="I1009" s="55" t="s">
        <v>849</v>
      </c>
      <c r="J1009" s="55" t="s">
        <v>591</v>
      </c>
      <c r="K1009" s="55" t="s">
        <v>848</v>
      </c>
      <c r="L1009" s="55"/>
      <c r="M1009" s="8"/>
      <c r="N1009" s="58"/>
      <c r="O1009" s="55"/>
      <c r="P1009" s="55"/>
      <c r="Q1009" s="55"/>
      <c r="R1009" s="8"/>
      <c r="S1009" s="58"/>
      <c r="T1009" s="55"/>
      <c r="U1009" s="55"/>
      <c r="V1009" s="55"/>
      <c r="W1009" s="8"/>
      <c r="X1009" s="58"/>
      <c r="Y1009" s="55"/>
      <c r="Z1009" s="55"/>
      <c r="AA1009" s="55"/>
      <c r="AB1009" s="8"/>
      <c r="AC1009" s="58"/>
      <c r="AD1009" s="55"/>
      <c r="AE1009" s="55"/>
      <c r="AF1009" s="55"/>
      <c r="AG1009" s="8"/>
      <c r="AH1009" s="58"/>
      <c r="AI1009" s="55"/>
      <c r="AJ1009" s="55"/>
      <c r="AK1009" s="55"/>
      <c r="AL1009" s="8">
        <v>0</v>
      </c>
      <c r="AM1009" s="58">
        <v>0</v>
      </c>
      <c r="AN1009" s="237">
        <v>1</v>
      </c>
      <c r="AO1009" s="228"/>
      <c r="AP1009" s="55"/>
      <c r="AQ1009" s="200">
        <v>0</v>
      </c>
      <c r="AR1009" s="201">
        <v>0</v>
      </c>
      <c r="AS1009" s="55">
        <v>1</v>
      </c>
      <c r="AT1009" s="55"/>
      <c r="AU1009" s="245">
        <v>0</v>
      </c>
      <c r="AV1009" s="200">
        <v>0</v>
      </c>
      <c r="AW1009" s="201">
        <v>0</v>
      </c>
      <c r="AX1009" s="423">
        <v>1</v>
      </c>
      <c r="AY1009" s="55"/>
      <c r="AZ1009" s="245">
        <v>0</v>
      </c>
      <c r="BA1009" s="200">
        <v>0</v>
      </c>
      <c r="BB1009" s="201">
        <v>0</v>
      </c>
      <c r="BC1009" s="425">
        <v>1</v>
      </c>
      <c r="BD1009" s="136"/>
    </row>
    <row r="1010" spans="1:56" ht="11.25" customHeight="1">
      <c r="A1010" s="123">
        <v>226</v>
      </c>
      <c r="B1010" s="55" t="s">
        <v>552</v>
      </c>
      <c r="C1010" s="345">
        <v>6</v>
      </c>
      <c r="D1010" s="57">
        <v>30040</v>
      </c>
      <c r="E1010" s="94">
        <v>210</v>
      </c>
      <c r="F1010" s="55" t="s">
        <v>551</v>
      </c>
      <c r="G1010" s="55" t="s">
        <v>748</v>
      </c>
      <c r="H1010" s="55" t="s">
        <v>65</v>
      </c>
      <c r="I1010" s="55" t="s">
        <v>849</v>
      </c>
      <c r="J1010" s="55" t="s">
        <v>591</v>
      </c>
      <c r="K1010" s="55" t="s">
        <v>848</v>
      </c>
      <c r="L1010" s="55"/>
      <c r="M1010" s="8"/>
      <c r="N1010" s="58"/>
      <c r="O1010" s="55"/>
      <c r="P1010" s="55"/>
      <c r="Q1010" s="55"/>
      <c r="R1010" s="8"/>
      <c r="S1010" s="58"/>
      <c r="T1010" s="55"/>
      <c r="U1010" s="55"/>
      <c r="V1010" s="55"/>
      <c r="W1010" s="8"/>
      <c r="X1010" s="58"/>
      <c r="Y1010" s="55"/>
      <c r="Z1010" s="55"/>
      <c r="AA1010" s="55"/>
      <c r="AB1010" s="8"/>
      <c r="AC1010" s="58"/>
      <c r="AD1010" s="55"/>
      <c r="AE1010" s="55"/>
      <c r="AF1010" s="55"/>
      <c r="AG1010" s="8"/>
      <c r="AH1010" s="58"/>
      <c r="AI1010" s="55"/>
      <c r="AJ1010" s="55"/>
      <c r="AK1010" s="55">
        <v>1167</v>
      </c>
      <c r="AL1010" s="8">
        <v>1420447.4601270726</v>
      </c>
      <c r="AM1010" s="58">
        <v>1.2171786290720417</v>
      </c>
      <c r="AN1010" s="237">
        <v>1</v>
      </c>
      <c r="AO1010" s="228"/>
      <c r="AP1010" s="55">
        <v>1225.8399999999999</v>
      </c>
      <c r="AQ1010" s="200">
        <v>1321003.3630775784</v>
      </c>
      <c r="AR1010" s="201">
        <v>1.0776311452372074</v>
      </c>
      <c r="AS1010" s="55">
        <v>1</v>
      </c>
      <c r="AT1010" s="55"/>
      <c r="AU1010" s="423">
        <v>1170.8</v>
      </c>
      <c r="AV1010" s="200">
        <v>1243169.7849270394</v>
      </c>
      <c r="AW1010" s="201">
        <v>1.0618122522437987</v>
      </c>
      <c r="AX1010" s="423">
        <v>1</v>
      </c>
      <c r="AY1010" s="55"/>
      <c r="AZ1010" s="423">
        <v>978.40680399999997</v>
      </c>
      <c r="BA1010" s="200">
        <v>979609.56130149704</v>
      </c>
      <c r="BB1010" s="201">
        <v>1.0012293018574481</v>
      </c>
      <c r="BC1010" s="425">
        <v>1</v>
      </c>
      <c r="BD1010" s="136"/>
    </row>
    <row r="1011" spans="1:56" s="4" customFormat="1" ht="11.25" customHeight="1">
      <c r="A1011" s="123">
        <v>226</v>
      </c>
      <c r="B1011" s="55" t="s">
        <v>552</v>
      </c>
      <c r="C1011" s="345">
        <v>7</v>
      </c>
      <c r="D1011" s="57">
        <v>30329</v>
      </c>
      <c r="E1011" s="94">
        <v>0</v>
      </c>
      <c r="F1011" s="55" t="s">
        <v>551</v>
      </c>
      <c r="G1011" s="55" t="s">
        <v>748</v>
      </c>
      <c r="H1011" s="55" t="s">
        <v>65</v>
      </c>
      <c r="I1011" s="55" t="s">
        <v>849</v>
      </c>
      <c r="J1011" s="55" t="s">
        <v>591</v>
      </c>
      <c r="K1011" s="55" t="s">
        <v>848</v>
      </c>
      <c r="L1011" s="55"/>
      <c r="M1011" s="8"/>
      <c r="N1011" s="58"/>
      <c r="O1011" s="55"/>
      <c r="P1011" s="55"/>
      <c r="Q1011" s="55"/>
      <c r="R1011" s="8"/>
      <c r="S1011" s="58"/>
      <c r="T1011" s="55"/>
      <c r="U1011" s="55"/>
      <c r="V1011" s="55"/>
      <c r="W1011" s="8"/>
      <c r="X1011" s="58"/>
      <c r="Y1011" s="55"/>
      <c r="Z1011" s="55"/>
      <c r="AA1011" s="55"/>
      <c r="AB1011" s="8"/>
      <c r="AC1011" s="58"/>
      <c r="AD1011" s="55"/>
      <c r="AE1011" s="55"/>
      <c r="AF1011" s="55"/>
      <c r="AG1011" s="8"/>
      <c r="AH1011" s="58"/>
      <c r="AI1011" s="55"/>
      <c r="AJ1011" s="55"/>
      <c r="AK1011" s="55"/>
      <c r="AL1011" s="8">
        <v>0</v>
      </c>
      <c r="AM1011" s="58">
        <v>0</v>
      </c>
      <c r="AN1011" s="237">
        <v>1</v>
      </c>
      <c r="AO1011" s="228"/>
      <c r="AP1011" s="55"/>
      <c r="AQ1011" s="200">
        <v>0</v>
      </c>
      <c r="AR1011" s="201">
        <v>0</v>
      </c>
      <c r="AS1011" s="55">
        <v>1</v>
      </c>
      <c r="AT1011" s="55"/>
      <c r="AU1011" s="245">
        <v>0</v>
      </c>
      <c r="AV1011" s="200">
        <v>0</v>
      </c>
      <c r="AW1011" s="201">
        <v>0</v>
      </c>
      <c r="AX1011" s="423">
        <v>1</v>
      </c>
      <c r="AY1011" s="55"/>
      <c r="AZ1011" s="245">
        <v>0</v>
      </c>
      <c r="BA1011" s="200">
        <v>0</v>
      </c>
      <c r="BB1011" s="201">
        <v>0</v>
      </c>
      <c r="BC1011" s="425">
        <v>1</v>
      </c>
      <c r="BD1011" s="136"/>
    </row>
    <row r="1012" spans="1:56" s="4" customFormat="1" ht="11.25" customHeight="1">
      <c r="A1012" s="123">
        <v>226</v>
      </c>
      <c r="B1012" s="55" t="s">
        <v>1115</v>
      </c>
      <c r="C1012" s="345">
        <v>8</v>
      </c>
      <c r="D1012" s="57">
        <v>42093</v>
      </c>
      <c r="E1012" s="94">
        <v>660</v>
      </c>
      <c r="F1012" s="122" t="s">
        <v>551</v>
      </c>
      <c r="G1012" s="122" t="s">
        <v>748</v>
      </c>
      <c r="H1012" s="122" t="s">
        <v>65</v>
      </c>
      <c r="I1012" s="55" t="s">
        <v>849</v>
      </c>
      <c r="J1012" s="55" t="s">
        <v>591</v>
      </c>
      <c r="K1012" s="55" t="s">
        <v>848</v>
      </c>
      <c r="L1012" s="55">
        <v>2891.46</v>
      </c>
      <c r="M1012" s="8">
        <v>2770696.7027826128</v>
      </c>
      <c r="N1012" s="58">
        <v>0.95823449149654938</v>
      </c>
      <c r="O1012" s="55"/>
      <c r="P1012" s="55">
        <v>1</v>
      </c>
      <c r="Q1012" s="197">
        <v>2251.1320000000001</v>
      </c>
      <c r="R1012" s="8">
        <v>2320071.1072424911</v>
      </c>
      <c r="S1012" s="58">
        <v>1.0306241958456861</v>
      </c>
      <c r="T1012" s="55"/>
      <c r="U1012" s="55">
        <v>1</v>
      </c>
      <c r="V1012" s="197">
        <v>2531.7539999999999</v>
      </c>
      <c r="W1012" s="8">
        <v>2380910.755589399</v>
      </c>
      <c r="X1012" s="58">
        <v>0.94041947029190009</v>
      </c>
      <c r="Y1012" s="55"/>
      <c r="Z1012" s="55">
        <v>1</v>
      </c>
      <c r="AA1012" s="197">
        <v>2690.413</v>
      </c>
      <c r="AB1012" s="8">
        <v>2630196.7286811224</v>
      </c>
      <c r="AC1012" s="58">
        <v>0.97761820533915145</v>
      </c>
      <c r="AD1012" s="55"/>
      <c r="AE1012" s="55"/>
      <c r="AF1012" s="197">
        <v>3476.8960000000002</v>
      </c>
      <c r="AG1012" s="8">
        <v>3358842.9147953931</v>
      </c>
      <c r="AH1012" s="58">
        <v>0.9660464146167711</v>
      </c>
      <c r="AI1012" s="55"/>
      <c r="AJ1012" s="55"/>
      <c r="AK1012" s="55">
        <v>3586</v>
      </c>
      <c r="AL1012" s="8">
        <v>4086935.9668732351</v>
      </c>
      <c r="AM1012" s="58">
        <v>1.1396921268469702</v>
      </c>
      <c r="AN1012" s="237">
        <v>1</v>
      </c>
      <c r="AO1012" s="228"/>
      <c r="AP1012" s="55">
        <v>3952.09</v>
      </c>
      <c r="AQ1012" s="200">
        <v>3882500.1740614343</v>
      </c>
      <c r="AR1012" s="201">
        <v>0.98239163937598439</v>
      </c>
      <c r="AS1012" s="55">
        <v>1</v>
      </c>
      <c r="AT1012" s="55"/>
      <c r="AU1012" s="423">
        <v>3684.95</v>
      </c>
      <c r="AV1012" s="200">
        <v>3520378.6691362145</v>
      </c>
      <c r="AW1012" s="201">
        <v>0.95533960274527874</v>
      </c>
      <c r="AX1012" s="423">
        <v>1</v>
      </c>
      <c r="AY1012" s="55"/>
      <c r="AZ1012" s="423">
        <v>3385.2220000000002</v>
      </c>
      <c r="BA1012" s="200">
        <v>3002133.9437566604</v>
      </c>
      <c r="BB1012" s="201">
        <v>0.88683517469656648</v>
      </c>
      <c r="BC1012" s="425">
        <v>1</v>
      </c>
      <c r="BD1012" s="136"/>
    </row>
    <row r="1013" spans="1:56" ht="11.25" customHeight="1">
      <c r="A1013" s="123">
        <v>226</v>
      </c>
      <c r="B1013" s="55" t="s">
        <v>1115</v>
      </c>
      <c r="C1013" s="345">
        <v>9</v>
      </c>
      <c r="D1013" s="57">
        <v>42444</v>
      </c>
      <c r="E1013" s="94">
        <v>660</v>
      </c>
      <c r="F1013" s="122" t="s">
        <v>551</v>
      </c>
      <c r="G1013" s="122" t="s">
        <v>748</v>
      </c>
      <c r="H1013" s="122" t="s">
        <v>65</v>
      </c>
      <c r="I1013" s="55" t="s">
        <v>849</v>
      </c>
      <c r="J1013" s="55" t="s">
        <v>591</v>
      </c>
      <c r="K1013" s="55" t="s">
        <v>848</v>
      </c>
      <c r="L1013" s="55">
        <v>2446.66</v>
      </c>
      <c r="M1013" s="8">
        <v>2291173.2951939167</v>
      </c>
      <c r="N1013" s="58">
        <v>0.93644940252994557</v>
      </c>
      <c r="O1013" s="55"/>
      <c r="P1013" s="55">
        <v>1</v>
      </c>
      <c r="Q1013" s="197">
        <v>2621.1010000000001</v>
      </c>
      <c r="R1013" s="8">
        <v>2657352.157662936</v>
      </c>
      <c r="S1013" s="58">
        <v>1.013830507738136</v>
      </c>
      <c r="T1013" s="55"/>
      <c r="U1013" s="55">
        <v>1</v>
      </c>
      <c r="V1013" s="197">
        <v>2805.3980000000001</v>
      </c>
      <c r="W1013" s="8">
        <v>2628115.9357641167</v>
      </c>
      <c r="X1013" s="58">
        <v>0.93680680451191467</v>
      </c>
      <c r="Y1013" s="55"/>
      <c r="Z1013" s="55">
        <v>1</v>
      </c>
      <c r="AA1013" s="197">
        <v>2770.1909999999998</v>
      </c>
      <c r="AB1013" s="8">
        <v>2789099.9330478385</v>
      </c>
      <c r="AC1013" s="58">
        <v>1.0068258589562376</v>
      </c>
      <c r="AD1013" s="55"/>
      <c r="AE1013" s="55">
        <v>1</v>
      </c>
      <c r="AF1013" s="197">
        <v>3117.241</v>
      </c>
      <c r="AG1013" s="8">
        <v>2728218.9806466801</v>
      </c>
      <c r="AH1013" s="58">
        <v>0.87520309807508634</v>
      </c>
      <c r="AI1013" s="55"/>
      <c r="AJ1013" s="55">
        <v>1</v>
      </c>
      <c r="AK1013" s="55">
        <v>3130</v>
      </c>
      <c r="AL1013" s="8">
        <v>3636909.183592814</v>
      </c>
      <c r="AM1013" s="58">
        <v>1.1619518158443496</v>
      </c>
      <c r="AN1013" s="237">
        <v>1</v>
      </c>
      <c r="AO1013" s="228"/>
      <c r="AP1013" s="55">
        <v>3783.86</v>
      </c>
      <c r="AQ1013" s="200">
        <v>3727212.9765668381</v>
      </c>
      <c r="AR1013" s="201">
        <v>0.98502930250242826</v>
      </c>
      <c r="AS1013" s="55">
        <v>1</v>
      </c>
      <c r="AT1013" s="55"/>
      <c r="AU1013" s="423">
        <v>3829.96</v>
      </c>
      <c r="AV1013" s="200">
        <v>3680388.1635078681</v>
      </c>
      <c r="AW1013" s="201">
        <v>0.96094689331164496</v>
      </c>
      <c r="AX1013" s="423">
        <v>1</v>
      </c>
      <c r="AY1013" s="55"/>
      <c r="AZ1013" s="423">
        <v>3742.8960000000002</v>
      </c>
      <c r="BA1013" s="200">
        <v>3508315.0416774238</v>
      </c>
      <c r="BB1013" s="201">
        <v>0.93732634881584309</v>
      </c>
      <c r="BC1013" s="425">
        <v>1</v>
      </c>
      <c r="BD1013" s="136"/>
    </row>
    <row r="1014" spans="1:56" ht="11.25" customHeight="1">
      <c r="A1014" s="123">
        <v>226</v>
      </c>
      <c r="B1014" s="55" t="s">
        <v>1115</v>
      </c>
      <c r="C1014" s="345">
        <v>10</v>
      </c>
      <c r="D1014" s="57">
        <v>42732</v>
      </c>
      <c r="E1014" s="94">
        <v>660</v>
      </c>
      <c r="F1014" s="122" t="s">
        <v>551</v>
      </c>
      <c r="G1014" s="122" t="s">
        <v>748</v>
      </c>
      <c r="H1014" s="122" t="s">
        <v>65</v>
      </c>
      <c r="I1014" s="55" t="s">
        <v>849</v>
      </c>
      <c r="J1014" s="55" t="s">
        <v>591</v>
      </c>
      <c r="K1014" s="55" t="s">
        <v>848</v>
      </c>
      <c r="L1014" s="55">
        <v>2916.32</v>
      </c>
      <c r="M1014" s="8">
        <v>2787738.4324663845</v>
      </c>
      <c r="N1014" s="58">
        <v>0.95590965067838385</v>
      </c>
      <c r="O1014" s="55"/>
      <c r="P1014" s="55">
        <v>1</v>
      </c>
      <c r="Q1014" s="197">
        <v>2401.576</v>
      </c>
      <c r="R1014" s="8">
        <v>2464245.4521256494</v>
      </c>
      <c r="S1014" s="58">
        <v>1.0260951359131043</v>
      </c>
      <c r="T1014" s="55"/>
      <c r="U1014" s="55">
        <v>1</v>
      </c>
      <c r="V1014" s="197">
        <v>2889.1010000000001</v>
      </c>
      <c r="W1014" s="8">
        <v>2705939.9257374164</v>
      </c>
      <c r="X1014" s="58">
        <v>0.93660274449990366</v>
      </c>
      <c r="Y1014" s="55"/>
      <c r="Z1014" s="55">
        <v>1</v>
      </c>
      <c r="AA1014" s="197">
        <v>1859.1790000000001</v>
      </c>
      <c r="AB1014" s="8">
        <v>1891141.4200517237</v>
      </c>
      <c r="AC1014" s="58">
        <v>1.0171916851748668</v>
      </c>
      <c r="AD1014" s="55"/>
      <c r="AE1014" s="55">
        <v>1</v>
      </c>
      <c r="AF1014" s="197">
        <v>3436.884</v>
      </c>
      <c r="AG1014" s="8">
        <v>3381987.5092813009</v>
      </c>
      <c r="AH1014" s="58">
        <v>0.98402724947402964</v>
      </c>
      <c r="AI1014" s="55"/>
      <c r="AJ1014" s="55">
        <v>1</v>
      </c>
      <c r="AK1014" s="55">
        <v>3552</v>
      </c>
      <c r="AL1014" s="8">
        <v>4235102.9777940577</v>
      </c>
      <c r="AM1014" s="58">
        <v>1.1923150275321108</v>
      </c>
      <c r="AN1014" s="237">
        <v>1</v>
      </c>
      <c r="AO1014" s="228">
        <v>1</v>
      </c>
      <c r="AP1014" s="55">
        <v>3215.99</v>
      </c>
      <c r="AQ1014" s="200">
        <v>3139560.4384036507</v>
      </c>
      <c r="AR1014" s="201">
        <v>0.97623451515820969</v>
      </c>
      <c r="AS1014" s="55">
        <v>1</v>
      </c>
      <c r="AT1014" s="55"/>
      <c r="AU1014" s="423">
        <v>3926.596</v>
      </c>
      <c r="AV1014" s="200">
        <v>3834120.7869636356</v>
      </c>
      <c r="AW1014" s="201">
        <v>0.9764490125705918</v>
      </c>
      <c r="AX1014" s="423">
        <v>1</v>
      </c>
      <c r="AY1014" s="55"/>
      <c r="AZ1014" s="423">
        <v>3748.636</v>
      </c>
      <c r="BA1014" s="200">
        <v>3571344.0778298578</v>
      </c>
      <c r="BB1014" s="201">
        <v>0.95270495130224908</v>
      </c>
      <c r="BC1014" s="425">
        <v>1</v>
      </c>
      <c r="BD1014" s="136"/>
    </row>
    <row r="1015" spans="1:56" ht="11.25" customHeight="1">
      <c r="A1015" s="357">
        <v>227</v>
      </c>
      <c r="B1015" s="263" t="s">
        <v>547</v>
      </c>
      <c r="C1015" s="344">
        <v>0</v>
      </c>
      <c r="D1015" s="264"/>
      <c r="E1015" s="421">
        <v>2600</v>
      </c>
      <c r="F1015" s="263" t="s">
        <v>540</v>
      </c>
      <c r="G1015" s="263" t="s">
        <v>589</v>
      </c>
      <c r="H1015" s="263" t="s">
        <v>590</v>
      </c>
      <c r="I1015" s="263" t="s">
        <v>849</v>
      </c>
      <c r="J1015" s="263" t="s">
        <v>591</v>
      </c>
      <c r="K1015" s="263" t="s">
        <v>848</v>
      </c>
      <c r="L1015" s="267">
        <v>19229</v>
      </c>
      <c r="M1015" s="265">
        <v>18581482.468235984</v>
      </c>
      <c r="N1015" s="268">
        <v>0.96632599033938238</v>
      </c>
      <c r="O1015" s="263">
        <v>1</v>
      </c>
      <c r="P1015" s="263"/>
      <c r="Q1015" s="267">
        <v>18784</v>
      </c>
      <c r="R1015" s="265">
        <v>18189483.842694525</v>
      </c>
      <c r="S1015" s="268">
        <v>0.96834986385724686</v>
      </c>
      <c r="T1015" s="263">
        <v>1</v>
      </c>
      <c r="U1015" s="263"/>
      <c r="V1015" s="267">
        <v>18524.22</v>
      </c>
      <c r="W1015" s="265">
        <v>17657880.070245627</v>
      </c>
      <c r="X1015" s="268">
        <v>0.95323204271195372</v>
      </c>
      <c r="Y1015" s="263">
        <v>1</v>
      </c>
      <c r="Z1015" s="263"/>
      <c r="AA1015" s="267">
        <v>20041.72</v>
      </c>
      <c r="AB1015" s="265">
        <v>18975469.790738955</v>
      </c>
      <c r="AC1015" s="268">
        <v>0.94679846793283984</v>
      </c>
      <c r="AD1015" s="263">
        <v>1</v>
      </c>
      <c r="AE1015" s="263"/>
      <c r="AF1015" s="267">
        <v>19956.5</v>
      </c>
      <c r="AG1015" s="265">
        <v>19046905.177727703</v>
      </c>
      <c r="AH1015" s="268">
        <v>0.95442112483289665</v>
      </c>
      <c r="AI1015" s="263">
        <v>1</v>
      </c>
      <c r="AJ1015" s="263"/>
      <c r="AK1015" s="263">
        <v>19468.64</v>
      </c>
      <c r="AL1015" s="265">
        <v>18457966.986299239</v>
      </c>
      <c r="AM1015" s="268">
        <v>0.94808712813525964</v>
      </c>
      <c r="AN1015" s="263"/>
      <c r="AO1015" s="313"/>
      <c r="AP1015" s="263">
        <v>19265.88</v>
      </c>
      <c r="AQ1015" s="265">
        <v>18215355.935354896</v>
      </c>
      <c r="AR1015" s="268">
        <v>0.94547230312629871</v>
      </c>
      <c r="AS1015" s="263"/>
      <c r="AT1015" s="263"/>
      <c r="AU1015" s="422">
        <v>19404.886343000002</v>
      </c>
      <c r="AV1015" s="265">
        <v>18319601.958919492</v>
      </c>
      <c r="AW1015" s="268">
        <v>0.94407159285052922</v>
      </c>
      <c r="AX1015" s="422"/>
      <c r="AY1015" s="263"/>
      <c r="AZ1015" s="422">
        <v>18679.497547999999</v>
      </c>
      <c r="BA1015" s="265">
        <v>17947476.696192473</v>
      </c>
      <c r="BB1015" s="268">
        <v>0.96081153414718579</v>
      </c>
      <c r="BC1015" s="422"/>
      <c r="BD1015" s="263"/>
    </row>
    <row r="1016" spans="1:56" s="4" customFormat="1" ht="11.25" customHeight="1">
      <c r="A1016" s="123">
        <v>227</v>
      </c>
      <c r="B1016" s="55" t="s">
        <v>547</v>
      </c>
      <c r="C1016" s="345">
        <v>1</v>
      </c>
      <c r="D1016" s="57">
        <v>30376</v>
      </c>
      <c r="E1016" s="94">
        <v>200</v>
      </c>
      <c r="F1016" s="55" t="s">
        <v>540</v>
      </c>
      <c r="G1016" s="55" t="s">
        <v>589</v>
      </c>
      <c r="H1016" s="55" t="s">
        <v>590</v>
      </c>
      <c r="I1016" s="55" t="s">
        <v>849</v>
      </c>
      <c r="J1016" s="55" t="s">
        <v>591</v>
      </c>
      <c r="K1016" s="55" t="s">
        <v>848</v>
      </c>
      <c r="L1016" s="55"/>
      <c r="M1016" s="8"/>
      <c r="N1016" s="58"/>
      <c r="O1016" s="55"/>
      <c r="P1016" s="55"/>
      <c r="Q1016" s="55"/>
      <c r="R1016" s="8"/>
      <c r="S1016" s="58"/>
      <c r="T1016" s="55"/>
      <c r="U1016" s="55"/>
      <c r="V1016" s="55"/>
      <c r="W1016" s="8"/>
      <c r="X1016" s="58"/>
      <c r="Y1016" s="55"/>
      <c r="Z1016" s="55"/>
      <c r="AA1016" s="55"/>
      <c r="AB1016" s="8"/>
      <c r="AC1016" s="58"/>
      <c r="AD1016" s="55"/>
      <c r="AE1016" s="55"/>
      <c r="AF1016" s="55"/>
      <c r="AG1016" s="8"/>
      <c r="AH1016" s="58"/>
      <c r="AI1016" s="55"/>
      <c r="AJ1016" s="55"/>
      <c r="AK1016" s="55">
        <v>1416.43</v>
      </c>
      <c r="AL1016" s="8">
        <v>1388225.8468753682</v>
      </c>
      <c r="AM1016" s="58">
        <v>0.98008785953091093</v>
      </c>
      <c r="AN1016" s="237">
        <v>1</v>
      </c>
      <c r="AO1016" s="228"/>
      <c r="AP1016" s="55">
        <v>1558.94</v>
      </c>
      <c r="AQ1016" s="200">
        <v>1512756.625231165</v>
      </c>
      <c r="AR1016" s="201">
        <v>0.97037514287346849</v>
      </c>
      <c r="AS1016" s="55">
        <v>1</v>
      </c>
      <c r="AT1016" s="55"/>
      <c r="AU1016" s="423">
        <v>1331.2157320000001</v>
      </c>
      <c r="AV1016" s="200">
        <v>1296261.7811667717</v>
      </c>
      <c r="AW1016" s="201">
        <v>0.9737428352197175</v>
      </c>
      <c r="AX1016" s="423">
        <v>1</v>
      </c>
      <c r="AY1016" s="55"/>
      <c r="AZ1016" s="426">
        <v>1504.155092</v>
      </c>
      <c r="BA1016" s="200">
        <v>1492813.6386049751</v>
      </c>
      <c r="BB1016" s="201">
        <v>0.99245991756079843</v>
      </c>
      <c r="BC1016" s="425">
        <v>1</v>
      </c>
      <c r="BD1016" s="136"/>
    </row>
    <row r="1017" spans="1:56" ht="11.25" customHeight="1">
      <c r="A1017" s="123">
        <v>227</v>
      </c>
      <c r="B1017" s="136" t="s">
        <v>547</v>
      </c>
      <c r="C1017" s="346">
        <v>2</v>
      </c>
      <c r="D1017" s="140">
        <v>30620</v>
      </c>
      <c r="E1017" s="127">
        <v>200</v>
      </c>
      <c r="F1017" s="136" t="s">
        <v>540</v>
      </c>
      <c r="G1017" s="136" t="s">
        <v>589</v>
      </c>
      <c r="H1017" s="136" t="s">
        <v>590</v>
      </c>
      <c r="I1017" s="136" t="s">
        <v>849</v>
      </c>
      <c r="J1017" s="136" t="s">
        <v>591</v>
      </c>
      <c r="K1017" s="136" t="s">
        <v>848</v>
      </c>
      <c r="L1017" s="136"/>
      <c r="M1017" s="126"/>
      <c r="N1017" s="221"/>
      <c r="O1017" s="136"/>
      <c r="P1017" s="136"/>
      <c r="Q1017" s="136"/>
      <c r="R1017" s="126"/>
      <c r="S1017" s="221"/>
      <c r="T1017" s="136"/>
      <c r="U1017" s="136"/>
      <c r="V1017" s="136"/>
      <c r="W1017" s="126"/>
      <c r="X1017" s="221"/>
      <c r="Y1017" s="136"/>
      <c r="Z1017" s="136"/>
      <c r="AA1017" s="136"/>
      <c r="AB1017" s="126"/>
      <c r="AC1017" s="221"/>
      <c r="AD1017" s="136"/>
      <c r="AE1017" s="136"/>
      <c r="AF1017" s="136"/>
      <c r="AG1017" s="126"/>
      <c r="AH1017" s="221"/>
      <c r="AI1017" s="136"/>
      <c r="AJ1017" s="136"/>
      <c r="AK1017" s="136">
        <v>1567.51</v>
      </c>
      <c r="AL1017" s="8">
        <v>1516332.8023670949</v>
      </c>
      <c r="AM1017" s="58">
        <v>0.96735127837595614</v>
      </c>
      <c r="AN1017" s="237">
        <v>1</v>
      </c>
      <c r="AO1017" s="237"/>
      <c r="AP1017" s="136">
        <v>1537.32</v>
      </c>
      <c r="AQ1017" s="200">
        <v>1485022.6705040061</v>
      </c>
      <c r="AR1017" s="201">
        <v>0.96598149409622336</v>
      </c>
      <c r="AS1017" s="136">
        <v>1</v>
      </c>
      <c r="AT1017" s="136"/>
      <c r="AU1017" s="423">
        <v>1546.635992</v>
      </c>
      <c r="AV1017" s="200">
        <v>1496840.4047537989</v>
      </c>
      <c r="AW1017" s="201">
        <v>0.96780393867479508</v>
      </c>
      <c r="AX1017" s="423">
        <v>1</v>
      </c>
      <c r="AY1017" s="136"/>
      <c r="AZ1017" s="426">
        <v>1342.503459</v>
      </c>
      <c r="BA1017" s="200">
        <v>1321636.9289826865</v>
      </c>
      <c r="BB1017" s="201">
        <v>0.98445700092805977</v>
      </c>
      <c r="BC1017" s="425">
        <v>1</v>
      </c>
      <c r="BD1017" s="136"/>
    </row>
    <row r="1018" spans="1:56" ht="11.25" customHeight="1">
      <c r="A1018" s="123">
        <v>227</v>
      </c>
      <c r="B1018" s="55" t="s">
        <v>547</v>
      </c>
      <c r="C1018" s="345">
        <v>3</v>
      </c>
      <c r="D1018" s="57">
        <v>30758</v>
      </c>
      <c r="E1018" s="94">
        <v>200</v>
      </c>
      <c r="F1018" s="136" t="s">
        <v>540</v>
      </c>
      <c r="G1018" s="136" t="s">
        <v>589</v>
      </c>
      <c r="H1018" s="136" t="s">
        <v>590</v>
      </c>
      <c r="I1018" s="55" t="s">
        <v>849</v>
      </c>
      <c r="J1018" s="55" t="s">
        <v>591</v>
      </c>
      <c r="K1018" s="55" t="s">
        <v>848</v>
      </c>
      <c r="L1018" s="136"/>
      <c r="M1018" s="126"/>
      <c r="N1018" s="221"/>
      <c r="O1018" s="136"/>
      <c r="P1018" s="136"/>
      <c r="Q1018" s="136"/>
      <c r="R1018" s="126"/>
      <c r="S1018" s="221"/>
      <c r="T1018" s="136"/>
      <c r="U1018" s="136"/>
      <c r="V1018" s="136"/>
      <c r="W1018" s="126"/>
      <c r="X1018" s="221"/>
      <c r="Y1018" s="136"/>
      <c r="Z1018" s="136"/>
      <c r="AA1018" s="136"/>
      <c r="AB1018" s="126"/>
      <c r="AC1018" s="221"/>
      <c r="AD1018" s="136"/>
      <c r="AE1018" s="136"/>
      <c r="AF1018" s="136"/>
      <c r="AG1018" s="126"/>
      <c r="AH1018" s="221"/>
      <c r="AI1018" s="136"/>
      <c r="AJ1018" s="136"/>
      <c r="AK1018" s="136">
        <v>1566.97</v>
      </c>
      <c r="AL1018" s="8">
        <v>1525327.1569108658</v>
      </c>
      <c r="AM1018" s="58">
        <v>0.97342460730637204</v>
      </c>
      <c r="AN1018" s="237">
        <v>1</v>
      </c>
      <c r="AO1018" s="237"/>
      <c r="AP1018" s="136">
        <v>1411.51</v>
      </c>
      <c r="AQ1018" s="200">
        <v>1369172.4112928458</v>
      </c>
      <c r="AR1018" s="201">
        <v>0.97000546315140934</v>
      </c>
      <c r="AS1018" s="136">
        <v>1</v>
      </c>
      <c r="AT1018" s="136"/>
      <c r="AU1018" s="423">
        <v>1571.122695</v>
      </c>
      <c r="AV1018" s="200">
        <v>1522082.8169277783</v>
      </c>
      <c r="AW1018" s="201">
        <v>0.96878672924254228</v>
      </c>
      <c r="AX1018" s="423">
        <v>1</v>
      </c>
      <c r="AY1018" s="136"/>
      <c r="AZ1018" s="426">
        <v>1316.806926</v>
      </c>
      <c r="BA1018" s="200">
        <v>1308437.3717947444</v>
      </c>
      <c r="BB1018" s="201">
        <v>0.99364405362699659</v>
      </c>
      <c r="BC1018" s="425">
        <v>1</v>
      </c>
      <c r="BD1018" s="136"/>
    </row>
    <row r="1019" spans="1:56" s="4" customFormat="1" ht="12" customHeight="1">
      <c r="A1019" s="123">
        <v>227</v>
      </c>
      <c r="B1019" s="55" t="s">
        <v>547</v>
      </c>
      <c r="C1019" s="345">
        <v>4</v>
      </c>
      <c r="D1019" s="57">
        <v>31928</v>
      </c>
      <c r="E1019" s="94">
        <v>500</v>
      </c>
      <c r="F1019" s="55" t="s">
        <v>540</v>
      </c>
      <c r="G1019" s="55" t="s">
        <v>589</v>
      </c>
      <c r="H1019" s="55" t="s">
        <v>590</v>
      </c>
      <c r="I1019" s="55" t="s">
        <v>849</v>
      </c>
      <c r="J1019" s="55" t="s">
        <v>591</v>
      </c>
      <c r="K1019" s="55" t="s">
        <v>848</v>
      </c>
      <c r="L1019" s="55"/>
      <c r="M1019" s="8"/>
      <c r="N1019" s="58"/>
      <c r="O1019" s="55"/>
      <c r="P1019" s="55"/>
      <c r="Q1019" s="55"/>
      <c r="R1019" s="8"/>
      <c r="S1019" s="58"/>
      <c r="T1019" s="55"/>
      <c r="U1019" s="55"/>
      <c r="V1019" s="55"/>
      <c r="W1019" s="8"/>
      <c r="X1019" s="58"/>
      <c r="Y1019" s="55"/>
      <c r="Z1019" s="55"/>
      <c r="AA1019" s="55"/>
      <c r="AB1019" s="8"/>
      <c r="AC1019" s="58"/>
      <c r="AD1019" s="55"/>
      <c r="AE1019" s="55"/>
      <c r="AF1019" s="55"/>
      <c r="AG1019" s="8"/>
      <c r="AH1019" s="58"/>
      <c r="AI1019" s="55"/>
      <c r="AJ1019" s="55"/>
      <c r="AK1019" s="55">
        <v>3881.02</v>
      </c>
      <c r="AL1019" s="8">
        <v>3653337.4756533196</v>
      </c>
      <c r="AM1019" s="58">
        <v>0.94133435943471555</v>
      </c>
      <c r="AN1019" s="237">
        <v>1</v>
      </c>
      <c r="AO1019" s="228"/>
      <c r="AP1019" s="55">
        <v>3417.97</v>
      </c>
      <c r="AQ1019" s="200">
        <v>3217385.0235086135</v>
      </c>
      <c r="AR1019" s="201">
        <v>0.94131458834004211</v>
      </c>
      <c r="AS1019" s="55">
        <v>1</v>
      </c>
      <c r="AT1019" s="55"/>
      <c r="AU1019" s="423">
        <v>3919.3464220000005</v>
      </c>
      <c r="AV1019" s="200">
        <v>3673925.3363562361</v>
      </c>
      <c r="AW1019" s="201">
        <v>0.93738213997462139</v>
      </c>
      <c r="AX1019" s="423">
        <v>1</v>
      </c>
      <c r="AY1019" s="55"/>
      <c r="AZ1019" s="426">
        <v>3377.3713830000002</v>
      </c>
      <c r="BA1019" s="200">
        <v>3189946.4903724934</v>
      </c>
      <c r="BB1019" s="201">
        <v>0.94450569055837041</v>
      </c>
      <c r="BC1019" s="425">
        <v>1</v>
      </c>
      <c r="BD1019" s="136"/>
    </row>
    <row r="1020" spans="1:56" ht="12" customHeight="1">
      <c r="A1020" s="123">
        <v>227</v>
      </c>
      <c r="B1020" s="55" t="s">
        <v>547</v>
      </c>
      <c r="C1020" s="345">
        <v>5</v>
      </c>
      <c r="D1020" s="57">
        <v>32227</v>
      </c>
      <c r="E1020" s="94">
        <v>500</v>
      </c>
      <c r="F1020" s="55" t="s">
        <v>540</v>
      </c>
      <c r="G1020" s="55" t="s">
        <v>589</v>
      </c>
      <c r="H1020" s="55" t="s">
        <v>590</v>
      </c>
      <c r="I1020" s="55" t="s">
        <v>849</v>
      </c>
      <c r="J1020" s="55" t="s">
        <v>591</v>
      </c>
      <c r="K1020" s="55" t="s">
        <v>848</v>
      </c>
      <c r="L1020" s="55"/>
      <c r="M1020" s="8"/>
      <c r="N1020" s="58"/>
      <c r="O1020" s="55"/>
      <c r="P1020" s="55"/>
      <c r="Q1020" s="55"/>
      <c r="R1020" s="8"/>
      <c r="S1020" s="58"/>
      <c r="T1020" s="55"/>
      <c r="U1020" s="55"/>
      <c r="V1020" s="55"/>
      <c r="W1020" s="8"/>
      <c r="X1020" s="58"/>
      <c r="Y1020" s="55"/>
      <c r="Z1020" s="55"/>
      <c r="AA1020" s="55"/>
      <c r="AB1020" s="8"/>
      <c r="AC1020" s="58"/>
      <c r="AD1020" s="55"/>
      <c r="AE1020" s="55"/>
      <c r="AF1020" s="55"/>
      <c r="AG1020" s="8"/>
      <c r="AH1020" s="58"/>
      <c r="AI1020" s="55"/>
      <c r="AJ1020" s="55"/>
      <c r="AK1020" s="55">
        <v>3972.38</v>
      </c>
      <c r="AL1020" s="8">
        <v>3776474.3759704456</v>
      </c>
      <c r="AM1020" s="58">
        <v>0.95068306052554019</v>
      </c>
      <c r="AN1020" s="237">
        <v>1</v>
      </c>
      <c r="AO1020" s="228"/>
      <c r="AP1020" s="55">
        <v>3423.53</v>
      </c>
      <c r="AQ1020" s="200">
        <v>3254800.2124544126</v>
      </c>
      <c r="AR1020" s="201">
        <v>0.9507146753363962</v>
      </c>
      <c r="AS1020" s="55">
        <v>1</v>
      </c>
      <c r="AT1020" s="55"/>
      <c r="AU1020" s="423">
        <v>3971.7716660000001</v>
      </c>
      <c r="AV1020" s="200">
        <v>3757907.0970794004</v>
      </c>
      <c r="AW1020" s="201">
        <v>0.94615386107127741</v>
      </c>
      <c r="AX1020" s="423">
        <v>1</v>
      </c>
      <c r="AY1020" s="55"/>
      <c r="AZ1020" s="426">
        <v>3686.8968090000003</v>
      </c>
      <c r="BA1020" s="200">
        <v>3565031.8125613551</v>
      </c>
      <c r="BB1020" s="201">
        <v>0.9669464585661407</v>
      </c>
      <c r="BC1020" s="425">
        <v>1</v>
      </c>
      <c r="BD1020" s="136"/>
    </row>
    <row r="1021" spans="1:56" s="102" customFormat="1" ht="12" customHeight="1">
      <c r="A1021" s="123">
        <v>227</v>
      </c>
      <c r="B1021" s="55" t="s">
        <v>547</v>
      </c>
      <c r="C1021" s="345">
        <v>6</v>
      </c>
      <c r="D1021" s="57">
        <v>32562</v>
      </c>
      <c r="E1021" s="94">
        <v>500</v>
      </c>
      <c r="F1021" s="55" t="s">
        <v>540</v>
      </c>
      <c r="G1021" s="55" t="s">
        <v>589</v>
      </c>
      <c r="H1021" s="55" t="s">
        <v>590</v>
      </c>
      <c r="I1021" s="55" t="s">
        <v>849</v>
      </c>
      <c r="J1021" s="55" t="s">
        <v>591</v>
      </c>
      <c r="K1021" s="55" t="s">
        <v>848</v>
      </c>
      <c r="L1021" s="55"/>
      <c r="M1021" s="8"/>
      <c r="N1021" s="58"/>
      <c r="O1021" s="55"/>
      <c r="P1021" s="55"/>
      <c r="Q1021" s="55"/>
      <c r="R1021" s="8"/>
      <c r="S1021" s="58"/>
      <c r="T1021" s="55"/>
      <c r="U1021" s="55"/>
      <c r="V1021" s="55"/>
      <c r="W1021" s="8"/>
      <c r="X1021" s="58"/>
      <c r="Y1021" s="55"/>
      <c r="Z1021" s="55"/>
      <c r="AA1021" s="55"/>
      <c r="AB1021" s="8"/>
      <c r="AC1021" s="58"/>
      <c r="AD1021" s="55"/>
      <c r="AE1021" s="55"/>
      <c r="AF1021" s="55"/>
      <c r="AG1021" s="8"/>
      <c r="AH1021" s="58"/>
      <c r="AI1021" s="55"/>
      <c r="AJ1021" s="55"/>
      <c r="AK1021" s="55">
        <v>3609.19</v>
      </c>
      <c r="AL1021" s="8">
        <v>3412897.7814086876</v>
      </c>
      <c r="AM1021" s="58">
        <v>0.94561322108525392</v>
      </c>
      <c r="AN1021" s="237">
        <v>1</v>
      </c>
      <c r="AO1021" s="228"/>
      <c r="AP1021" s="55">
        <v>3951.9500000000003</v>
      </c>
      <c r="AQ1021" s="200">
        <v>3712117.4862464503</v>
      </c>
      <c r="AR1021" s="201">
        <v>0.93931286738102715</v>
      </c>
      <c r="AS1021" s="55">
        <v>1</v>
      </c>
      <c r="AT1021" s="55"/>
      <c r="AU1021" s="423">
        <v>3470.7539820000002</v>
      </c>
      <c r="AV1021" s="200">
        <v>3268438.8394156364</v>
      </c>
      <c r="AW1021" s="201">
        <v>0.9417085902274811</v>
      </c>
      <c r="AX1021" s="423">
        <v>1</v>
      </c>
      <c r="AY1021" s="55"/>
      <c r="AZ1021" s="426">
        <v>3679.2131880000002</v>
      </c>
      <c r="BA1021" s="200">
        <v>3532076.1355600618</v>
      </c>
      <c r="BB1021" s="201">
        <v>0.96000855483997627</v>
      </c>
      <c r="BC1021" s="425">
        <v>1</v>
      </c>
      <c r="BD1021" s="136"/>
    </row>
    <row r="1022" spans="1:56" ht="11.25" customHeight="1">
      <c r="A1022" s="123">
        <v>227</v>
      </c>
      <c r="B1022" s="55" t="s">
        <v>547</v>
      </c>
      <c r="C1022" s="345">
        <v>7</v>
      </c>
      <c r="D1022" s="57">
        <v>40538</v>
      </c>
      <c r="E1022" s="94">
        <v>500</v>
      </c>
      <c r="F1022" s="55" t="s">
        <v>540</v>
      </c>
      <c r="G1022" s="55" t="s">
        <v>589</v>
      </c>
      <c r="H1022" s="55" t="s">
        <v>590</v>
      </c>
      <c r="I1022" s="55" t="s">
        <v>849</v>
      </c>
      <c r="J1022" s="55" t="s">
        <v>591</v>
      </c>
      <c r="K1022" s="55" t="s">
        <v>848</v>
      </c>
      <c r="L1022" s="55"/>
      <c r="M1022" s="8"/>
      <c r="N1022" s="58"/>
      <c r="O1022" s="55"/>
      <c r="P1022" s="55"/>
      <c r="Q1022" s="55"/>
      <c r="R1022" s="8"/>
      <c r="S1022" s="58"/>
      <c r="T1022" s="55"/>
      <c r="U1022" s="55"/>
      <c r="V1022" s="55"/>
      <c r="W1022" s="8"/>
      <c r="X1022" s="58"/>
      <c r="Y1022" s="55"/>
      <c r="Z1022" s="55"/>
      <c r="AA1022" s="55"/>
      <c r="AB1022" s="8"/>
      <c r="AC1022" s="58"/>
      <c r="AD1022" s="55"/>
      <c r="AE1022" s="55"/>
      <c r="AF1022" s="55"/>
      <c r="AG1022" s="8"/>
      <c r="AH1022" s="58"/>
      <c r="AI1022" s="55"/>
      <c r="AJ1022" s="55"/>
      <c r="AK1022" s="55">
        <v>3455.14</v>
      </c>
      <c r="AL1022" s="8">
        <v>3184434.9350345377</v>
      </c>
      <c r="AM1022" s="58">
        <v>0.92165149170063676</v>
      </c>
      <c r="AN1022" s="237">
        <v>1</v>
      </c>
      <c r="AO1022" s="228"/>
      <c r="AP1022" s="55">
        <v>3964.6600000000003</v>
      </c>
      <c r="AQ1022" s="200">
        <v>3664107.6842415794</v>
      </c>
      <c r="AR1022" s="201">
        <v>0.92419215878324479</v>
      </c>
      <c r="AS1022" s="55">
        <v>1</v>
      </c>
      <c r="AT1022" s="55"/>
      <c r="AU1022" s="423">
        <v>3594.0398539999997</v>
      </c>
      <c r="AV1022" s="200">
        <v>3304145.6832198696</v>
      </c>
      <c r="AW1022" s="201">
        <v>0.91934030156691471</v>
      </c>
      <c r="AX1022" s="423">
        <v>1</v>
      </c>
      <c r="AY1022" s="55"/>
      <c r="AZ1022" s="426">
        <v>3772.5506909999999</v>
      </c>
      <c r="BA1022" s="200">
        <v>3537534.318316156</v>
      </c>
      <c r="BB1022" s="201">
        <v>0.93770358785515817</v>
      </c>
      <c r="BC1022" s="425">
        <v>1</v>
      </c>
      <c r="BD1022" s="136"/>
    </row>
    <row r="1023" spans="1:56" ht="11.25" customHeight="1">
      <c r="A1023" s="357">
        <v>228</v>
      </c>
      <c r="B1023" s="263" t="s">
        <v>104</v>
      </c>
      <c r="C1023" s="344">
        <v>0</v>
      </c>
      <c r="D1023" s="264"/>
      <c r="E1023" s="421">
        <v>500</v>
      </c>
      <c r="F1023" s="263" t="s">
        <v>540</v>
      </c>
      <c r="G1023" s="263" t="s">
        <v>748</v>
      </c>
      <c r="H1023" s="263" t="s">
        <v>541</v>
      </c>
      <c r="I1023" s="263" t="s">
        <v>849</v>
      </c>
      <c r="J1023" s="263" t="s">
        <v>591</v>
      </c>
      <c r="K1023" s="263" t="s">
        <v>848</v>
      </c>
      <c r="L1023" s="267">
        <v>5274.6625000000004</v>
      </c>
      <c r="M1023" s="265">
        <v>5803568.2433253787</v>
      </c>
      <c r="N1023" s="268">
        <v>1.1002729071908162</v>
      </c>
      <c r="O1023" s="263">
        <v>1</v>
      </c>
      <c r="P1023" s="263"/>
      <c r="Q1023" s="267">
        <v>4871.1670000000004</v>
      </c>
      <c r="R1023" s="265">
        <v>5281386.3890189668</v>
      </c>
      <c r="S1023" s="268">
        <v>1.0842137806030805</v>
      </c>
      <c r="T1023" s="263">
        <v>1</v>
      </c>
      <c r="U1023" s="263"/>
      <c r="V1023" s="267">
        <v>4699.2219999999998</v>
      </c>
      <c r="W1023" s="265">
        <v>4883815.1270385059</v>
      </c>
      <c r="X1023" s="268">
        <v>1.0392816357768384</v>
      </c>
      <c r="Y1023" s="263">
        <v>1</v>
      </c>
      <c r="Z1023" s="263"/>
      <c r="AA1023" s="267">
        <v>3919.2384000000002</v>
      </c>
      <c r="AB1023" s="265">
        <v>4076007.9360000002</v>
      </c>
      <c r="AC1023" s="268">
        <v>1.04</v>
      </c>
      <c r="AD1023" s="263">
        <v>1</v>
      </c>
      <c r="AE1023" s="263"/>
      <c r="AF1023" s="267">
        <v>3595.1439999999998</v>
      </c>
      <c r="AG1023" s="265">
        <v>3571781.2113037673</v>
      </c>
      <c r="AH1023" s="268">
        <v>0.99350157081434498</v>
      </c>
      <c r="AI1023" s="263">
        <v>1</v>
      </c>
      <c r="AJ1023" s="263"/>
      <c r="AK1023" s="263">
        <v>3354.7080000000001</v>
      </c>
      <c r="AL1023" s="265">
        <v>3325752.5189554174</v>
      </c>
      <c r="AM1023" s="268">
        <v>0.99136870301540925</v>
      </c>
      <c r="AN1023" s="263"/>
      <c r="AO1023" s="313"/>
      <c r="AP1023" s="263">
        <v>3781.76</v>
      </c>
      <c r="AQ1023" s="265">
        <v>3764360.5358309904</v>
      </c>
      <c r="AR1023" s="268">
        <v>0.99539910936468468</v>
      </c>
      <c r="AS1023" s="263"/>
      <c r="AT1023" s="263"/>
      <c r="AU1023" s="422">
        <v>3423.2200000000003</v>
      </c>
      <c r="AV1023" s="265">
        <v>3378155.3345341426</v>
      </c>
      <c r="AW1023" s="268">
        <v>0.98683559179198022</v>
      </c>
      <c r="AX1023" s="422"/>
      <c r="AY1023" s="263"/>
      <c r="AZ1023" s="422">
        <v>3660.1711</v>
      </c>
      <c r="BA1023" s="265">
        <v>3617997.0989429164</v>
      </c>
      <c r="BB1023" s="268">
        <v>0.98847758754854831</v>
      </c>
      <c r="BC1023" s="422"/>
      <c r="BD1023" s="263"/>
    </row>
    <row r="1024" spans="1:56" ht="11.25" customHeight="1">
      <c r="A1024" s="123">
        <v>228</v>
      </c>
      <c r="B1024" s="55" t="s">
        <v>539</v>
      </c>
      <c r="C1024" s="345">
        <v>1</v>
      </c>
      <c r="D1024" s="57">
        <v>24350</v>
      </c>
      <c r="E1024" s="94">
        <v>0</v>
      </c>
      <c r="F1024" s="55" t="s">
        <v>540</v>
      </c>
      <c r="G1024" s="55" t="s">
        <v>748</v>
      </c>
      <c r="H1024" s="55" t="s">
        <v>541</v>
      </c>
      <c r="I1024" s="55" t="s">
        <v>849</v>
      </c>
      <c r="J1024" s="55" t="s">
        <v>591</v>
      </c>
      <c r="K1024" s="55" t="s">
        <v>848</v>
      </c>
      <c r="L1024" s="56"/>
      <c r="M1024" s="200"/>
      <c r="N1024" s="201"/>
      <c r="O1024" s="56"/>
      <c r="P1024" s="56"/>
      <c r="Q1024" s="56"/>
      <c r="R1024" s="200"/>
      <c r="S1024" s="201"/>
      <c r="T1024" s="56"/>
      <c r="U1024" s="56"/>
      <c r="V1024" s="56"/>
      <c r="W1024" s="200"/>
      <c r="X1024" s="201"/>
      <c r="Y1024" s="56"/>
      <c r="Z1024" s="56"/>
      <c r="AA1024" s="243"/>
      <c r="AB1024" s="200"/>
      <c r="AC1024" s="201"/>
      <c r="AD1024" s="56"/>
      <c r="AE1024" s="56"/>
      <c r="AF1024" s="243"/>
      <c r="AG1024" s="200"/>
      <c r="AH1024" s="201"/>
      <c r="AI1024" s="56"/>
      <c r="AJ1024" s="56"/>
      <c r="AK1024" s="55"/>
      <c r="AL1024" s="8">
        <v>0</v>
      </c>
      <c r="AM1024" s="58">
        <v>0</v>
      </c>
      <c r="AN1024" s="237">
        <v>1</v>
      </c>
      <c r="AO1024" s="228"/>
      <c r="AP1024" s="56"/>
      <c r="AQ1024" s="200">
        <v>0</v>
      </c>
      <c r="AR1024" s="201">
        <v>0</v>
      </c>
      <c r="AS1024" s="56">
        <v>1</v>
      </c>
      <c r="AT1024" s="56"/>
      <c r="AU1024" s="245">
        <v>0</v>
      </c>
      <c r="AV1024" s="200">
        <v>0</v>
      </c>
      <c r="AW1024" s="201">
        <v>0</v>
      </c>
      <c r="AX1024" s="423">
        <v>1</v>
      </c>
      <c r="AY1024" s="56"/>
      <c r="AZ1024" s="245">
        <v>0</v>
      </c>
      <c r="BA1024" s="200">
        <v>0</v>
      </c>
      <c r="BB1024" s="201">
        <v>0</v>
      </c>
      <c r="BC1024" s="425">
        <v>1</v>
      </c>
      <c r="BD1024" s="139"/>
    </row>
    <row r="1025" spans="1:56" s="4" customFormat="1" ht="11.25" customHeight="1">
      <c r="A1025" s="123">
        <v>228</v>
      </c>
      <c r="B1025" s="55" t="s">
        <v>539</v>
      </c>
      <c r="C1025" s="345">
        <v>2</v>
      </c>
      <c r="D1025" s="57">
        <v>24592</v>
      </c>
      <c r="E1025" s="94">
        <v>0</v>
      </c>
      <c r="F1025" s="55" t="s">
        <v>540</v>
      </c>
      <c r="G1025" s="55" t="s">
        <v>748</v>
      </c>
      <c r="H1025" s="55" t="s">
        <v>541</v>
      </c>
      <c r="I1025" s="55" t="s">
        <v>849</v>
      </c>
      <c r="J1025" s="55" t="s">
        <v>591</v>
      </c>
      <c r="K1025" s="55" t="s">
        <v>848</v>
      </c>
      <c r="L1025" s="55"/>
      <c r="M1025" s="8"/>
      <c r="N1025" s="58"/>
      <c r="O1025" s="55"/>
      <c r="P1025" s="55"/>
      <c r="Q1025" s="55"/>
      <c r="R1025" s="8"/>
      <c r="S1025" s="58"/>
      <c r="T1025" s="55"/>
      <c r="U1025" s="55"/>
      <c r="V1025" s="55"/>
      <c r="W1025" s="8"/>
      <c r="X1025" s="58"/>
      <c r="Y1025" s="55"/>
      <c r="Z1025" s="55"/>
      <c r="AA1025" s="197"/>
      <c r="AB1025" s="8"/>
      <c r="AC1025" s="58"/>
      <c r="AD1025" s="55"/>
      <c r="AE1025" s="55"/>
      <c r="AF1025" s="197"/>
      <c r="AG1025" s="8"/>
      <c r="AH1025" s="58"/>
      <c r="AI1025" s="55"/>
      <c r="AJ1025" s="55"/>
      <c r="AK1025" s="55"/>
      <c r="AL1025" s="8">
        <v>0</v>
      </c>
      <c r="AM1025" s="58">
        <v>0</v>
      </c>
      <c r="AN1025" s="237">
        <v>1</v>
      </c>
      <c r="AO1025" s="228"/>
      <c r="AP1025" s="55"/>
      <c r="AQ1025" s="200">
        <v>0</v>
      </c>
      <c r="AR1025" s="201">
        <v>0</v>
      </c>
      <c r="AS1025" s="55">
        <v>1</v>
      </c>
      <c r="AT1025" s="55"/>
      <c r="AU1025" s="245">
        <v>0</v>
      </c>
      <c r="AV1025" s="200">
        <v>0</v>
      </c>
      <c r="AW1025" s="201">
        <v>0</v>
      </c>
      <c r="AX1025" s="423">
        <v>1</v>
      </c>
      <c r="AY1025" s="55"/>
      <c r="AZ1025" s="245">
        <v>0</v>
      </c>
      <c r="BA1025" s="200">
        <v>0</v>
      </c>
      <c r="BB1025" s="201">
        <v>0</v>
      </c>
      <c r="BC1025" s="425">
        <v>1</v>
      </c>
      <c r="BD1025" s="136"/>
    </row>
    <row r="1026" spans="1:56" ht="11.25" customHeight="1">
      <c r="A1026" s="123">
        <v>228</v>
      </c>
      <c r="B1026" s="55" t="s">
        <v>539</v>
      </c>
      <c r="C1026" s="345">
        <v>3</v>
      </c>
      <c r="D1026" s="57">
        <v>24897</v>
      </c>
      <c r="E1026" s="94">
        <v>0</v>
      </c>
      <c r="F1026" s="55" t="s">
        <v>540</v>
      </c>
      <c r="G1026" s="55" t="s">
        <v>748</v>
      </c>
      <c r="H1026" s="55" t="s">
        <v>541</v>
      </c>
      <c r="I1026" s="55" t="s">
        <v>849</v>
      </c>
      <c r="J1026" s="55" t="s">
        <v>591</v>
      </c>
      <c r="K1026" s="55" t="s">
        <v>848</v>
      </c>
      <c r="L1026" s="55"/>
      <c r="M1026" s="8"/>
      <c r="N1026" s="58"/>
      <c r="O1026" s="55"/>
      <c r="P1026" s="55"/>
      <c r="Q1026" s="55"/>
      <c r="R1026" s="8"/>
      <c r="S1026" s="58"/>
      <c r="T1026" s="55"/>
      <c r="U1026" s="55"/>
      <c r="V1026" s="55"/>
      <c r="W1026" s="8"/>
      <c r="X1026" s="58"/>
      <c r="Y1026" s="55"/>
      <c r="Z1026" s="55"/>
      <c r="AA1026" s="197"/>
      <c r="AB1026" s="8"/>
      <c r="AC1026" s="58"/>
      <c r="AD1026" s="55"/>
      <c r="AE1026" s="55"/>
      <c r="AF1026" s="197"/>
      <c r="AG1026" s="8"/>
      <c r="AH1026" s="58"/>
      <c r="AI1026" s="55"/>
      <c r="AJ1026" s="55"/>
      <c r="AK1026" s="55"/>
      <c r="AL1026" s="8">
        <v>0</v>
      </c>
      <c r="AM1026" s="58">
        <v>0</v>
      </c>
      <c r="AN1026" s="237">
        <v>1</v>
      </c>
      <c r="AO1026" s="228"/>
      <c r="AP1026" s="55"/>
      <c r="AQ1026" s="200">
        <v>0</v>
      </c>
      <c r="AR1026" s="201">
        <v>0</v>
      </c>
      <c r="AS1026" s="55">
        <v>1</v>
      </c>
      <c r="AT1026" s="55"/>
      <c r="AU1026" s="245">
        <v>0</v>
      </c>
      <c r="AV1026" s="200">
        <v>0</v>
      </c>
      <c r="AW1026" s="201">
        <v>0</v>
      </c>
      <c r="AX1026" s="423">
        <v>1</v>
      </c>
      <c r="AY1026" s="55"/>
      <c r="AZ1026" s="245">
        <v>0</v>
      </c>
      <c r="BA1026" s="200">
        <v>0</v>
      </c>
      <c r="BB1026" s="201">
        <v>0</v>
      </c>
      <c r="BC1026" s="425">
        <v>1</v>
      </c>
      <c r="BD1026" s="136"/>
    </row>
    <row r="1027" spans="1:56" s="4" customFormat="1" ht="11.25" customHeight="1">
      <c r="A1027" s="123">
        <v>228</v>
      </c>
      <c r="B1027" s="55" t="s">
        <v>539</v>
      </c>
      <c r="C1027" s="345">
        <v>4</v>
      </c>
      <c r="D1027" s="57">
        <v>25111</v>
      </c>
      <c r="E1027" s="94">
        <v>0</v>
      </c>
      <c r="F1027" s="55" t="s">
        <v>540</v>
      </c>
      <c r="G1027" s="55" t="s">
        <v>748</v>
      </c>
      <c r="H1027" s="55" t="s">
        <v>541</v>
      </c>
      <c r="I1027" s="55" t="s">
        <v>849</v>
      </c>
      <c r="J1027" s="55" t="s">
        <v>591</v>
      </c>
      <c r="K1027" s="55" t="s">
        <v>848</v>
      </c>
      <c r="L1027" s="56"/>
      <c r="M1027" s="200"/>
      <c r="N1027" s="201"/>
      <c r="O1027" s="56"/>
      <c r="P1027" s="56"/>
      <c r="Q1027" s="56"/>
      <c r="R1027" s="200"/>
      <c r="S1027" s="201"/>
      <c r="T1027" s="56"/>
      <c r="U1027" s="56"/>
      <c r="V1027" s="56"/>
      <c r="W1027" s="200"/>
      <c r="X1027" s="201"/>
      <c r="Y1027" s="56"/>
      <c r="Z1027" s="56"/>
      <c r="AA1027" s="243"/>
      <c r="AB1027" s="200"/>
      <c r="AC1027" s="201"/>
      <c r="AD1027" s="56"/>
      <c r="AE1027" s="56"/>
      <c r="AF1027" s="243"/>
      <c r="AG1027" s="200"/>
      <c r="AH1027" s="201"/>
      <c r="AI1027" s="56"/>
      <c r="AJ1027" s="56"/>
      <c r="AK1027" s="55"/>
      <c r="AL1027" s="8">
        <v>0</v>
      </c>
      <c r="AM1027" s="58">
        <v>0</v>
      </c>
      <c r="AN1027" s="237">
        <v>1</v>
      </c>
      <c r="AO1027" s="228"/>
      <c r="AP1027" s="56"/>
      <c r="AQ1027" s="200">
        <v>0</v>
      </c>
      <c r="AR1027" s="201">
        <v>0</v>
      </c>
      <c r="AS1027" s="56">
        <v>1</v>
      </c>
      <c r="AT1027" s="56"/>
      <c r="AU1027" s="245">
        <v>0</v>
      </c>
      <c r="AV1027" s="200">
        <v>0</v>
      </c>
      <c r="AW1027" s="201">
        <v>0</v>
      </c>
      <c r="AX1027" s="423">
        <v>1</v>
      </c>
      <c r="AY1027" s="56"/>
      <c r="AZ1027" s="245">
        <v>0</v>
      </c>
      <c r="BA1027" s="200">
        <v>0</v>
      </c>
      <c r="BB1027" s="201">
        <v>0</v>
      </c>
      <c r="BC1027" s="425">
        <v>1</v>
      </c>
      <c r="BD1027" s="139"/>
    </row>
    <row r="1028" spans="1:56" ht="11.25" customHeight="1">
      <c r="A1028" s="123">
        <v>228</v>
      </c>
      <c r="B1028" s="55" t="s">
        <v>542</v>
      </c>
      <c r="C1028" s="345">
        <v>5</v>
      </c>
      <c r="D1028" s="57">
        <v>27841</v>
      </c>
      <c r="E1028" s="94">
        <v>0</v>
      </c>
      <c r="F1028" s="55" t="s">
        <v>540</v>
      </c>
      <c r="G1028" s="55" t="s">
        <v>748</v>
      </c>
      <c r="H1028" s="55" t="s">
        <v>541</v>
      </c>
      <c r="I1028" s="55" t="s">
        <v>849</v>
      </c>
      <c r="J1028" s="55" t="s">
        <v>591</v>
      </c>
      <c r="K1028" s="55" t="s">
        <v>848</v>
      </c>
      <c r="L1028" s="56"/>
      <c r="M1028" s="200"/>
      <c r="N1028" s="201"/>
      <c r="O1028" s="56"/>
      <c r="P1028" s="56"/>
      <c r="Q1028" s="56"/>
      <c r="R1028" s="200"/>
      <c r="S1028" s="201"/>
      <c r="T1028" s="56"/>
      <c r="U1028" s="56"/>
      <c r="V1028" s="56"/>
      <c r="W1028" s="200"/>
      <c r="X1028" s="201"/>
      <c r="Y1028" s="56"/>
      <c r="Z1028" s="56"/>
      <c r="AA1028" s="197">
        <v>432.15520503314241</v>
      </c>
      <c r="AB1028" s="8"/>
      <c r="AC1028" s="58"/>
      <c r="AD1028" s="56"/>
      <c r="AE1028" s="56"/>
      <c r="AF1028" s="197"/>
      <c r="AG1028" s="8"/>
      <c r="AH1028" s="58"/>
      <c r="AI1028" s="56"/>
      <c r="AJ1028" s="56"/>
      <c r="AK1028" s="55"/>
      <c r="AL1028" s="8">
        <v>0</v>
      </c>
      <c r="AM1028" s="58">
        <v>0</v>
      </c>
      <c r="AN1028" s="237">
        <v>1</v>
      </c>
      <c r="AO1028" s="228"/>
      <c r="AP1028" s="56"/>
      <c r="AQ1028" s="200">
        <v>0</v>
      </c>
      <c r="AR1028" s="201">
        <v>0</v>
      </c>
      <c r="AS1028" s="56">
        <v>1</v>
      </c>
      <c r="AT1028" s="56"/>
      <c r="AU1028" s="245">
        <v>0</v>
      </c>
      <c r="AV1028" s="200">
        <v>0</v>
      </c>
      <c r="AW1028" s="201">
        <v>0</v>
      </c>
      <c r="AX1028" s="423">
        <v>1</v>
      </c>
      <c r="AY1028" s="56"/>
      <c r="AZ1028" s="245">
        <v>0</v>
      </c>
      <c r="BA1028" s="200">
        <v>0</v>
      </c>
      <c r="BB1028" s="201">
        <v>0</v>
      </c>
      <c r="BC1028" s="425">
        <v>1</v>
      </c>
      <c r="BD1028" s="139"/>
    </row>
    <row r="1029" spans="1:56" ht="11.25" customHeight="1">
      <c r="A1029" s="123">
        <v>228</v>
      </c>
      <c r="B1029" s="55" t="s">
        <v>542</v>
      </c>
      <c r="C1029" s="345">
        <v>6</v>
      </c>
      <c r="D1029" s="57">
        <v>29681</v>
      </c>
      <c r="E1029" s="94">
        <v>0</v>
      </c>
      <c r="F1029" s="55" t="s">
        <v>540</v>
      </c>
      <c r="G1029" s="55" t="s">
        <v>748</v>
      </c>
      <c r="H1029" s="55" t="s">
        <v>541</v>
      </c>
      <c r="I1029" s="55" t="s">
        <v>849</v>
      </c>
      <c r="J1029" s="55" t="s">
        <v>591</v>
      </c>
      <c r="K1029" s="55" t="s">
        <v>848</v>
      </c>
      <c r="L1029" s="56"/>
      <c r="M1029" s="200"/>
      <c r="N1029" s="201"/>
      <c r="O1029" s="56"/>
      <c r="P1029" s="56"/>
      <c r="Q1029" s="56"/>
      <c r="R1029" s="200"/>
      <c r="S1029" s="201"/>
      <c r="T1029" s="56"/>
      <c r="U1029" s="56"/>
      <c r="V1029" s="56"/>
      <c r="W1029" s="200"/>
      <c r="X1029" s="201"/>
      <c r="Y1029" s="56"/>
      <c r="Z1029" s="56"/>
      <c r="AA1029" s="197">
        <v>432.15520503314241</v>
      </c>
      <c r="AB1029" s="8"/>
      <c r="AC1029" s="58"/>
      <c r="AD1029" s="56"/>
      <c r="AE1029" s="56"/>
      <c r="AF1029" s="197"/>
      <c r="AG1029" s="8"/>
      <c r="AH1029" s="58"/>
      <c r="AI1029" s="56"/>
      <c r="AJ1029" s="56"/>
      <c r="AK1029" s="55"/>
      <c r="AL1029" s="8">
        <v>0</v>
      </c>
      <c r="AM1029" s="58">
        <v>0</v>
      </c>
      <c r="AN1029" s="237">
        <v>1</v>
      </c>
      <c r="AO1029" s="228"/>
      <c r="AP1029" s="56"/>
      <c r="AQ1029" s="200">
        <v>0</v>
      </c>
      <c r="AR1029" s="201">
        <v>0</v>
      </c>
      <c r="AS1029" s="56">
        <v>1</v>
      </c>
      <c r="AT1029" s="56"/>
      <c r="AU1029" s="245">
        <v>0</v>
      </c>
      <c r="AV1029" s="200">
        <v>0</v>
      </c>
      <c r="AW1029" s="201">
        <v>0</v>
      </c>
      <c r="AX1029" s="423">
        <v>1</v>
      </c>
      <c r="AY1029" s="56"/>
      <c r="AZ1029" s="245">
        <v>0</v>
      </c>
      <c r="BA1029" s="200">
        <v>0</v>
      </c>
      <c r="BB1029" s="201">
        <v>0</v>
      </c>
      <c r="BC1029" s="425">
        <v>1</v>
      </c>
      <c r="BD1029" s="139"/>
    </row>
    <row r="1030" spans="1:56" s="4" customFormat="1" ht="11.25" customHeight="1">
      <c r="A1030" s="123">
        <v>228</v>
      </c>
      <c r="B1030" s="55" t="s">
        <v>521</v>
      </c>
      <c r="C1030" s="345">
        <v>7</v>
      </c>
      <c r="D1030" s="57">
        <v>39171</v>
      </c>
      <c r="E1030" s="94">
        <v>250</v>
      </c>
      <c r="F1030" s="55" t="s">
        <v>540</v>
      </c>
      <c r="G1030" s="55" t="s">
        <v>748</v>
      </c>
      <c r="H1030" s="55" t="s">
        <v>541</v>
      </c>
      <c r="I1030" s="55" t="s">
        <v>849</v>
      </c>
      <c r="J1030" s="55" t="s">
        <v>591</v>
      </c>
      <c r="K1030" s="55" t="s">
        <v>848</v>
      </c>
      <c r="L1030" s="55"/>
      <c r="M1030" s="8"/>
      <c r="N1030" s="58"/>
      <c r="O1030" s="55"/>
      <c r="P1030" s="55"/>
      <c r="Q1030" s="55"/>
      <c r="R1030" s="8"/>
      <c r="S1030" s="58"/>
      <c r="T1030" s="55"/>
      <c r="U1030" s="55"/>
      <c r="V1030" s="55"/>
      <c r="W1030" s="8"/>
      <c r="X1030" s="58"/>
      <c r="Y1030" s="55"/>
      <c r="Z1030" s="55"/>
      <c r="AA1030" s="55"/>
      <c r="AB1030" s="8"/>
      <c r="AC1030" s="58"/>
      <c r="AD1030" s="55"/>
      <c r="AE1030" s="55"/>
      <c r="AF1030" s="55"/>
      <c r="AG1030" s="8"/>
      <c r="AH1030" s="58"/>
      <c r="AI1030" s="55"/>
      <c r="AJ1030" s="55"/>
      <c r="AK1030" s="55">
        <v>1580.2819999999999</v>
      </c>
      <c r="AL1030" s="8">
        <v>1560301.8287279964</v>
      </c>
      <c r="AM1030" s="58">
        <v>0.98735657859040127</v>
      </c>
      <c r="AN1030" s="237">
        <v>1</v>
      </c>
      <c r="AO1030" s="228"/>
      <c r="AP1030" s="55">
        <v>1890.88</v>
      </c>
      <c r="AQ1030" s="200">
        <v>1876378.0061953852</v>
      </c>
      <c r="AR1030" s="201">
        <v>0.99233055836191886</v>
      </c>
      <c r="AS1030" s="55">
        <v>1</v>
      </c>
      <c r="AT1030" s="55"/>
      <c r="AU1030" s="423">
        <v>1781.89</v>
      </c>
      <c r="AV1030" s="200">
        <v>1762434.3877103985</v>
      </c>
      <c r="AW1030" s="201">
        <v>0.98908147400254698</v>
      </c>
      <c r="AX1030" s="423">
        <v>1</v>
      </c>
      <c r="AY1030" s="55"/>
      <c r="AZ1030" s="423">
        <v>1814.4746</v>
      </c>
      <c r="BA1030" s="200">
        <v>1796167.0669200551</v>
      </c>
      <c r="BB1030" s="201">
        <v>0.98991028417816107</v>
      </c>
      <c r="BC1030" s="425">
        <v>1</v>
      </c>
      <c r="BD1030" s="136"/>
    </row>
    <row r="1031" spans="1:56" ht="11.25" customHeight="1">
      <c r="A1031" s="123">
        <v>228</v>
      </c>
      <c r="B1031" s="55" t="s">
        <v>521</v>
      </c>
      <c r="C1031" s="345">
        <v>8</v>
      </c>
      <c r="D1031" s="57">
        <v>39428</v>
      </c>
      <c r="E1031" s="94">
        <v>250</v>
      </c>
      <c r="F1031" s="55" t="s">
        <v>540</v>
      </c>
      <c r="G1031" s="55" t="s">
        <v>748</v>
      </c>
      <c r="H1031" s="55" t="s">
        <v>541</v>
      </c>
      <c r="I1031" s="55" t="s">
        <v>849</v>
      </c>
      <c r="J1031" s="55" t="s">
        <v>591</v>
      </c>
      <c r="K1031" s="55" t="s">
        <v>848</v>
      </c>
      <c r="L1031" s="55"/>
      <c r="M1031" s="8"/>
      <c r="N1031" s="58"/>
      <c r="O1031" s="55"/>
      <c r="P1031" s="55"/>
      <c r="Q1031" s="55"/>
      <c r="R1031" s="8"/>
      <c r="S1031" s="58"/>
      <c r="T1031" s="55"/>
      <c r="U1031" s="55"/>
      <c r="V1031" s="55"/>
      <c r="W1031" s="8"/>
      <c r="X1031" s="58"/>
      <c r="Y1031" s="55"/>
      <c r="Z1031" s="55"/>
      <c r="AA1031" s="55"/>
      <c r="AB1031" s="8"/>
      <c r="AC1031" s="58"/>
      <c r="AD1031" s="55"/>
      <c r="AE1031" s="55"/>
      <c r="AF1031" s="55"/>
      <c r="AG1031" s="8"/>
      <c r="AH1031" s="58"/>
      <c r="AI1031" s="55"/>
      <c r="AJ1031" s="55"/>
      <c r="AK1031" s="55">
        <v>1774.4259999999999</v>
      </c>
      <c r="AL1031" s="8">
        <v>1765448.1267552886</v>
      </c>
      <c r="AM1031" s="58">
        <v>0.99494040706982911</v>
      </c>
      <c r="AN1031" s="237">
        <v>1</v>
      </c>
      <c r="AO1031" s="228"/>
      <c r="AP1031" s="55">
        <v>1890.88</v>
      </c>
      <c r="AQ1031" s="200">
        <v>1887980.0029415209</v>
      </c>
      <c r="AR1031" s="201">
        <v>0.99846632411444447</v>
      </c>
      <c r="AS1031" s="55">
        <v>1</v>
      </c>
      <c r="AT1031" s="55"/>
      <c r="AU1031" s="423">
        <v>1641.33</v>
      </c>
      <c r="AV1031" s="200">
        <v>1615720.9468237446</v>
      </c>
      <c r="AW1031" s="201">
        <v>0.9843973770197002</v>
      </c>
      <c r="AX1031" s="423">
        <v>1</v>
      </c>
      <c r="AY1031" s="55"/>
      <c r="AZ1031" s="423">
        <v>1845.6965</v>
      </c>
      <c r="BA1031" s="200">
        <v>1821830.0320228613</v>
      </c>
      <c r="BB1031" s="201">
        <v>0.98706912649119793</v>
      </c>
      <c r="BC1031" s="425">
        <v>1</v>
      </c>
      <c r="BD1031" s="136"/>
    </row>
    <row r="1032" spans="1:56" ht="11.25" customHeight="1">
      <c r="A1032" s="357">
        <v>229</v>
      </c>
      <c r="B1032" s="263" t="s">
        <v>543</v>
      </c>
      <c r="C1032" s="344">
        <v>0</v>
      </c>
      <c r="D1032" s="264"/>
      <c r="E1032" s="421">
        <v>1340</v>
      </c>
      <c r="F1032" s="263" t="s">
        <v>540</v>
      </c>
      <c r="G1032" s="263" t="s">
        <v>748</v>
      </c>
      <c r="H1032" s="263" t="s">
        <v>541</v>
      </c>
      <c r="I1032" s="263" t="s">
        <v>849</v>
      </c>
      <c r="J1032" s="263" t="s">
        <v>591</v>
      </c>
      <c r="K1032" s="263" t="s">
        <v>848</v>
      </c>
      <c r="L1032" s="267">
        <v>8773.3575290000008</v>
      </c>
      <c r="M1032" s="265">
        <v>8958331.1671255287</v>
      </c>
      <c r="N1032" s="268">
        <v>1.0210835632212758</v>
      </c>
      <c r="O1032" s="263">
        <v>1</v>
      </c>
      <c r="P1032" s="263"/>
      <c r="Q1032" s="267">
        <v>8971.6493499999997</v>
      </c>
      <c r="R1032" s="265">
        <v>9000138.2767379899</v>
      </c>
      <c r="S1032" s="268">
        <v>1.0031754391669343</v>
      </c>
      <c r="T1032" s="263">
        <v>1</v>
      </c>
      <c r="U1032" s="263"/>
      <c r="V1032" s="267">
        <v>8007.9808419999999</v>
      </c>
      <c r="W1032" s="265">
        <v>8560109.1808652896</v>
      </c>
      <c r="X1032" s="268">
        <v>1.068947260209403</v>
      </c>
      <c r="Y1032" s="263">
        <v>1</v>
      </c>
      <c r="Z1032" s="263"/>
      <c r="AA1032" s="267">
        <v>8637.5355999999992</v>
      </c>
      <c r="AB1032" s="265">
        <v>9259033.1375513133</v>
      </c>
      <c r="AC1032" s="268">
        <v>1.0719531086565148</v>
      </c>
      <c r="AD1032" s="263">
        <v>1</v>
      </c>
      <c r="AE1032" s="263"/>
      <c r="AF1032" s="267">
        <v>8072.0151409999999</v>
      </c>
      <c r="AG1032" s="265">
        <v>8794414.3903955799</v>
      </c>
      <c r="AH1032" s="268">
        <v>1.0894942882015068</v>
      </c>
      <c r="AI1032" s="263">
        <v>1</v>
      </c>
      <c r="AJ1032" s="263"/>
      <c r="AK1032" s="263">
        <v>8938</v>
      </c>
      <c r="AL1032" s="265">
        <v>9719447.5635917392</v>
      </c>
      <c r="AM1032" s="268">
        <v>1.0874298012521524</v>
      </c>
      <c r="AN1032" s="263"/>
      <c r="AO1032" s="313"/>
      <c r="AP1032" s="263">
        <v>8845.2000000000007</v>
      </c>
      <c r="AQ1032" s="265">
        <v>9401252.4237741642</v>
      </c>
      <c r="AR1032" s="268">
        <v>1.0628648785526797</v>
      </c>
      <c r="AS1032" s="263"/>
      <c r="AT1032" s="263"/>
      <c r="AU1032" s="422">
        <v>7617.8702680000006</v>
      </c>
      <c r="AV1032" s="265">
        <v>8117724.1533978907</v>
      </c>
      <c r="AW1032" s="268">
        <v>1.0656159619175456</v>
      </c>
      <c r="AX1032" s="422"/>
      <c r="AY1032" s="263"/>
      <c r="AZ1032" s="422">
        <v>7790.9430919999995</v>
      </c>
      <c r="BA1032" s="265">
        <v>8477647.0969512127</v>
      </c>
      <c r="BB1032" s="268">
        <v>1.0881413195863725</v>
      </c>
      <c r="BC1032" s="422"/>
      <c r="BD1032" s="263"/>
    </row>
    <row r="1033" spans="1:56" ht="11.25" customHeight="1">
      <c r="A1033" s="123">
        <v>229</v>
      </c>
      <c r="B1033" s="55" t="s">
        <v>543</v>
      </c>
      <c r="C1033" s="345">
        <v>1</v>
      </c>
      <c r="D1033" s="57">
        <v>30488</v>
      </c>
      <c r="E1033" s="94">
        <v>210</v>
      </c>
      <c r="F1033" s="55" t="s">
        <v>540</v>
      </c>
      <c r="G1033" s="55" t="s">
        <v>748</v>
      </c>
      <c r="H1033" s="55" t="s">
        <v>541</v>
      </c>
      <c r="I1033" s="55" t="s">
        <v>849</v>
      </c>
      <c r="J1033" s="55" t="s">
        <v>591</v>
      </c>
      <c r="K1033" s="55" t="s">
        <v>848</v>
      </c>
      <c r="L1033" s="55"/>
      <c r="M1033" s="8"/>
      <c r="N1033" s="58"/>
      <c r="O1033" s="55"/>
      <c r="P1033" s="55"/>
      <c r="Q1033" s="55"/>
      <c r="R1033" s="8"/>
      <c r="S1033" s="58"/>
      <c r="T1033" s="55"/>
      <c r="U1033" s="55"/>
      <c r="V1033" s="136"/>
      <c r="W1033" s="8"/>
      <c r="X1033" s="58"/>
      <c r="Y1033" s="55"/>
      <c r="Z1033" s="55"/>
      <c r="AA1033" s="136"/>
      <c r="AB1033" s="8"/>
      <c r="AC1033" s="58"/>
      <c r="AD1033" s="55"/>
      <c r="AE1033" s="55"/>
      <c r="AF1033" s="136"/>
      <c r="AG1033" s="8"/>
      <c r="AH1033" s="58"/>
      <c r="AI1033" s="55"/>
      <c r="AJ1033" s="55"/>
      <c r="AK1033" s="55">
        <v>1342</v>
      </c>
      <c r="AL1033" s="8">
        <v>1504068.5920188602</v>
      </c>
      <c r="AM1033" s="58">
        <v>1.1207664620110731</v>
      </c>
      <c r="AN1033" s="237">
        <v>1</v>
      </c>
      <c r="AO1033" s="228"/>
      <c r="AP1033" s="55">
        <v>1449.3419100000001</v>
      </c>
      <c r="AQ1033" s="200">
        <v>1600189.0622658546</v>
      </c>
      <c r="AR1033" s="201">
        <v>1.1040797559396145</v>
      </c>
      <c r="AS1033" s="55">
        <v>1</v>
      </c>
      <c r="AT1033" s="55"/>
      <c r="AU1033" s="423">
        <v>988.23943999999995</v>
      </c>
      <c r="AV1033" s="200">
        <v>1107620.9112957604</v>
      </c>
      <c r="AW1033" s="201">
        <v>1.1208021724935007</v>
      </c>
      <c r="AX1033" s="423">
        <v>1</v>
      </c>
      <c r="AY1033" s="55"/>
      <c r="AZ1033" s="423">
        <v>1222.2720280000001</v>
      </c>
      <c r="BA1033" s="200">
        <v>1367360.7983600714</v>
      </c>
      <c r="BB1033" s="201">
        <v>1.1187041567149987</v>
      </c>
      <c r="BC1033" s="425">
        <v>1</v>
      </c>
      <c r="BD1033" s="136"/>
    </row>
    <row r="1034" spans="1:56" ht="11.25" customHeight="1">
      <c r="A1034" s="123">
        <v>229</v>
      </c>
      <c r="B1034" s="55" t="s">
        <v>543</v>
      </c>
      <c r="C1034" s="345">
        <v>2</v>
      </c>
      <c r="D1034" s="57">
        <v>30771</v>
      </c>
      <c r="E1034" s="94">
        <v>210</v>
      </c>
      <c r="F1034" s="55" t="s">
        <v>540</v>
      </c>
      <c r="G1034" s="55" t="s">
        <v>748</v>
      </c>
      <c r="H1034" s="55" t="s">
        <v>541</v>
      </c>
      <c r="I1034" s="55" t="s">
        <v>849</v>
      </c>
      <c r="J1034" s="55" t="s">
        <v>591</v>
      </c>
      <c r="K1034" s="55" t="s">
        <v>848</v>
      </c>
      <c r="L1034" s="136"/>
      <c r="M1034" s="126"/>
      <c r="N1034" s="221"/>
      <c r="O1034" s="136"/>
      <c r="P1034" s="136"/>
      <c r="Q1034" s="136"/>
      <c r="R1034" s="126"/>
      <c r="S1034" s="221"/>
      <c r="T1034" s="136"/>
      <c r="U1034" s="136"/>
      <c r="V1034" s="136"/>
      <c r="W1034" s="126"/>
      <c r="X1034" s="221"/>
      <c r="Y1034" s="136"/>
      <c r="Z1034" s="136"/>
      <c r="AA1034" s="136"/>
      <c r="AB1034" s="126"/>
      <c r="AC1034" s="221"/>
      <c r="AD1034" s="136"/>
      <c r="AE1034" s="136"/>
      <c r="AF1034" s="136"/>
      <c r="AG1034" s="126"/>
      <c r="AH1034" s="221"/>
      <c r="AI1034" s="136"/>
      <c r="AJ1034" s="136"/>
      <c r="AK1034" s="55">
        <v>1209</v>
      </c>
      <c r="AL1034" s="8">
        <v>1500911.3797299</v>
      </c>
      <c r="AM1034" s="58">
        <v>1.2414486184697271</v>
      </c>
      <c r="AN1034" s="237">
        <v>1</v>
      </c>
      <c r="AO1034" s="228"/>
      <c r="AP1034" s="136">
        <v>1388.60517</v>
      </c>
      <c r="AQ1034" s="200">
        <v>1577540.8850424604</v>
      </c>
      <c r="AR1034" s="201">
        <v>1.1360615091491129</v>
      </c>
      <c r="AS1034" s="136">
        <v>1</v>
      </c>
      <c r="AT1034" s="136"/>
      <c r="AU1034" s="423">
        <v>994.31414800000005</v>
      </c>
      <c r="AV1034" s="200">
        <v>1132472.6632580615</v>
      </c>
      <c r="AW1034" s="201">
        <v>1.1389485561841382</v>
      </c>
      <c r="AX1034" s="423">
        <v>1</v>
      </c>
      <c r="AY1034" s="136"/>
      <c r="AZ1034" s="423">
        <v>1111.194892</v>
      </c>
      <c r="BA1034" s="200">
        <v>1309019.4119956563</v>
      </c>
      <c r="BB1034" s="201">
        <v>1.1780286441378425</v>
      </c>
      <c r="BC1034" s="425">
        <v>1</v>
      </c>
      <c r="BD1034" s="136"/>
    </row>
    <row r="1035" spans="1:56" ht="11.25" customHeight="1">
      <c r="A1035" s="123">
        <v>229</v>
      </c>
      <c r="B1035" s="55" t="s">
        <v>543</v>
      </c>
      <c r="C1035" s="345">
        <v>3</v>
      </c>
      <c r="D1035" s="57">
        <v>31132</v>
      </c>
      <c r="E1035" s="94">
        <v>210</v>
      </c>
      <c r="F1035" s="55" t="s">
        <v>540</v>
      </c>
      <c r="G1035" s="55" t="s">
        <v>748</v>
      </c>
      <c r="H1035" s="55" t="s">
        <v>541</v>
      </c>
      <c r="I1035" s="55" t="s">
        <v>849</v>
      </c>
      <c r="J1035" s="55" t="s">
        <v>591</v>
      </c>
      <c r="K1035" s="55" t="s">
        <v>848</v>
      </c>
      <c r="L1035" s="136"/>
      <c r="M1035" s="126"/>
      <c r="N1035" s="221"/>
      <c r="O1035" s="136"/>
      <c r="P1035" s="136"/>
      <c r="Q1035" s="136"/>
      <c r="R1035" s="126"/>
      <c r="S1035" s="221"/>
      <c r="T1035" s="136"/>
      <c r="U1035" s="136"/>
      <c r="V1035" s="136"/>
      <c r="W1035" s="126"/>
      <c r="X1035" s="221"/>
      <c r="Y1035" s="136"/>
      <c r="Z1035" s="136"/>
      <c r="AA1035" s="136"/>
      <c r="AB1035" s="126"/>
      <c r="AC1035" s="221"/>
      <c r="AD1035" s="136"/>
      <c r="AE1035" s="136"/>
      <c r="AF1035" s="136"/>
      <c r="AG1035" s="126"/>
      <c r="AH1035" s="221"/>
      <c r="AI1035" s="136"/>
      <c r="AJ1035" s="136"/>
      <c r="AK1035" s="136">
        <v>1403</v>
      </c>
      <c r="AL1035" s="8">
        <v>1586201.5793424598</v>
      </c>
      <c r="AM1035" s="58">
        <v>1.1305784599732429</v>
      </c>
      <c r="AN1035" s="237">
        <v>1</v>
      </c>
      <c r="AO1035" s="237"/>
      <c r="AP1035" s="136">
        <v>1310.05369</v>
      </c>
      <c r="AQ1035" s="200">
        <v>1491401.7140413895</v>
      </c>
      <c r="AR1035" s="201">
        <v>1.1384279327066278</v>
      </c>
      <c r="AS1035" s="136">
        <v>1</v>
      </c>
      <c r="AT1035" s="136"/>
      <c r="AU1035" s="423">
        <v>988.44295999999997</v>
      </c>
      <c r="AV1035" s="200">
        <v>1148458.9252207484</v>
      </c>
      <c r="AW1035" s="201">
        <v>1.1618868985831499</v>
      </c>
      <c r="AX1035" s="423">
        <v>1</v>
      </c>
      <c r="AY1035" s="136"/>
      <c r="AZ1035" s="423">
        <v>1120.31486</v>
      </c>
      <c r="BA1035" s="200">
        <v>1317289.4597485827</v>
      </c>
      <c r="BB1035" s="201">
        <v>1.1758207507383975</v>
      </c>
      <c r="BC1035" s="425">
        <v>1</v>
      </c>
      <c r="BD1035" s="136"/>
    </row>
    <row r="1036" spans="1:56" s="4" customFormat="1" ht="12" customHeight="1">
      <c r="A1036" s="123">
        <v>229</v>
      </c>
      <c r="B1036" s="55" t="s">
        <v>543</v>
      </c>
      <c r="C1036" s="345">
        <v>4</v>
      </c>
      <c r="D1036" s="57">
        <v>31484</v>
      </c>
      <c r="E1036" s="94">
        <v>210</v>
      </c>
      <c r="F1036" s="55" t="s">
        <v>540</v>
      </c>
      <c r="G1036" s="55" t="s">
        <v>748</v>
      </c>
      <c r="H1036" s="55" t="s">
        <v>541</v>
      </c>
      <c r="I1036" s="55" t="s">
        <v>849</v>
      </c>
      <c r="J1036" s="55" t="s">
        <v>591</v>
      </c>
      <c r="K1036" s="55" t="s">
        <v>848</v>
      </c>
      <c r="L1036" s="55"/>
      <c r="M1036" s="8"/>
      <c r="N1036" s="58"/>
      <c r="O1036" s="55"/>
      <c r="P1036" s="55"/>
      <c r="Q1036" s="55"/>
      <c r="R1036" s="8"/>
      <c r="S1036" s="58"/>
      <c r="T1036" s="55"/>
      <c r="U1036" s="55"/>
      <c r="V1036" s="136"/>
      <c r="W1036" s="8"/>
      <c r="X1036" s="58"/>
      <c r="Y1036" s="55"/>
      <c r="Z1036" s="55"/>
      <c r="AA1036" s="136"/>
      <c r="AB1036" s="8"/>
      <c r="AC1036" s="58"/>
      <c r="AD1036" s="55"/>
      <c r="AE1036" s="55"/>
      <c r="AF1036" s="136"/>
      <c r="AG1036" s="8"/>
      <c r="AH1036" s="58"/>
      <c r="AI1036" s="55"/>
      <c r="AJ1036" s="55"/>
      <c r="AK1036" s="136">
        <v>1268</v>
      </c>
      <c r="AL1036" s="8">
        <v>1460231.1143906396</v>
      </c>
      <c r="AM1036" s="58">
        <v>1.1516018252292111</v>
      </c>
      <c r="AN1036" s="237">
        <v>1</v>
      </c>
      <c r="AO1036" s="237"/>
      <c r="AP1036" s="55">
        <v>1136.4423300000001</v>
      </c>
      <c r="AQ1036" s="200">
        <v>1295627.6108926691</v>
      </c>
      <c r="AR1036" s="201">
        <v>1.1400733470502362</v>
      </c>
      <c r="AS1036" s="55">
        <v>1</v>
      </c>
      <c r="AT1036" s="55"/>
      <c r="AU1036" s="423">
        <v>1210.0057200000001</v>
      </c>
      <c r="AV1036" s="200">
        <v>1376460.737272942</v>
      </c>
      <c r="AW1036" s="201">
        <v>1.1375654796680976</v>
      </c>
      <c r="AX1036" s="423">
        <v>1</v>
      </c>
      <c r="AY1036" s="55"/>
      <c r="AZ1036" s="423">
        <v>981.69431199999997</v>
      </c>
      <c r="BA1036" s="200">
        <v>1178736.7742862424</v>
      </c>
      <c r="BB1036" s="201">
        <v>1.2007167199378073</v>
      </c>
      <c r="BC1036" s="425">
        <v>1</v>
      </c>
      <c r="BD1036" s="136"/>
    </row>
    <row r="1037" spans="1:56" ht="11.25" customHeight="1">
      <c r="A1037" s="123">
        <v>229</v>
      </c>
      <c r="B1037" s="55" t="s">
        <v>929</v>
      </c>
      <c r="C1037" s="345">
        <v>5</v>
      </c>
      <c r="D1037" s="57">
        <v>41355</v>
      </c>
      <c r="E1037" s="94">
        <v>500</v>
      </c>
      <c r="F1037" s="55" t="s">
        <v>540</v>
      </c>
      <c r="G1037" s="55" t="s">
        <v>748</v>
      </c>
      <c r="H1037" s="55" t="s">
        <v>541</v>
      </c>
      <c r="I1037" s="55" t="s">
        <v>849</v>
      </c>
      <c r="J1037" s="55" t="s">
        <v>591</v>
      </c>
      <c r="K1037" s="55" t="s">
        <v>848</v>
      </c>
      <c r="L1037" s="55"/>
      <c r="M1037" s="8"/>
      <c r="N1037" s="58"/>
      <c r="O1037" s="55"/>
      <c r="P1037" s="55"/>
      <c r="Q1037" s="55"/>
      <c r="R1037" s="8"/>
      <c r="S1037" s="58"/>
      <c r="T1037" s="55"/>
      <c r="U1037" s="55"/>
      <c r="V1037" s="55"/>
      <c r="W1037" s="8"/>
      <c r="X1037" s="58"/>
      <c r="Y1037" s="55"/>
      <c r="Z1037" s="55"/>
      <c r="AA1037" s="55"/>
      <c r="AB1037" s="8"/>
      <c r="AC1037" s="58"/>
      <c r="AD1037" s="55"/>
      <c r="AE1037" s="55"/>
      <c r="AF1037" s="55"/>
      <c r="AG1037" s="8"/>
      <c r="AH1037" s="58"/>
      <c r="AI1037" s="55"/>
      <c r="AJ1037" s="55"/>
      <c r="AK1037" s="55">
        <v>3715</v>
      </c>
      <c r="AL1037" s="8">
        <v>3790637.6074864194</v>
      </c>
      <c r="AM1037" s="58">
        <v>1.0203600558509878</v>
      </c>
      <c r="AN1037" s="237">
        <v>1</v>
      </c>
      <c r="AO1037" s="228"/>
      <c r="AP1037" s="55">
        <v>3560.7579999999998</v>
      </c>
      <c r="AQ1037" s="200">
        <v>3436510.3702523056</v>
      </c>
      <c r="AR1037" s="201">
        <v>0.96510640999818176</v>
      </c>
      <c r="AS1037" s="55">
        <v>1</v>
      </c>
      <c r="AT1037" s="55"/>
      <c r="AU1037" s="423">
        <v>3436.8679999999999</v>
      </c>
      <c r="AV1037" s="200">
        <v>3352710.9163503796</v>
      </c>
      <c r="AW1037" s="201">
        <v>0.97551343733608031</v>
      </c>
      <c r="AX1037" s="423">
        <v>1</v>
      </c>
      <c r="AY1037" s="55"/>
      <c r="AZ1037" s="423">
        <v>3355.4670000000001</v>
      </c>
      <c r="BA1037" s="200">
        <v>3305240.6525606569</v>
      </c>
      <c r="BB1037" s="201">
        <v>0.98503148818350972</v>
      </c>
      <c r="BC1037" s="425">
        <v>1</v>
      </c>
      <c r="BD1037" s="136"/>
    </row>
    <row r="1038" spans="1:56" ht="11.25" customHeight="1">
      <c r="A1038" s="357">
        <v>230</v>
      </c>
      <c r="B1038" s="263" t="s">
        <v>275</v>
      </c>
      <c r="C1038" s="344">
        <v>0</v>
      </c>
      <c r="D1038" s="264"/>
      <c r="E1038" s="421">
        <v>0</v>
      </c>
      <c r="F1038" s="263" t="s">
        <v>835</v>
      </c>
      <c r="G1038" s="263" t="s">
        <v>748</v>
      </c>
      <c r="H1038" s="263" t="s">
        <v>836</v>
      </c>
      <c r="I1038" s="263" t="s">
        <v>103</v>
      </c>
      <c r="J1038" s="263"/>
      <c r="K1038" s="263"/>
      <c r="L1038" s="277" t="s">
        <v>238</v>
      </c>
      <c r="M1038" s="265">
        <v>0</v>
      </c>
      <c r="N1038" s="268">
        <v>0</v>
      </c>
      <c r="O1038" s="263"/>
      <c r="P1038" s="263"/>
      <c r="Q1038" s="277" t="s">
        <v>238</v>
      </c>
      <c r="R1038" s="265">
        <v>0</v>
      </c>
      <c r="S1038" s="268">
        <v>0</v>
      </c>
      <c r="T1038" s="263"/>
      <c r="U1038" s="263"/>
      <c r="V1038" s="277" t="s">
        <v>238</v>
      </c>
      <c r="W1038" s="265">
        <v>0</v>
      </c>
      <c r="X1038" s="268">
        <v>0</v>
      </c>
      <c r="Y1038" s="263"/>
      <c r="Z1038" s="263"/>
      <c r="AA1038" s="276" t="s">
        <v>238</v>
      </c>
      <c r="AB1038" s="265">
        <v>0</v>
      </c>
      <c r="AC1038" s="268">
        <v>0</v>
      </c>
      <c r="AD1038" s="263"/>
      <c r="AE1038" s="263"/>
      <c r="AF1038" s="276" t="s">
        <v>238</v>
      </c>
      <c r="AG1038" s="265">
        <v>0</v>
      </c>
      <c r="AH1038" s="268">
        <v>0</v>
      </c>
      <c r="AI1038" s="263"/>
      <c r="AJ1038" s="263"/>
      <c r="AK1038" s="263"/>
      <c r="AL1038" s="265">
        <v>0</v>
      </c>
      <c r="AM1038" s="268">
        <v>0</v>
      </c>
      <c r="AN1038" s="263"/>
      <c r="AO1038" s="313"/>
      <c r="AP1038" s="263"/>
      <c r="AQ1038" s="265">
        <v>0</v>
      </c>
      <c r="AR1038" s="268">
        <v>0</v>
      </c>
      <c r="AS1038" s="263"/>
      <c r="AT1038" s="263"/>
      <c r="AU1038" s="422">
        <v>0</v>
      </c>
      <c r="AV1038" s="265">
        <v>0</v>
      </c>
      <c r="AW1038" s="268">
        <v>0</v>
      </c>
      <c r="AX1038" s="422"/>
      <c r="AY1038" s="263"/>
      <c r="AZ1038" s="422">
        <v>0</v>
      </c>
      <c r="BA1038" s="265">
        <v>0</v>
      </c>
      <c r="BB1038" s="268">
        <v>0</v>
      </c>
      <c r="BC1038" s="422"/>
      <c r="BD1038" s="263"/>
    </row>
    <row r="1039" spans="1:56" s="4" customFormat="1" ht="11.25" customHeight="1">
      <c r="A1039" s="123">
        <v>230</v>
      </c>
      <c r="B1039" s="55" t="s">
        <v>275</v>
      </c>
      <c r="C1039" s="345">
        <v>1</v>
      </c>
      <c r="D1039" s="57">
        <v>25628</v>
      </c>
      <c r="E1039" s="94">
        <v>0</v>
      </c>
      <c r="F1039" s="55" t="s">
        <v>835</v>
      </c>
      <c r="G1039" s="55" t="s">
        <v>748</v>
      </c>
      <c r="H1039" s="55" t="s">
        <v>836</v>
      </c>
      <c r="I1039" s="55" t="s">
        <v>103</v>
      </c>
      <c r="J1039" s="55"/>
      <c r="K1039" s="55"/>
      <c r="L1039" s="228" t="s">
        <v>238</v>
      </c>
      <c r="M1039" s="8"/>
      <c r="N1039" s="58"/>
      <c r="O1039" s="55"/>
      <c r="P1039" s="55"/>
      <c r="Q1039" s="228" t="s">
        <v>238</v>
      </c>
      <c r="R1039" s="8"/>
      <c r="S1039" s="58"/>
      <c r="T1039" s="55"/>
      <c r="U1039" s="55"/>
      <c r="V1039" s="228" t="s">
        <v>238</v>
      </c>
      <c r="W1039" s="8"/>
      <c r="X1039" s="58"/>
      <c r="Y1039" s="55"/>
      <c r="Z1039" s="55"/>
      <c r="AA1039" s="228" t="s">
        <v>238</v>
      </c>
      <c r="AB1039" s="8"/>
      <c r="AC1039" s="58"/>
      <c r="AD1039" s="55"/>
      <c r="AE1039" s="55"/>
      <c r="AF1039" s="228" t="s">
        <v>238</v>
      </c>
      <c r="AG1039" s="8"/>
      <c r="AH1039" s="58"/>
      <c r="AI1039" s="55"/>
      <c r="AJ1039" s="55"/>
      <c r="AK1039" s="55"/>
      <c r="AL1039" s="8">
        <v>0</v>
      </c>
      <c r="AM1039" s="58">
        <v>0</v>
      </c>
      <c r="AN1039" s="55"/>
      <c r="AO1039" s="228"/>
      <c r="AP1039" s="55"/>
      <c r="AQ1039" s="200">
        <v>0</v>
      </c>
      <c r="AR1039" s="201">
        <v>0</v>
      </c>
      <c r="AS1039" s="55"/>
      <c r="AT1039" s="55"/>
      <c r="AU1039" s="245">
        <v>0</v>
      </c>
      <c r="AV1039" s="200">
        <v>0</v>
      </c>
      <c r="AW1039" s="201">
        <v>0</v>
      </c>
      <c r="AX1039" s="423"/>
      <c r="AY1039" s="55"/>
      <c r="AZ1039" s="423">
        <v>0</v>
      </c>
      <c r="BA1039" s="200">
        <v>0</v>
      </c>
      <c r="BB1039" s="201">
        <v>0</v>
      </c>
      <c r="BC1039" s="425"/>
      <c r="BD1039" s="136"/>
    </row>
    <row r="1040" spans="1:56" ht="11.25" customHeight="1">
      <c r="A1040" s="123">
        <v>230</v>
      </c>
      <c r="B1040" s="55" t="s">
        <v>275</v>
      </c>
      <c r="C1040" s="345">
        <v>2</v>
      </c>
      <c r="D1040" s="57">
        <v>26039</v>
      </c>
      <c r="E1040" s="94">
        <v>0</v>
      </c>
      <c r="F1040" s="55" t="s">
        <v>835</v>
      </c>
      <c r="G1040" s="55" t="s">
        <v>748</v>
      </c>
      <c r="H1040" s="55" t="s">
        <v>836</v>
      </c>
      <c r="I1040" s="55" t="s">
        <v>103</v>
      </c>
      <c r="J1040" s="55"/>
      <c r="K1040" s="55"/>
      <c r="L1040" s="228" t="s">
        <v>238</v>
      </c>
      <c r="M1040" s="8"/>
      <c r="N1040" s="58"/>
      <c r="O1040" s="55"/>
      <c r="P1040" s="55"/>
      <c r="Q1040" s="228" t="s">
        <v>238</v>
      </c>
      <c r="R1040" s="8"/>
      <c r="S1040" s="58"/>
      <c r="T1040" s="55"/>
      <c r="U1040" s="55"/>
      <c r="V1040" s="228" t="s">
        <v>238</v>
      </c>
      <c r="W1040" s="8"/>
      <c r="X1040" s="58"/>
      <c r="Y1040" s="55"/>
      <c r="Z1040" s="55"/>
      <c r="AA1040" s="228" t="s">
        <v>238</v>
      </c>
      <c r="AB1040" s="8"/>
      <c r="AC1040" s="58"/>
      <c r="AD1040" s="55"/>
      <c r="AE1040" s="55"/>
      <c r="AF1040" s="228" t="s">
        <v>238</v>
      </c>
      <c r="AG1040" s="8"/>
      <c r="AH1040" s="58"/>
      <c r="AI1040" s="55"/>
      <c r="AJ1040" s="55"/>
      <c r="AK1040" s="55"/>
      <c r="AL1040" s="8">
        <v>0</v>
      </c>
      <c r="AM1040" s="58">
        <v>0</v>
      </c>
      <c r="AN1040" s="55"/>
      <c r="AO1040" s="228"/>
      <c r="AP1040" s="55"/>
      <c r="AQ1040" s="200">
        <v>0</v>
      </c>
      <c r="AR1040" s="201">
        <v>0</v>
      </c>
      <c r="AS1040" s="55"/>
      <c r="AT1040" s="55"/>
      <c r="AU1040" s="245">
        <v>0</v>
      </c>
      <c r="AV1040" s="200">
        <v>0</v>
      </c>
      <c r="AW1040" s="201">
        <v>0</v>
      </c>
      <c r="AX1040" s="423"/>
      <c r="AY1040" s="55"/>
      <c r="AZ1040" s="423">
        <v>0</v>
      </c>
      <c r="BA1040" s="200">
        <v>0</v>
      </c>
      <c r="BB1040" s="201">
        <v>0</v>
      </c>
      <c r="BC1040" s="425"/>
      <c r="BD1040" s="136"/>
    </row>
    <row r="1041" spans="1:56" ht="11.25" customHeight="1">
      <c r="A1041" s="123">
        <v>230</v>
      </c>
      <c r="B1041" s="55" t="s">
        <v>275</v>
      </c>
      <c r="C1041" s="345">
        <v>3</v>
      </c>
      <c r="D1041" s="57">
        <v>26957</v>
      </c>
      <c r="E1041" s="94">
        <v>0</v>
      </c>
      <c r="F1041" s="55" t="s">
        <v>835</v>
      </c>
      <c r="G1041" s="55" t="s">
        <v>748</v>
      </c>
      <c r="H1041" s="55" t="s">
        <v>836</v>
      </c>
      <c r="I1041" s="55" t="s">
        <v>103</v>
      </c>
      <c r="J1041" s="55"/>
      <c r="K1041" s="55"/>
      <c r="L1041" s="227" t="s">
        <v>238</v>
      </c>
      <c r="M1041" s="200"/>
      <c r="N1041" s="201"/>
      <c r="O1041" s="56"/>
      <c r="P1041" s="56"/>
      <c r="Q1041" s="227" t="s">
        <v>238</v>
      </c>
      <c r="R1041" s="200"/>
      <c r="S1041" s="201"/>
      <c r="T1041" s="56"/>
      <c r="U1041" s="56"/>
      <c r="V1041" s="227" t="s">
        <v>238</v>
      </c>
      <c r="W1041" s="200"/>
      <c r="X1041" s="201"/>
      <c r="Y1041" s="56"/>
      <c r="Z1041" s="56"/>
      <c r="AA1041" s="227" t="s">
        <v>238</v>
      </c>
      <c r="AB1041" s="200"/>
      <c r="AC1041" s="201"/>
      <c r="AD1041" s="56"/>
      <c r="AE1041" s="56"/>
      <c r="AF1041" s="227" t="s">
        <v>238</v>
      </c>
      <c r="AG1041" s="200"/>
      <c r="AH1041" s="201"/>
      <c r="AI1041" s="56"/>
      <c r="AJ1041" s="56"/>
      <c r="AK1041" s="55"/>
      <c r="AL1041" s="8">
        <v>0</v>
      </c>
      <c r="AM1041" s="58">
        <v>0</v>
      </c>
      <c r="AN1041" s="55"/>
      <c r="AO1041" s="228"/>
      <c r="AP1041" s="56"/>
      <c r="AQ1041" s="200">
        <v>0</v>
      </c>
      <c r="AR1041" s="201">
        <v>0</v>
      </c>
      <c r="AS1041" s="56"/>
      <c r="AT1041" s="56"/>
      <c r="AU1041" s="245">
        <v>0</v>
      </c>
      <c r="AV1041" s="200">
        <v>0</v>
      </c>
      <c r="AW1041" s="201">
        <v>0</v>
      </c>
      <c r="AX1041" s="423"/>
      <c r="AY1041" s="56"/>
      <c r="AZ1041" s="423">
        <v>0</v>
      </c>
      <c r="BA1041" s="200">
        <v>0</v>
      </c>
      <c r="BB1041" s="201">
        <v>0</v>
      </c>
      <c r="BC1041" s="425"/>
      <c r="BD1041" s="139"/>
    </row>
    <row r="1042" spans="1:56" ht="11.25" customHeight="1">
      <c r="A1042" s="123">
        <v>230</v>
      </c>
      <c r="B1042" s="55" t="s">
        <v>275</v>
      </c>
      <c r="C1042" s="345">
        <v>4</v>
      </c>
      <c r="D1042" s="57">
        <v>28764</v>
      </c>
      <c r="E1042" s="94">
        <v>0</v>
      </c>
      <c r="F1042" s="55" t="s">
        <v>835</v>
      </c>
      <c r="G1042" s="55" t="s">
        <v>748</v>
      </c>
      <c r="H1042" s="55" t="s">
        <v>836</v>
      </c>
      <c r="I1042" s="55" t="s">
        <v>103</v>
      </c>
      <c r="J1042" s="55"/>
      <c r="K1042" s="55"/>
      <c r="L1042" s="228" t="s">
        <v>238</v>
      </c>
      <c r="M1042" s="8"/>
      <c r="N1042" s="58"/>
      <c r="O1042" s="55"/>
      <c r="P1042" s="55"/>
      <c r="Q1042" s="228" t="s">
        <v>238</v>
      </c>
      <c r="R1042" s="8"/>
      <c r="S1042" s="58"/>
      <c r="T1042" s="55"/>
      <c r="U1042" s="55"/>
      <c r="V1042" s="228" t="s">
        <v>238</v>
      </c>
      <c r="W1042" s="8"/>
      <c r="X1042" s="58"/>
      <c r="Y1042" s="55"/>
      <c r="Z1042" s="55"/>
      <c r="AA1042" s="228" t="s">
        <v>238</v>
      </c>
      <c r="AB1042" s="8"/>
      <c r="AC1042" s="58"/>
      <c r="AD1042" s="55"/>
      <c r="AE1042" s="55"/>
      <c r="AF1042" s="228" t="s">
        <v>238</v>
      </c>
      <c r="AG1042" s="8"/>
      <c r="AH1042" s="58"/>
      <c r="AI1042" s="55"/>
      <c r="AJ1042" s="55"/>
      <c r="AK1042" s="55"/>
      <c r="AL1042" s="8">
        <v>0</v>
      </c>
      <c r="AM1042" s="58">
        <v>0</v>
      </c>
      <c r="AN1042" s="55"/>
      <c r="AO1042" s="228"/>
      <c r="AP1042" s="55"/>
      <c r="AQ1042" s="200">
        <v>0</v>
      </c>
      <c r="AR1042" s="201">
        <v>0</v>
      </c>
      <c r="AS1042" s="55"/>
      <c r="AT1042" s="55"/>
      <c r="AU1042" s="245">
        <v>0</v>
      </c>
      <c r="AV1042" s="200">
        <v>0</v>
      </c>
      <c r="AW1042" s="201">
        <v>0</v>
      </c>
      <c r="AX1042" s="423"/>
      <c r="AY1042" s="55"/>
      <c r="AZ1042" s="423">
        <v>0</v>
      </c>
      <c r="BA1042" s="200">
        <v>0</v>
      </c>
      <c r="BB1042" s="201">
        <v>0</v>
      </c>
      <c r="BC1042" s="425"/>
      <c r="BD1042" s="136"/>
    </row>
    <row r="1043" spans="1:56" ht="11.25" customHeight="1">
      <c r="A1043" s="357">
        <v>231</v>
      </c>
      <c r="B1043" s="263" t="s">
        <v>304</v>
      </c>
      <c r="C1043" s="344">
        <v>0</v>
      </c>
      <c r="D1043" s="264"/>
      <c r="E1043" s="421">
        <v>1240</v>
      </c>
      <c r="F1043" s="263" t="s">
        <v>305</v>
      </c>
      <c r="G1043" s="263" t="s">
        <v>748</v>
      </c>
      <c r="H1043" s="263" t="s">
        <v>306</v>
      </c>
      <c r="I1043" s="263" t="s">
        <v>849</v>
      </c>
      <c r="J1043" s="263" t="s">
        <v>591</v>
      </c>
      <c r="K1043" s="263" t="s">
        <v>848</v>
      </c>
      <c r="L1043" s="267">
        <v>6415.0290000000005</v>
      </c>
      <c r="M1043" s="265">
        <v>7251152.49835815</v>
      </c>
      <c r="N1043" s="268">
        <v>1.1303382258066408</v>
      </c>
      <c r="O1043" s="263">
        <v>1</v>
      </c>
      <c r="P1043" s="263"/>
      <c r="Q1043" s="267">
        <v>7049.6379999999999</v>
      </c>
      <c r="R1043" s="265">
        <v>7473157.5393126328</v>
      </c>
      <c r="S1043" s="268">
        <v>1.0600767783129621</v>
      </c>
      <c r="T1043" s="263">
        <v>1</v>
      </c>
      <c r="U1043" s="263"/>
      <c r="V1043" s="267">
        <v>5739.4849999999997</v>
      </c>
      <c r="W1043" s="265">
        <v>6254534.2894954123</v>
      </c>
      <c r="X1043" s="268">
        <v>1.08973789277181</v>
      </c>
      <c r="Y1043" s="263">
        <v>1</v>
      </c>
      <c r="Z1043" s="263"/>
      <c r="AA1043" s="267">
        <v>4585.0820000000003</v>
      </c>
      <c r="AB1043" s="265">
        <v>4872877.4934679577</v>
      </c>
      <c r="AC1043" s="268">
        <v>1.0627677964031956</v>
      </c>
      <c r="AD1043" s="263">
        <v>1</v>
      </c>
      <c r="AE1043" s="263"/>
      <c r="AF1043" s="267">
        <v>6108.36</v>
      </c>
      <c r="AG1043" s="265">
        <v>6470951.3032318242</v>
      </c>
      <c r="AH1043" s="268">
        <v>1.0593598450700066</v>
      </c>
      <c r="AI1043" s="263">
        <v>1</v>
      </c>
      <c r="AJ1043" s="263"/>
      <c r="AK1043" s="263">
        <v>7062</v>
      </c>
      <c r="AL1043" s="265">
        <v>7424710.7395667322</v>
      </c>
      <c r="AM1043" s="268">
        <v>1.0513609090295573</v>
      </c>
      <c r="AN1043" s="263"/>
      <c r="AO1043" s="313"/>
      <c r="AP1043" s="263">
        <v>7504.52</v>
      </c>
      <c r="AQ1043" s="265">
        <v>8248229.1615832718</v>
      </c>
      <c r="AR1043" s="268">
        <v>1.0991014963759536</v>
      </c>
      <c r="AS1043" s="263"/>
      <c r="AT1043" s="263"/>
      <c r="AU1043" s="422">
        <v>7767.5000000000009</v>
      </c>
      <c r="AV1043" s="265">
        <v>8313546.1151453648</v>
      </c>
      <c r="AW1043" s="268">
        <v>1.0702988239646429</v>
      </c>
      <c r="AX1043" s="422"/>
      <c r="AY1043" s="263"/>
      <c r="AZ1043" s="422">
        <v>6277.4404000000004</v>
      </c>
      <c r="BA1043" s="265">
        <v>6790547.2664886788</v>
      </c>
      <c r="BB1043" s="268">
        <v>1.081738229882466</v>
      </c>
      <c r="BC1043" s="422"/>
      <c r="BD1043" s="263"/>
    </row>
    <row r="1044" spans="1:56" s="4" customFormat="1" ht="11.25" customHeight="1">
      <c r="A1044" s="123">
        <v>231</v>
      </c>
      <c r="B1044" s="55" t="s">
        <v>304</v>
      </c>
      <c r="C1044" s="345">
        <v>1</v>
      </c>
      <c r="D1044" s="57">
        <v>30333</v>
      </c>
      <c r="E1044" s="94">
        <v>110</v>
      </c>
      <c r="F1044" s="55" t="s">
        <v>305</v>
      </c>
      <c r="G1044" s="55" t="s">
        <v>748</v>
      </c>
      <c r="H1044" s="55" t="s">
        <v>306</v>
      </c>
      <c r="I1044" s="55" t="s">
        <v>849</v>
      </c>
      <c r="J1044" s="55" t="s">
        <v>591</v>
      </c>
      <c r="K1044" s="55" t="s">
        <v>848</v>
      </c>
      <c r="L1044" s="55"/>
      <c r="M1044" s="8"/>
      <c r="N1044" s="58"/>
      <c r="O1044" s="55"/>
      <c r="P1044" s="55"/>
      <c r="Q1044" s="55"/>
      <c r="R1044" s="8"/>
      <c r="S1044" s="58"/>
      <c r="T1044" s="55"/>
      <c r="U1044" s="55"/>
      <c r="V1044" s="55"/>
      <c r="W1044" s="8"/>
      <c r="X1044" s="58"/>
      <c r="Y1044" s="55"/>
      <c r="Z1044" s="55"/>
      <c r="AA1044" s="55"/>
      <c r="AB1044" s="8"/>
      <c r="AC1044" s="58"/>
      <c r="AD1044" s="55"/>
      <c r="AE1044" s="55"/>
      <c r="AF1044" s="55"/>
      <c r="AG1044" s="8"/>
      <c r="AH1044" s="58"/>
      <c r="AI1044" s="55"/>
      <c r="AJ1044" s="55"/>
      <c r="AK1044" s="55">
        <v>630.03499999999997</v>
      </c>
      <c r="AL1044" s="8">
        <v>747144.34194829769</v>
      </c>
      <c r="AM1044" s="58">
        <v>1.185877517833609</v>
      </c>
      <c r="AN1044" s="237">
        <v>1</v>
      </c>
      <c r="AO1044" s="228"/>
      <c r="AP1044" s="55">
        <v>531.77300000000002</v>
      </c>
      <c r="AQ1044" s="200">
        <v>683021.61608227482</v>
      </c>
      <c r="AR1044" s="201">
        <v>1.2844232709864449</v>
      </c>
      <c r="AS1044" s="55">
        <v>1</v>
      </c>
      <c r="AT1044" s="55"/>
      <c r="AU1044" s="423">
        <v>554.52</v>
      </c>
      <c r="AV1044" s="200">
        <v>713500.31247948017</v>
      </c>
      <c r="AW1044" s="201">
        <v>1.2866989693419177</v>
      </c>
      <c r="AX1044" s="423">
        <v>1</v>
      </c>
      <c r="AY1044" s="55"/>
      <c r="AZ1044" s="423">
        <v>456.91752572760993</v>
      </c>
      <c r="BA1044" s="200">
        <v>585730.8884402269</v>
      </c>
      <c r="BB1044" s="201">
        <v>1.2819181919264107</v>
      </c>
      <c r="BC1044" s="425">
        <v>1</v>
      </c>
      <c r="BD1044" s="136"/>
    </row>
    <row r="1045" spans="1:56" s="4" customFormat="1" ht="11.25" customHeight="1">
      <c r="A1045" s="123">
        <v>231</v>
      </c>
      <c r="B1045" s="55" t="s">
        <v>304</v>
      </c>
      <c r="C1045" s="345">
        <v>2</v>
      </c>
      <c r="D1045" s="57">
        <v>30510</v>
      </c>
      <c r="E1045" s="94">
        <v>110</v>
      </c>
      <c r="F1045" s="55" t="s">
        <v>305</v>
      </c>
      <c r="G1045" s="55" t="s">
        <v>748</v>
      </c>
      <c r="H1045" s="55" t="s">
        <v>306</v>
      </c>
      <c r="I1045" s="55" t="s">
        <v>849</v>
      </c>
      <c r="J1045" s="55" t="s">
        <v>591</v>
      </c>
      <c r="K1045" s="55" t="s">
        <v>848</v>
      </c>
      <c r="L1045" s="55"/>
      <c r="M1045" s="8"/>
      <c r="N1045" s="58"/>
      <c r="O1045" s="55"/>
      <c r="P1045" s="55"/>
      <c r="Q1045" s="55"/>
      <c r="R1045" s="8"/>
      <c r="S1045" s="58"/>
      <c r="T1045" s="55"/>
      <c r="U1045" s="55"/>
      <c r="V1045" s="55"/>
      <c r="W1045" s="8"/>
      <c r="X1045" s="58"/>
      <c r="Y1045" s="55"/>
      <c r="Z1045" s="55"/>
      <c r="AA1045" s="55"/>
      <c r="AB1045" s="8"/>
      <c r="AC1045" s="58"/>
      <c r="AD1045" s="55"/>
      <c r="AE1045" s="55"/>
      <c r="AF1045" s="55"/>
      <c r="AG1045" s="8"/>
      <c r="AH1045" s="58"/>
      <c r="AI1045" s="55"/>
      <c r="AJ1045" s="55"/>
      <c r="AK1045" s="55">
        <v>647.04999999999995</v>
      </c>
      <c r="AL1045" s="8">
        <v>760035.3517938843</v>
      </c>
      <c r="AM1045" s="58">
        <v>1.1746161066283662</v>
      </c>
      <c r="AN1045" s="237">
        <v>1</v>
      </c>
      <c r="AO1045" s="228"/>
      <c r="AP1045" s="55">
        <v>529.16999999999996</v>
      </c>
      <c r="AQ1045" s="200">
        <v>655465.05691159307</v>
      </c>
      <c r="AR1045" s="201">
        <v>1.2386663206750064</v>
      </c>
      <c r="AS1045" s="55">
        <v>1</v>
      </c>
      <c r="AT1045" s="55"/>
      <c r="AU1045" s="423">
        <v>619.65200000000004</v>
      </c>
      <c r="AV1045" s="200">
        <v>767841.75220162631</v>
      </c>
      <c r="AW1045" s="201">
        <v>1.2391499619167312</v>
      </c>
      <c r="AX1045" s="423">
        <v>1</v>
      </c>
      <c r="AY1045" s="55"/>
      <c r="AZ1045" s="423">
        <v>457.06294681102963</v>
      </c>
      <c r="BA1045" s="200">
        <v>581691.85263720085</v>
      </c>
      <c r="BB1045" s="201">
        <v>1.2726733958543754</v>
      </c>
      <c r="BC1045" s="425">
        <v>1</v>
      </c>
      <c r="BD1045" s="136"/>
    </row>
    <row r="1046" spans="1:56" ht="11.25" customHeight="1">
      <c r="A1046" s="123">
        <v>231</v>
      </c>
      <c r="B1046" s="55" t="s">
        <v>304</v>
      </c>
      <c r="C1046" s="345">
        <v>3</v>
      </c>
      <c r="D1046" s="57">
        <v>32411</v>
      </c>
      <c r="E1046" s="94">
        <v>210</v>
      </c>
      <c r="F1046" s="55" t="s">
        <v>305</v>
      </c>
      <c r="G1046" s="55" t="s">
        <v>748</v>
      </c>
      <c r="H1046" s="55" t="s">
        <v>306</v>
      </c>
      <c r="I1046" s="55" t="s">
        <v>849</v>
      </c>
      <c r="J1046" s="55" t="s">
        <v>591</v>
      </c>
      <c r="K1046" s="55" t="s">
        <v>848</v>
      </c>
      <c r="L1046" s="56"/>
      <c r="M1046" s="200"/>
      <c r="N1046" s="201"/>
      <c r="O1046" s="56"/>
      <c r="P1046" s="56"/>
      <c r="Q1046" s="56"/>
      <c r="R1046" s="200"/>
      <c r="S1046" s="201"/>
      <c r="T1046" s="56"/>
      <c r="U1046" s="56"/>
      <c r="V1046" s="56"/>
      <c r="W1046" s="200"/>
      <c r="X1046" s="201"/>
      <c r="Y1046" s="56"/>
      <c r="Z1046" s="56"/>
      <c r="AA1046" s="56"/>
      <c r="AB1046" s="200"/>
      <c r="AC1046" s="201"/>
      <c r="AD1046" s="56"/>
      <c r="AE1046" s="56"/>
      <c r="AF1046" s="56"/>
      <c r="AG1046" s="200"/>
      <c r="AH1046" s="201"/>
      <c r="AI1046" s="56"/>
      <c r="AJ1046" s="56"/>
      <c r="AK1046" s="55">
        <v>526.84</v>
      </c>
      <c r="AL1046" s="8">
        <v>546307.40533655114</v>
      </c>
      <c r="AM1046" s="58">
        <v>1.036951266677836</v>
      </c>
      <c r="AN1046" s="237">
        <v>1</v>
      </c>
      <c r="AO1046" s="228"/>
      <c r="AP1046" s="56">
        <v>1135.711</v>
      </c>
      <c r="AQ1046" s="200">
        <v>1234343.8384377263</v>
      </c>
      <c r="AR1046" s="201">
        <v>1.0868467756653992</v>
      </c>
      <c r="AS1046" s="56">
        <v>1</v>
      </c>
      <c r="AT1046" s="56"/>
      <c r="AU1046" s="423">
        <v>1266.7090000000001</v>
      </c>
      <c r="AV1046" s="200">
        <v>1342665.8820563222</v>
      </c>
      <c r="AW1046" s="201">
        <v>1.0599639554596376</v>
      </c>
      <c r="AX1046" s="423">
        <v>1</v>
      </c>
      <c r="AY1046" s="56"/>
      <c r="AZ1046" s="423">
        <v>1101.1743038596164</v>
      </c>
      <c r="BA1046" s="200">
        <v>1197478.4946975454</v>
      </c>
      <c r="BB1046" s="201">
        <v>1.0874559009417335</v>
      </c>
      <c r="BC1046" s="425">
        <v>1</v>
      </c>
      <c r="BD1046" s="139"/>
    </row>
    <row r="1047" spans="1:56" ht="11.25" customHeight="1">
      <c r="A1047" s="123">
        <v>231</v>
      </c>
      <c r="B1047" s="55" t="s">
        <v>304</v>
      </c>
      <c r="C1047" s="345">
        <v>4</v>
      </c>
      <c r="D1047" s="57">
        <v>32629</v>
      </c>
      <c r="E1047" s="94">
        <v>210</v>
      </c>
      <c r="F1047" s="55" t="s">
        <v>305</v>
      </c>
      <c r="G1047" s="55" t="s">
        <v>748</v>
      </c>
      <c r="H1047" s="55" t="s">
        <v>306</v>
      </c>
      <c r="I1047" s="55" t="s">
        <v>849</v>
      </c>
      <c r="J1047" s="55" t="s">
        <v>591</v>
      </c>
      <c r="K1047" s="55" t="s">
        <v>848</v>
      </c>
      <c r="L1047" s="55"/>
      <c r="M1047" s="8"/>
      <c r="N1047" s="58"/>
      <c r="O1047" s="55"/>
      <c r="P1047" s="55"/>
      <c r="Q1047" s="55"/>
      <c r="R1047" s="8"/>
      <c r="S1047" s="58"/>
      <c r="T1047" s="55"/>
      <c r="U1047" s="55"/>
      <c r="V1047" s="55"/>
      <c r="W1047" s="8"/>
      <c r="X1047" s="58"/>
      <c r="Y1047" s="55"/>
      <c r="Z1047" s="55"/>
      <c r="AA1047" s="55"/>
      <c r="AB1047" s="8"/>
      <c r="AC1047" s="58"/>
      <c r="AD1047" s="55"/>
      <c r="AE1047" s="55"/>
      <c r="AF1047" s="55"/>
      <c r="AG1047" s="8"/>
      <c r="AH1047" s="58"/>
      <c r="AI1047" s="55"/>
      <c r="AJ1047" s="55"/>
      <c r="AK1047" s="55">
        <v>1344.482</v>
      </c>
      <c r="AL1047" s="8">
        <v>1416234.6408376964</v>
      </c>
      <c r="AM1047" s="58">
        <v>1.0533682420721857</v>
      </c>
      <c r="AN1047" s="237">
        <v>1</v>
      </c>
      <c r="AO1047" s="228"/>
      <c r="AP1047" s="55">
        <v>1239.9960000000001</v>
      </c>
      <c r="AQ1047" s="200">
        <v>1408144.7191911589</v>
      </c>
      <c r="AR1047" s="201">
        <v>1.1356042432323643</v>
      </c>
      <c r="AS1047" s="55">
        <v>1</v>
      </c>
      <c r="AT1047" s="55"/>
      <c r="AU1047" s="423">
        <v>1326.4880000000001</v>
      </c>
      <c r="AV1047" s="200">
        <v>1438989.7476591552</v>
      </c>
      <c r="AW1047" s="201">
        <v>1.0848117341876859</v>
      </c>
      <c r="AX1047" s="423">
        <v>1</v>
      </c>
      <c r="AY1047" s="55"/>
      <c r="AZ1047" s="423">
        <v>958.74922288185087</v>
      </c>
      <c r="BA1047" s="200">
        <v>1042884.3707074394</v>
      </c>
      <c r="BB1047" s="201">
        <v>1.0877551144945821</v>
      </c>
      <c r="BC1047" s="425">
        <v>1</v>
      </c>
      <c r="BD1047" s="136"/>
    </row>
    <row r="1048" spans="1:56" s="4" customFormat="1" ht="11.25" customHeight="1">
      <c r="A1048" s="123">
        <v>231</v>
      </c>
      <c r="B1048" s="55" t="s">
        <v>304</v>
      </c>
      <c r="C1048" s="345">
        <v>5</v>
      </c>
      <c r="D1048" s="57">
        <v>34419</v>
      </c>
      <c r="E1048" s="94">
        <v>210</v>
      </c>
      <c r="F1048" s="55" t="s">
        <v>305</v>
      </c>
      <c r="G1048" s="55" t="s">
        <v>748</v>
      </c>
      <c r="H1048" s="55" t="s">
        <v>306</v>
      </c>
      <c r="I1048" s="55" t="s">
        <v>849</v>
      </c>
      <c r="J1048" s="55" t="s">
        <v>591</v>
      </c>
      <c r="K1048" s="55" t="s">
        <v>848</v>
      </c>
      <c r="L1048" s="56"/>
      <c r="M1048" s="200"/>
      <c r="N1048" s="201"/>
      <c r="O1048" s="56"/>
      <c r="P1048" s="56"/>
      <c r="Q1048" s="56"/>
      <c r="R1048" s="200"/>
      <c r="S1048" s="201"/>
      <c r="T1048" s="56"/>
      <c r="U1048" s="56"/>
      <c r="V1048" s="56"/>
      <c r="W1048" s="200"/>
      <c r="X1048" s="201"/>
      <c r="Y1048" s="56"/>
      <c r="Z1048" s="56"/>
      <c r="AA1048" s="56"/>
      <c r="AB1048" s="200"/>
      <c r="AC1048" s="201"/>
      <c r="AD1048" s="56"/>
      <c r="AE1048" s="56"/>
      <c r="AF1048" s="56"/>
      <c r="AG1048" s="200"/>
      <c r="AH1048" s="201"/>
      <c r="AI1048" s="56"/>
      <c r="AJ1048" s="56"/>
      <c r="AK1048" s="55">
        <v>1232.174</v>
      </c>
      <c r="AL1048" s="8">
        <v>1314249.1719012503</v>
      </c>
      <c r="AM1048" s="58">
        <v>1.0666100501238058</v>
      </c>
      <c r="AN1048" s="237">
        <v>1</v>
      </c>
      <c r="AO1048" s="228"/>
      <c r="AP1048" s="56">
        <v>1273.5360000000001</v>
      </c>
      <c r="AQ1048" s="200">
        <v>1372591.8035315031</v>
      </c>
      <c r="AR1048" s="201">
        <v>1.0777801361967805</v>
      </c>
      <c r="AS1048" s="56">
        <v>1</v>
      </c>
      <c r="AT1048" s="56"/>
      <c r="AU1048" s="423">
        <v>1310.9490000000001</v>
      </c>
      <c r="AV1048" s="200">
        <v>1351477.2481523128</v>
      </c>
      <c r="AW1048" s="201">
        <v>1.030915198190252</v>
      </c>
      <c r="AX1048" s="423">
        <v>1</v>
      </c>
      <c r="AY1048" s="56"/>
      <c r="AZ1048" s="423">
        <v>1100.2252771658991</v>
      </c>
      <c r="BA1048" s="200">
        <v>1168179.791009496</v>
      </c>
      <c r="BB1048" s="201">
        <v>1.0617641816216428</v>
      </c>
      <c r="BC1048" s="425">
        <v>1</v>
      </c>
      <c r="BD1048" s="139"/>
    </row>
    <row r="1049" spans="1:56" s="4" customFormat="1" ht="11.25" customHeight="1">
      <c r="A1049" s="123">
        <v>231</v>
      </c>
      <c r="B1049" s="55" t="s">
        <v>304</v>
      </c>
      <c r="C1049" s="345">
        <v>6</v>
      </c>
      <c r="D1049" s="57">
        <v>37832</v>
      </c>
      <c r="E1049" s="94">
        <v>195</v>
      </c>
      <c r="F1049" s="55" t="s">
        <v>305</v>
      </c>
      <c r="G1049" s="55" t="s">
        <v>748</v>
      </c>
      <c r="H1049" s="55" t="s">
        <v>306</v>
      </c>
      <c r="I1049" s="55" t="s">
        <v>849</v>
      </c>
      <c r="J1049" s="55" t="s">
        <v>591</v>
      </c>
      <c r="K1049" s="55" t="s">
        <v>848</v>
      </c>
      <c r="L1049" s="55"/>
      <c r="M1049" s="8"/>
      <c r="N1049" s="58"/>
      <c r="O1049" s="55"/>
      <c r="P1049" s="55"/>
      <c r="Q1049" s="55"/>
      <c r="R1049" s="8"/>
      <c r="S1049" s="58"/>
      <c r="T1049" s="55"/>
      <c r="U1049" s="55"/>
      <c r="V1049" s="55"/>
      <c r="W1049" s="8"/>
      <c r="X1049" s="58"/>
      <c r="Y1049" s="55"/>
      <c r="Z1049" s="55"/>
      <c r="AA1049" s="55"/>
      <c r="AB1049" s="8"/>
      <c r="AC1049" s="58"/>
      <c r="AD1049" s="55"/>
      <c r="AE1049" s="55"/>
      <c r="AF1049" s="55"/>
      <c r="AG1049" s="8"/>
      <c r="AH1049" s="58"/>
      <c r="AI1049" s="55"/>
      <c r="AJ1049" s="55"/>
      <c r="AK1049" s="55">
        <v>1398.3140000000001</v>
      </c>
      <c r="AL1049" s="8">
        <v>1376875.2066099618</v>
      </c>
      <c r="AM1049" s="58">
        <v>0.98466811217649375</v>
      </c>
      <c r="AN1049" s="237">
        <v>1</v>
      </c>
      <c r="AO1049" s="228"/>
      <c r="AP1049" s="55">
        <v>1377.0350000000001</v>
      </c>
      <c r="AQ1049" s="200">
        <v>1420359.5313760638</v>
      </c>
      <c r="AR1049" s="201">
        <v>1.0314621860563193</v>
      </c>
      <c r="AS1049" s="55">
        <v>1</v>
      </c>
      <c r="AT1049" s="55"/>
      <c r="AU1049" s="423">
        <v>1353.7349999999999</v>
      </c>
      <c r="AV1049" s="200">
        <v>1358791.9642345181</v>
      </c>
      <c r="AW1049" s="201">
        <v>1.0037355643715486</v>
      </c>
      <c r="AX1049" s="423">
        <v>1</v>
      </c>
      <c r="AY1049" s="55"/>
      <c r="AZ1049" s="423">
        <v>1033.8645155672746</v>
      </c>
      <c r="BA1049" s="200">
        <v>1048187.5125955883</v>
      </c>
      <c r="BB1049" s="201">
        <v>1.0138538433350281</v>
      </c>
      <c r="BC1049" s="425">
        <v>1</v>
      </c>
      <c r="BD1049" s="136"/>
    </row>
    <row r="1050" spans="1:56" s="4" customFormat="1" ht="11.25" customHeight="1">
      <c r="A1050" s="123">
        <v>231</v>
      </c>
      <c r="B1050" s="55" t="s">
        <v>304</v>
      </c>
      <c r="C1050" s="345">
        <v>7</v>
      </c>
      <c r="D1050" s="57">
        <v>39963</v>
      </c>
      <c r="E1050" s="94">
        <v>195</v>
      </c>
      <c r="F1050" s="55" t="s">
        <v>305</v>
      </c>
      <c r="G1050" s="55" t="s">
        <v>748</v>
      </c>
      <c r="H1050" s="55" t="s">
        <v>306</v>
      </c>
      <c r="I1050" s="55" t="s">
        <v>849</v>
      </c>
      <c r="J1050" s="55" t="s">
        <v>591</v>
      </c>
      <c r="K1050" s="55" t="s">
        <v>848</v>
      </c>
      <c r="L1050" s="55"/>
      <c r="M1050" s="8"/>
      <c r="N1050" s="58"/>
      <c r="O1050" s="55"/>
      <c r="P1050" s="55"/>
      <c r="Q1050" s="55"/>
      <c r="R1050" s="8"/>
      <c r="S1050" s="58"/>
      <c r="T1050" s="55"/>
      <c r="U1050" s="55"/>
      <c r="V1050" s="55"/>
      <c r="W1050" s="8"/>
      <c r="X1050" s="58"/>
      <c r="Y1050" s="55"/>
      <c r="Z1050" s="55"/>
      <c r="AA1050" s="55"/>
      <c r="AB1050" s="8"/>
      <c r="AC1050" s="58"/>
      <c r="AD1050" s="55"/>
      <c r="AE1050" s="55"/>
      <c r="AF1050" s="55"/>
      <c r="AG1050" s="8"/>
      <c r="AH1050" s="58"/>
      <c r="AI1050" s="55"/>
      <c r="AJ1050" s="55"/>
      <c r="AK1050" s="55">
        <v>1282.9390000000001</v>
      </c>
      <c r="AL1050" s="8">
        <v>1263229.6238311462</v>
      </c>
      <c r="AM1050" s="58">
        <v>0.98463732401240134</v>
      </c>
      <c r="AN1050" s="237">
        <v>1</v>
      </c>
      <c r="AO1050" s="228"/>
      <c r="AP1050" s="55">
        <v>1417.2929999999999</v>
      </c>
      <c r="AQ1050" s="200">
        <v>1474317.9567751714</v>
      </c>
      <c r="AR1050" s="201">
        <v>1.040235122007356</v>
      </c>
      <c r="AS1050" s="55">
        <v>1</v>
      </c>
      <c r="AT1050" s="55"/>
      <c r="AU1050" s="423">
        <v>1335.4469999999999</v>
      </c>
      <c r="AV1050" s="200">
        <v>1340279.2083619481</v>
      </c>
      <c r="AW1050" s="201">
        <v>1.0036184201708853</v>
      </c>
      <c r="AX1050" s="423">
        <v>1</v>
      </c>
      <c r="AY1050" s="55"/>
      <c r="AZ1050" s="423">
        <v>1169.4466079867195</v>
      </c>
      <c r="BA1050" s="200">
        <v>1166394.3564011827</v>
      </c>
      <c r="BB1050" s="201">
        <v>0.99739000347284645</v>
      </c>
      <c r="BC1050" s="425">
        <v>1</v>
      </c>
      <c r="BD1050" s="136"/>
    </row>
    <row r="1051" spans="1:56" ht="11.25" customHeight="1">
      <c r="A1051" s="357">
        <v>232</v>
      </c>
      <c r="B1051" s="263" t="s">
        <v>638</v>
      </c>
      <c r="C1051" s="344">
        <v>0</v>
      </c>
      <c r="D1051" s="264"/>
      <c r="E1051" s="421">
        <v>400</v>
      </c>
      <c r="F1051" s="263" t="s">
        <v>902</v>
      </c>
      <c r="G1051" s="263" t="s">
        <v>589</v>
      </c>
      <c r="H1051" s="263" t="s">
        <v>91</v>
      </c>
      <c r="I1051" s="263" t="s">
        <v>103</v>
      </c>
      <c r="J1051" s="263"/>
      <c r="K1051" s="263"/>
      <c r="L1051" s="267">
        <v>1214.2283499999999</v>
      </c>
      <c r="M1051" s="265">
        <v>0</v>
      </c>
      <c r="N1051" s="268">
        <v>0</v>
      </c>
      <c r="O1051" s="263"/>
      <c r="P1051" s="263"/>
      <c r="Q1051" s="267">
        <v>1217.7207999999998</v>
      </c>
      <c r="R1051" s="265">
        <v>0</v>
      </c>
      <c r="S1051" s="268">
        <v>0</v>
      </c>
      <c r="T1051" s="263"/>
      <c r="U1051" s="263"/>
      <c r="V1051" s="267">
        <v>1197.1740500000001</v>
      </c>
      <c r="W1051" s="265">
        <v>0</v>
      </c>
      <c r="X1051" s="268">
        <v>0</v>
      </c>
      <c r="Y1051" s="263"/>
      <c r="Z1051" s="263"/>
      <c r="AA1051" s="265">
        <v>1215.34275</v>
      </c>
      <c r="AB1051" s="265">
        <v>0</v>
      </c>
      <c r="AC1051" s="268">
        <v>0</v>
      </c>
      <c r="AD1051" s="263"/>
      <c r="AE1051" s="263"/>
      <c r="AF1051" s="271">
        <v>1184.6868000000002</v>
      </c>
      <c r="AG1051" s="265">
        <v>0</v>
      </c>
      <c r="AH1051" s="268">
        <v>0</v>
      </c>
      <c r="AI1051" s="263"/>
      <c r="AJ1051" s="263"/>
      <c r="AK1051" s="263">
        <v>1248.8742500000001</v>
      </c>
      <c r="AL1051" s="265">
        <v>0</v>
      </c>
      <c r="AM1051" s="268">
        <v>0</v>
      </c>
      <c r="AN1051" s="263"/>
      <c r="AO1051" s="313"/>
      <c r="AP1051" s="263">
        <v>1187.16435</v>
      </c>
      <c r="AQ1051" s="265">
        <v>0</v>
      </c>
      <c r="AR1051" s="268">
        <v>0</v>
      </c>
      <c r="AS1051" s="263"/>
      <c r="AT1051" s="263"/>
      <c r="AU1051" s="422">
        <v>1238.4665500000001</v>
      </c>
      <c r="AV1051" s="265">
        <v>0</v>
      </c>
      <c r="AW1051" s="268">
        <v>0</v>
      </c>
      <c r="AX1051" s="422"/>
      <c r="AY1051" s="263"/>
      <c r="AZ1051" s="422">
        <v>1378.5327</v>
      </c>
      <c r="BA1051" s="265">
        <v>0</v>
      </c>
      <c r="BB1051" s="268">
        <v>0</v>
      </c>
      <c r="BC1051" s="422"/>
      <c r="BD1051" s="263"/>
    </row>
    <row r="1052" spans="1:56" ht="11.25" customHeight="1">
      <c r="A1052" s="123">
        <v>232</v>
      </c>
      <c r="B1052" s="55" t="s">
        <v>638</v>
      </c>
      <c r="C1052" s="345">
        <v>1</v>
      </c>
      <c r="D1052" s="57">
        <v>40630</v>
      </c>
      <c r="E1052" s="8">
        <v>100</v>
      </c>
      <c r="F1052" s="55" t="s">
        <v>902</v>
      </c>
      <c r="G1052" s="55" t="s">
        <v>589</v>
      </c>
      <c r="H1052" s="55" t="s">
        <v>91</v>
      </c>
      <c r="I1052" s="55" t="s">
        <v>103</v>
      </c>
      <c r="J1052" s="55"/>
      <c r="K1052" s="55"/>
      <c r="L1052" s="55"/>
      <c r="M1052" s="8"/>
      <c r="N1052" s="58"/>
      <c r="O1052" s="55"/>
      <c r="P1052" s="55"/>
      <c r="Q1052" s="55"/>
      <c r="R1052" s="8"/>
      <c r="S1052" s="58"/>
      <c r="T1052" s="55"/>
      <c r="U1052" s="55"/>
      <c r="V1052" s="55"/>
      <c r="W1052" s="8"/>
      <c r="X1052" s="58"/>
      <c r="Y1052" s="55"/>
      <c r="Z1052" s="55"/>
      <c r="AA1052" s="55"/>
      <c r="AB1052" s="8"/>
      <c r="AC1052" s="58"/>
      <c r="AD1052" s="55"/>
      <c r="AE1052" s="55"/>
      <c r="AF1052" s="55"/>
      <c r="AG1052" s="8"/>
      <c r="AH1052" s="58"/>
      <c r="AI1052" s="55"/>
      <c r="AJ1052" s="55"/>
      <c r="AK1052" s="55">
        <v>9.4525000000000006</v>
      </c>
      <c r="AL1052" s="8">
        <v>0</v>
      </c>
      <c r="AM1052" s="58">
        <v>0</v>
      </c>
      <c r="AN1052" s="55"/>
      <c r="AO1052" s="228"/>
      <c r="AP1052" s="55">
        <v>340.69</v>
      </c>
      <c r="AQ1052" s="200">
        <v>0</v>
      </c>
      <c r="AR1052" s="201">
        <v>0</v>
      </c>
      <c r="AS1052" s="55"/>
      <c r="AT1052" s="55"/>
      <c r="AU1052" s="423">
        <v>297.91294999999991</v>
      </c>
      <c r="AV1052" s="200">
        <v>0</v>
      </c>
      <c r="AW1052" s="201">
        <v>0</v>
      </c>
      <c r="AX1052" s="423"/>
      <c r="AY1052" s="55"/>
      <c r="AZ1052" s="423">
        <v>384.05009999999999</v>
      </c>
      <c r="BA1052" s="200">
        <v>0</v>
      </c>
      <c r="BB1052" s="201">
        <v>0</v>
      </c>
      <c r="BC1052" s="425"/>
      <c r="BD1052" s="136"/>
    </row>
    <row r="1053" spans="1:56" s="4" customFormat="1" ht="11.25" customHeight="1">
      <c r="A1053" s="123">
        <v>232</v>
      </c>
      <c r="B1053" s="55" t="s">
        <v>638</v>
      </c>
      <c r="C1053" s="345">
        <v>2</v>
      </c>
      <c r="D1053" s="57">
        <v>40633</v>
      </c>
      <c r="E1053" s="8">
        <v>100</v>
      </c>
      <c r="F1053" s="55" t="s">
        <v>902</v>
      </c>
      <c r="G1053" s="55" t="s">
        <v>589</v>
      </c>
      <c r="H1053" s="55" t="s">
        <v>91</v>
      </c>
      <c r="I1053" s="55" t="s">
        <v>103</v>
      </c>
      <c r="J1053" s="55"/>
      <c r="K1053" s="55"/>
      <c r="L1053" s="55"/>
      <c r="M1053" s="8"/>
      <c r="N1053" s="58"/>
      <c r="O1053" s="55"/>
      <c r="P1053" s="55"/>
      <c r="Q1053" s="55"/>
      <c r="R1053" s="8"/>
      <c r="S1053" s="58"/>
      <c r="T1053" s="55"/>
      <c r="U1053" s="55"/>
      <c r="V1053" s="55"/>
      <c r="W1053" s="8"/>
      <c r="X1053" s="58"/>
      <c r="Y1053" s="55"/>
      <c r="Z1053" s="55"/>
      <c r="AA1053" s="55"/>
      <c r="AB1053" s="8"/>
      <c r="AC1053" s="58"/>
      <c r="AD1053" s="55"/>
      <c r="AE1053" s="55"/>
      <c r="AF1053" s="55"/>
      <c r="AG1053" s="8"/>
      <c r="AH1053" s="58"/>
      <c r="AI1053" s="55"/>
      <c r="AJ1053" s="55"/>
      <c r="AK1053" s="55">
        <v>275.76425</v>
      </c>
      <c r="AL1053" s="8">
        <v>0</v>
      </c>
      <c r="AM1053" s="58">
        <v>0</v>
      </c>
      <c r="AN1053" s="55"/>
      <c r="AO1053" s="228"/>
      <c r="AP1053" s="55">
        <v>330.36</v>
      </c>
      <c r="AQ1053" s="200">
        <v>0</v>
      </c>
      <c r="AR1053" s="201">
        <v>0</v>
      </c>
      <c r="AS1053" s="55"/>
      <c r="AT1053" s="55"/>
      <c r="AU1053" s="423">
        <v>340.15070000000003</v>
      </c>
      <c r="AV1053" s="200">
        <v>0</v>
      </c>
      <c r="AW1053" s="201">
        <v>0</v>
      </c>
      <c r="AX1053" s="423"/>
      <c r="AY1053" s="55"/>
      <c r="AZ1053" s="423">
        <v>365.28440000000006</v>
      </c>
      <c r="BA1053" s="200">
        <v>0</v>
      </c>
      <c r="BB1053" s="201">
        <v>0</v>
      </c>
      <c r="BC1053" s="425"/>
      <c r="BD1053" s="136"/>
    </row>
    <row r="1054" spans="1:56" ht="11.25" customHeight="1">
      <c r="A1054" s="123">
        <v>232</v>
      </c>
      <c r="B1054" s="55" t="s">
        <v>638</v>
      </c>
      <c r="C1054" s="345">
        <v>3</v>
      </c>
      <c r="D1054" s="57">
        <v>40933</v>
      </c>
      <c r="E1054" s="8">
        <v>100</v>
      </c>
      <c r="F1054" s="55" t="s">
        <v>902</v>
      </c>
      <c r="G1054" s="55" t="s">
        <v>589</v>
      </c>
      <c r="H1054" s="55" t="s">
        <v>91</v>
      </c>
      <c r="I1054" s="55" t="s">
        <v>103</v>
      </c>
      <c r="J1054" s="55"/>
      <c r="K1054" s="55"/>
      <c r="L1054" s="55"/>
      <c r="M1054" s="8"/>
      <c r="N1054" s="58"/>
      <c r="O1054" s="55"/>
      <c r="P1054" s="55"/>
      <c r="Q1054" s="55"/>
      <c r="R1054" s="8"/>
      <c r="S1054" s="58"/>
      <c r="T1054" s="55"/>
      <c r="U1054" s="55"/>
      <c r="V1054" s="55"/>
      <c r="W1054" s="8"/>
      <c r="X1054" s="58"/>
      <c r="Y1054" s="55"/>
      <c r="Z1054" s="55"/>
      <c r="AA1054" s="55"/>
      <c r="AB1054" s="8"/>
      <c r="AC1054" s="58"/>
      <c r="AD1054" s="55"/>
      <c r="AE1054" s="55"/>
      <c r="AF1054" s="55"/>
      <c r="AG1054" s="8"/>
      <c r="AH1054" s="58"/>
      <c r="AI1054" s="55"/>
      <c r="AJ1054" s="55"/>
      <c r="AK1054" s="55">
        <v>458.01839999999999</v>
      </c>
      <c r="AL1054" s="8">
        <v>0</v>
      </c>
      <c r="AM1054" s="58">
        <v>0</v>
      </c>
      <c r="AN1054" s="55"/>
      <c r="AO1054" s="228"/>
      <c r="AP1054" s="55">
        <v>306.37</v>
      </c>
      <c r="AQ1054" s="200">
        <v>0</v>
      </c>
      <c r="AR1054" s="201">
        <v>0</v>
      </c>
      <c r="AS1054" s="55"/>
      <c r="AT1054" s="55"/>
      <c r="AU1054" s="423">
        <v>304.46004999999997</v>
      </c>
      <c r="AV1054" s="200">
        <v>0</v>
      </c>
      <c r="AW1054" s="201">
        <v>0</v>
      </c>
      <c r="AX1054" s="423"/>
      <c r="AY1054" s="55"/>
      <c r="AZ1054" s="423">
        <v>290.12209999999999</v>
      </c>
      <c r="BA1054" s="200">
        <v>0</v>
      </c>
      <c r="BB1054" s="201">
        <v>0</v>
      </c>
      <c r="BC1054" s="425"/>
      <c r="BD1054" s="136"/>
    </row>
    <row r="1055" spans="1:56" s="4" customFormat="1" ht="11.25" customHeight="1">
      <c r="A1055" s="123">
        <v>232</v>
      </c>
      <c r="B1055" s="55" t="s">
        <v>638</v>
      </c>
      <c r="C1055" s="345">
        <v>4</v>
      </c>
      <c r="D1055" s="57">
        <v>40990</v>
      </c>
      <c r="E1055" s="8">
        <v>100</v>
      </c>
      <c r="F1055" s="55" t="s">
        <v>902</v>
      </c>
      <c r="G1055" s="55" t="s">
        <v>589</v>
      </c>
      <c r="H1055" s="55" t="s">
        <v>91</v>
      </c>
      <c r="I1055" s="55" t="s">
        <v>103</v>
      </c>
      <c r="J1055" s="55"/>
      <c r="K1055" s="55"/>
      <c r="L1055" s="55"/>
      <c r="M1055" s="8"/>
      <c r="N1055" s="58"/>
      <c r="O1055" s="55"/>
      <c r="P1055" s="55"/>
      <c r="Q1055" s="55"/>
      <c r="R1055" s="8"/>
      <c r="S1055" s="58"/>
      <c r="T1055" s="55"/>
      <c r="U1055" s="55"/>
      <c r="V1055" s="55"/>
      <c r="W1055" s="8"/>
      <c r="X1055" s="58"/>
      <c r="Y1055" s="55"/>
      <c r="Z1055" s="55"/>
      <c r="AA1055" s="55"/>
      <c r="AB1055" s="8"/>
      <c r="AC1055" s="58"/>
      <c r="AD1055" s="55"/>
      <c r="AE1055" s="55"/>
      <c r="AF1055" s="55"/>
      <c r="AG1055" s="8"/>
      <c r="AH1055" s="58"/>
      <c r="AI1055" s="55"/>
      <c r="AJ1055" s="55"/>
      <c r="AK1055" s="55">
        <v>505.63909999999998</v>
      </c>
      <c r="AL1055" s="8">
        <v>0</v>
      </c>
      <c r="AM1055" s="58">
        <v>0</v>
      </c>
      <c r="AN1055" s="55"/>
      <c r="AO1055" s="228"/>
      <c r="AP1055" s="55">
        <v>209.75</v>
      </c>
      <c r="AQ1055" s="200">
        <v>0</v>
      </c>
      <c r="AR1055" s="201">
        <v>0</v>
      </c>
      <c r="AS1055" s="55"/>
      <c r="AT1055" s="55"/>
      <c r="AU1055" s="423">
        <v>295.94285000000002</v>
      </c>
      <c r="AV1055" s="200">
        <v>0</v>
      </c>
      <c r="AW1055" s="201">
        <v>0</v>
      </c>
      <c r="AX1055" s="423"/>
      <c r="AY1055" s="55"/>
      <c r="AZ1055" s="423">
        <v>339.0761</v>
      </c>
      <c r="BA1055" s="200">
        <v>0</v>
      </c>
      <c r="BB1055" s="201">
        <v>0</v>
      </c>
      <c r="BC1055" s="425"/>
      <c r="BD1055" s="136"/>
    </row>
    <row r="1056" spans="1:56" ht="11.25" customHeight="1">
      <c r="A1056" s="357">
        <v>233</v>
      </c>
      <c r="B1056" s="263" t="s">
        <v>53</v>
      </c>
      <c r="C1056" s="344">
        <v>0</v>
      </c>
      <c r="D1056" s="264"/>
      <c r="E1056" s="421">
        <v>77.650000000000006</v>
      </c>
      <c r="F1056" s="263" t="s">
        <v>1012</v>
      </c>
      <c r="G1056" s="263" t="s">
        <v>589</v>
      </c>
      <c r="H1056" s="263" t="s">
        <v>49</v>
      </c>
      <c r="I1056" s="263" t="s">
        <v>103</v>
      </c>
      <c r="J1056" s="263"/>
      <c r="K1056" s="263"/>
      <c r="L1056" s="267">
        <v>505.6789</v>
      </c>
      <c r="M1056" s="265">
        <v>0</v>
      </c>
      <c r="N1056" s="268">
        <v>0</v>
      </c>
      <c r="O1056" s="263"/>
      <c r="P1056" s="263"/>
      <c r="Q1056" s="267">
        <v>606.55200000000002</v>
      </c>
      <c r="R1056" s="265">
        <v>0</v>
      </c>
      <c r="S1056" s="268">
        <v>0</v>
      </c>
      <c r="T1056" s="263"/>
      <c r="U1056" s="263"/>
      <c r="V1056" s="267">
        <v>618.35270000000003</v>
      </c>
      <c r="W1056" s="265">
        <v>0</v>
      </c>
      <c r="X1056" s="268">
        <v>0</v>
      </c>
      <c r="Y1056" s="263"/>
      <c r="Z1056" s="263"/>
      <c r="AA1056" s="265">
        <v>633.90454999999997</v>
      </c>
      <c r="AB1056" s="265">
        <v>0</v>
      </c>
      <c r="AC1056" s="268">
        <v>0</v>
      </c>
      <c r="AD1056" s="263"/>
      <c r="AE1056" s="263"/>
      <c r="AF1056" s="271">
        <v>610.82055000000003</v>
      </c>
      <c r="AG1056" s="265">
        <v>0</v>
      </c>
      <c r="AH1056" s="268">
        <v>0</v>
      </c>
      <c r="AI1056" s="263"/>
      <c r="AJ1056" s="263"/>
      <c r="AK1056" s="263">
        <v>598.61189999999999</v>
      </c>
      <c r="AL1056" s="265">
        <v>0</v>
      </c>
      <c r="AM1056" s="268">
        <v>0</v>
      </c>
      <c r="AN1056" s="263"/>
      <c r="AO1056" s="313"/>
      <c r="AP1056" s="263">
        <v>598.09449999999993</v>
      </c>
      <c r="AQ1056" s="265">
        <v>0</v>
      </c>
      <c r="AR1056" s="268">
        <v>0</v>
      </c>
      <c r="AS1056" s="263"/>
      <c r="AT1056" s="263"/>
      <c r="AU1056" s="422">
        <v>583.14960000000008</v>
      </c>
      <c r="AV1056" s="265">
        <v>0</v>
      </c>
      <c r="AW1056" s="268">
        <v>0</v>
      </c>
      <c r="AX1056" s="422"/>
      <c r="AY1056" s="263"/>
      <c r="AZ1056" s="422">
        <v>548.17534999999998</v>
      </c>
      <c r="BA1056" s="265">
        <v>0</v>
      </c>
      <c r="BB1056" s="268">
        <v>0</v>
      </c>
      <c r="BC1056" s="422"/>
      <c r="BD1056" s="263"/>
    </row>
    <row r="1057" spans="1:56" ht="11.25" customHeight="1">
      <c r="A1057" s="123">
        <v>233</v>
      </c>
      <c r="B1057" s="55" t="s">
        <v>53</v>
      </c>
      <c r="C1057" s="345">
        <v>1</v>
      </c>
      <c r="D1057" s="57">
        <v>22476</v>
      </c>
      <c r="E1057" s="8">
        <v>29.25</v>
      </c>
      <c r="F1057" s="55" t="s">
        <v>1012</v>
      </c>
      <c r="G1057" s="55" t="s">
        <v>589</v>
      </c>
      <c r="H1057" s="55" t="s">
        <v>49</v>
      </c>
      <c r="I1057" s="55" t="s">
        <v>103</v>
      </c>
      <c r="J1057" s="55"/>
      <c r="K1057" s="55"/>
      <c r="L1057" s="55"/>
      <c r="M1057" s="8"/>
      <c r="N1057" s="58"/>
      <c r="O1057" s="55"/>
      <c r="P1057" s="55"/>
      <c r="Q1057" s="55"/>
      <c r="R1057" s="8"/>
      <c r="S1057" s="58"/>
      <c r="T1057" s="55"/>
      <c r="U1057" s="55"/>
      <c r="V1057" s="55"/>
      <c r="W1057" s="8"/>
      <c r="X1057" s="58"/>
      <c r="Y1057" s="55"/>
      <c r="Z1057" s="55"/>
      <c r="AA1057" s="55"/>
      <c r="AB1057" s="8"/>
      <c r="AC1057" s="58"/>
      <c r="AD1057" s="55"/>
      <c r="AE1057" s="55"/>
      <c r="AF1057" s="55"/>
      <c r="AG1057" s="8"/>
      <c r="AH1057" s="58"/>
      <c r="AI1057" s="55"/>
      <c r="AJ1057" s="55"/>
      <c r="AK1057" s="55">
        <v>222.86009999999999</v>
      </c>
      <c r="AL1057" s="8">
        <v>0</v>
      </c>
      <c r="AM1057" s="58">
        <v>0</v>
      </c>
      <c r="AN1057" s="55"/>
      <c r="AO1057" s="228"/>
      <c r="AP1057" s="55">
        <v>208.49</v>
      </c>
      <c r="AQ1057" s="200">
        <v>0</v>
      </c>
      <c r="AR1057" s="201">
        <v>0</v>
      </c>
      <c r="AS1057" s="55"/>
      <c r="AT1057" s="55"/>
      <c r="AU1057" s="423">
        <v>208.66145</v>
      </c>
      <c r="AV1057" s="200">
        <v>0</v>
      </c>
      <c r="AW1057" s="201">
        <v>0</v>
      </c>
      <c r="AX1057" s="423"/>
      <c r="AY1057" s="55"/>
      <c r="AZ1057" s="423">
        <v>222.33275</v>
      </c>
      <c r="BA1057" s="200">
        <v>0</v>
      </c>
      <c r="BB1057" s="201">
        <v>0</v>
      </c>
      <c r="BC1057" s="425"/>
      <c r="BD1057" s="136"/>
    </row>
    <row r="1058" spans="1:56" ht="11.25" customHeight="1">
      <c r="A1058" s="123">
        <v>233</v>
      </c>
      <c r="B1058" s="55" t="s">
        <v>53</v>
      </c>
      <c r="C1058" s="345">
        <v>2</v>
      </c>
      <c r="D1058" s="57">
        <v>20598</v>
      </c>
      <c r="E1058" s="8">
        <v>24.2</v>
      </c>
      <c r="F1058" s="55" t="s">
        <v>1012</v>
      </c>
      <c r="G1058" s="55" t="s">
        <v>589</v>
      </c>
      <c r="H1058" s="55" t="s">
        <v>49</v>
      </c>
      <c r="I1058" s="55" t="s">
        <v>103</v>
      </c>
      <c r="J1058" s="55"/>
      <c r="K1058" s="55"/>
      <c r="L1058" s="55"/>
      <c r="M1058" s="8"/>
      <c r="N1058" s="58"/>
      <c r="O1058" s="55"/>
      <c r="P1058" s="55"/>
      <c r="Q1058" s="55"/>
      <c r="R1058" s="8"/>
      <c r="S1058" s="58"/>
      <c r="T1058" s="55"/>
      <c r="U1058" s="55"/>
      <c r="V1058" s="55"/>
      <c r="W1058" s="8"/>
      <c r="X1058" s="58"/>
      <c r="Y1058" s="55"/>
      <c r="Z1058" s="55"/>
      <c r="AA1058" s="55"/>
      <c r="AB1058" s="8"/>
      <c r="AC1058" s="58"/>
      <c r="AD1058" s="55"/>
      <c r="AE1058" s="55"/>
      <c r="AF1058" s="55"/>
      <c r="AG1058" s="8"/>
      <c r="AH1058" s="58"/>
      <c r="AI1058" s="55"/>
      <c r="AJ1058" s="55"/>
      <c r="AK1058" s="55">
        <v>189.5873</v>
      </c>
      <c r="AL1058" s="8">
        <v>0</v>
      </c>
      <c r="AM1058" s="58">
        <v>0</v>
      </c>
      <c r="AN1058" s="55"/>
      <c r="AO1058" s="228"/>
      <c r="AP1058" s="55">
        <v>192.59</v>
      </c>
      <c r="AQ1058" s="200">
        <v>0</v>
      </c>
      <c r="AR1058" s="201">
        <v>0</v>
      </c>
      <c r="AS1058" s="55"/>
      <c r="AT1058" s="55"/>
      <c r="AU1058" s="423">
        <v>191.3186</v>
      </c>
      <c r="AV1058" s="200">
        <v>0</v>
      </c>
      <c r="AW1058" s="201">
        <v>0</v>
      </c>
      <c r="AX1058" s="423"/>
      <c r="AY1058" s="55"/>
      <c r="AZ1058" s="423">
        <v>151.4589</v>
      </c>
      <c r="BA1058" s="200">
        <v>0</v>
      </c>
      <c r="BB1058" s="201">
        <v>0</v>
      </c>
      <c r="BC1058" s="425"/>
      <c r="BD1058" s="136"/>
    </row>
    <row r="1059" spans="1:56" s="4" customFormat="1" ht="11.25" customHeight="1">
      <c r="A1059" s="123">
        <v>233</v>
      </c>
      <c r="B1059" s="55" t="s">
        <v>53</v>
      </c>
      <c r="C1059" s="345">
        <v>3</v>
      </c>
      <c r="D1059" s="57">
        <v>20694</v>
      </c>
      <c r="E1059" s="8">
        <v>24.2</v>
      </c>
      <c r="F1059" s="55" t="s">
        <v>1012</v>
      </c>
      <c r="G1059" s="55" t="s">
        <v>589</v>
      </c>
      <c r="H1059" s="55" t="s">
        <v>49</v>
      </c>
      <c r="I1059" s="55" t="s">
        <v>103</v>
      </c>
      <c r="J1059" s="55"/>
      <c r="K1059" s="55"/>
      <c r="L1059" s="55"/>
      <c r="M1059" s="8"/>
      <c r="N1059" s="58"/>
      <c r="O1059" s="55"/>
      <c r="P1059" s="55"/>
      <c r="Q1059" s="55"/>
      <c r="R1059" s="8"/>
      <c r="S1059" s="58"/>
      <c r="T1059" s="55"/>
      <c r="U1059" s="55"/>
      <c r="V1059" s="55"/>
      <c r="W1059" s="8"/>
      <c r="X1059" s="58"/>
      <c r="Y1059" s="55"/>
      <c r="Z1059" s="55"/>
      <c r="AA1059" s="55"/>
      <c r="AB1059" s="8"/>
      <c r="AC1059" s="58"/>
      <c r="AD1059" s="55"/>
      <c r="AE1059" s="55"/>
      <c r="AF1059" s="55"/>
      <c r="AG1059" s="8"/>
      <c r="AH1059" s="58"/>
      <c r="AI1059" s="55"/>
      <c r="AJ1059" s="55"/>
      <c r="AK1059" s="55">
        <v>186.1645</v>
      </c>
      <c r="AL1059" s="8">
        <v>0</v>
      </c>
      <c r="AM1059" s="58">
        <v>0</v>
      </c>
      <c r="AN1059" s="55"/>
      <c r="AO1059" s="228"/>
      <c r="AP1059" s="55">
        <v>197.01</v>
      </c>
      <c r="AQ1059" s="200">
        <v>0</v>
      </c>
      <c r="AR1059" s="201">
        <v>0</v>
      </c>
      <c r="AS1059" s="55"/>
      <c r="AT1059" s="55"/>
      <c r="AU1059" s="423">
        <v>183.16955000000004</v>
      </c>
      <c r="AV1059" s="200">
        <v>0</v>
      </c>
      <c r="AW1059" s="201">
        <v>0</v>
      </c>
      <c r="AX1059" s="423"/>
      <c r="AY1059" s="55"/>
      <c r="AZ1059" s="423">
        <v>174.38369999999998</v>
      </c>
      <c r="BA1059" s="200">
        <v>0</v>
      </c>
      <c r="BB1059" s="201">
        <v>0</v>
      </c>
      <c r="BC1059" s="425"/>
      <c r="BD1059" s="136"/>
    </row>
    <row r="1060" spans="1:56" ht="11.25" customHeight="1">
      <c r="A1060" s="357">
        <v>234</v>
      </c>
      <c r="B1060" s="263" t="s">
        <v>195</v>
      </c>
      <c r="C1060" s="344">
        <v>0</v>
      </c>
      <c r="D1060" s="264"/>
      <c r="E1060" s="421">
        <v>107.88</v>
      </c>
      <c r="F1060" s="263" t="s">
        <v>151</v>
      </c>
      <c r="G1060" s="263" t="s">
        <v>748</v>
      </c>
      <c r="H1060" s="263" t="s">
        <v>152</v>
      </c>
      <c r="I1060" s="263" t="s">
        <v>849</v>
      </c>
      <c r="J1060" s="263" t="s">
        <v>596</v>
      </c>
      <c r="K1060" s="263" t="s">
        <v>688</v>
      </c>
      <c r="L1060" s="267">
        <v>266.15800000000002</v>
      </c>
      <c r="M1060" s="265">
        <v>172698.80576307746</v>
      </c>
      <c r="N1060" s="268">
        <v>0.64885821866364135</v>
      </c>
      <c r="O1060" s="263">
        <v>1</v>
      </c>
      <c r="P1060" s="263"/>
      <c r="Q1060" s="267">
        <v>225.47402600000001</v>
      </c>
      <c r="R1060" s="265">
        <v>155471.9908680192</v>
      </c>
      <c r="S1060" s="268">
        <v>0.68953392825841153</v>
      </c>
      <c r="T1060" s="263">
        <v>1</v>
      </c>
      <c r="U1060" s="263"/>
      <c r="V1060" s="267">
        <v>239.26574099999999</v>
      </c>
      <c r="W1060" s="265">
        <v>174005.68754177855</v>
      </c>
      <c r="X1060" s="268">
        <v>0.72724865170638264</v>
      </c>
      <c r="Y1060" s="263">
        <v>1</v>
      </c>
      <c r="Z1060" s="263"/>
      <c r="AA1060" s="267">
        <v>178.833</v>
      </c>
      <c r="AB1060" s="265">
        <v>156354.47897905964</v>
      </c>
      <c r="AC1060" s="268">
        <v>0.87430440119586228</v>
      </c>
      <c r="AD1060" s="263">
        <v>1</v>
      </c>
      <c r="AE1060" s="263"/>
      <c r="AF1060" s="267">
        <v>117.208</v>
      </c>
      <c r="AG1060" s="265">
        <v>133640.62169802032</v>
      </c>
      <c r="AH1060" s="268">
        <v>1.1402005127467434</v>
      </c>
      <c r="AI1060" s="263">
        <v>1</v>
      </c>
      <c r="AJ1060" s="263"/>
      <c r="AK1060" s="263">
        <v>135</v>
      </c>
      <c r="AL1060" s="265">
        <v>145711.30377959998</v>
      </c>
      <c r="AM1060" s="268">
        <v>1.0793429909599999</v>
      </c>
      <c r="AN1060" s="263"/>
      <c r="AO1060" s="313"/>
      <c r="AP1060" s="263">
        <v>34.619999999999997</v>
      </c>
      <c r="AQ1060" s="265">
        <v>43620.206882803192</v>
      </c>
      <c r="AR1060" s="268">
        <v>1.2599713137724782</v>
      </c>
      <c r="AS1060" s="263"/>
      <c r="AT1060" s="263"/>
      <c r="AU1060" s="422">
        <v>0</v>
      </c>
      <c r="AV1060" s="265">
        <v>0</v>
      </c>
      <c r="AW1060" s="268">
        <v>0</v>
      </c>
      <c r="AX1060" s="422"/>
      <c r="AY1060" s="263"/>
      <c r="AZ1060" s="422">
        <v>0</v>
      </c>
      <c r="BA1060" s="265">
        <v>0</v>
      </c>
      <c r="BB1060" s="268">
        <v>0</v>
      </c>
      <c r="BC1060" s="422"/>
      <c r="BD1060" s="263"/>
    </row>
    <row r="1061" spans="1:56" ht="11.25" customHeight="1">
      <c r="A1061" s="123">
        <v>234</v>
      </c>
      <c r="B1061" s="55" t="s">
        <v>195</v>
      </c>
      <c r="C1061" s="345">
        <v>1</v>
      </c>
      <c r="D1061" s="57">
        <v>37086</v>
      </c>
      <c r="E1061" s="97">
        <v>69.650000000000006</v>
      </c>
      <c r="F1061" s="55" t="s">
        <v>151</v>
      </c>
      <c r="G1061" s="55" t="s">
        <v>748</v>
      </c>
      <c r="H1061" s="55" t="s">
        <v>152</v>
      </c>
      <c r="I1061" s="55" t="s">
        <v>849</v>
      </c>
      <c r="J1061" s="55" t="s">
        <v>596</v>
      </c>
      <c r="K1061" s="55" t="s">
        <v>688</v>
      </c>
      <c r="L1061" s="345"/>
      <c r="M1061" s="55"/>
      <c r="N1061" s="345"/>
      <c r="O1061" s="57"/>
      <c r="P1061" s="97"/>
      <c r="Q1061" s="345"/>
      <c r="R1061" s="55"/>
      <c r="S1061" s="345"/>
      <c r="T1061" s="57"/>
      <c r="U1061" s="97"/>
      <c r="V1061" s="345"/>
      <c r="W1061" s="55"/>
      <c r="X1061" s="345"/>
      <c r="Y1061" s="57"/>
      <c r="Z1061" s="97"/>
      <c r="AA1061" s="345"/>
      <c r="AB1061" s="55"/>
      <c r="AC1061" s="345"/>
      <c r="AD1061" s="57"/>
      <c r="AE1061" s="97"/>
      <c r="AF1061" s="345"/>
      <c r="AG1061" s="55"/>
      <c r="AH1061" s="345"/>
      <c r="AI1061" s="57"/>
      <c r="AJ1061" s="97"/>
      <c r="AK1061" s="55"/>
      <c r="AL1061" s="55"/>
      <c r="AM1061" s="55"/>
      <c r="AN1061" s="123"/>
      <c r="AO1061" s="55"/>
      <c r="AP1061" s="55"/>
      <c r="AQ1061" s="55"/>
      <c r="AR1061" s="55"/>
      <c r="AS1061" s="123"/>
      <c r="AT1061" s="55"/>
      <c r="AU1061" s="423">
        <v>0</v>
      </c>
      <c r="AV1061" s="200">
        <v>0</v>
      </c>
      <c r="AW1061" s="201">
        <v>0</v>
      </c>
      <c r="AX1061" s="423">
        <v>1</v>
      </c>
      <c r="AY1061" s="55"/>
      <c r="AZ1061" s="423">
        <v>0</v>
      </c>
      <c r="BA1061" s="200">
        <v>0</v>
      </c>
      <c r="BB1061" s="201">
        <v>0</v>
      </c>
      <c r="BC1061" s="425">
        <v>1</v>
      </c>
      <c r="BD1061" s="136"/>
    </row>
    <row r="1062" spans="1:56" ht="11.25" customHeight="1">
      <c r="A1062" s="123">
        <v>234</v>
      </c>
      <c r="B1062" s="55" t="s">
        <v>195</v>
      </c>
      <c r="C1062" s="345">
        <v>2</v>
      </c>
      <c r="D1062" s="57">
        <v>37086</v>
      </c>
      <c r="E1062" s="97">
        <v>38.229999999999997</v>
      </c>
      <c r="F1062" s="55" t="s">
        <v>151</v>
      </c>
      <c r="G1062" s="55" t="s">
        <v>748</v>
      </c>
      <c r="H1062" s="55" t="s">
        <v>152</v>
      </c>
      <c r="I1062" s="55" t="s">
        <v>849</v>
      </c>
      <c r="J1062" s="55" t="s">
        <v>596</v>
      </c>
      <c r="K1062" s="55" t="s">
        <v>688</v>
      </c>
      <c r="L1062" s="55"/>
      <c r="M1062" s="8"/>
      <c r="N1062" s="58"/>
      <c r="O1062" s="55"/>
      <c r="P1062" s="55"/>
      <c r="Q1062" s="197">
        <v>225.47402600000001</v>
      </c>
      <c r="R1062" s="8">
        <v>155471.9908680192</v>
      </c>
      <c r="S1062" s="58">
        <v>0.68953392825841153</v>
      </c>
      <c r="T1062" s="55"/>
      <c r="U1062" s="55"/>
      <c r="V1062" s="197"/>
      <c r="W1062" s="8">
        <v>0</v>
      </c>
      <c r="X1062" s="58">
        <v>0</v>
      </c>
      <c r="Y1062" s="55"/>
      <c r="Z1062" s="55"/>
      <c r="AA1062" s="197"/>
      <c r="AB1062" s="8"/>
      <c r="AC1062" s="58"/>
      <c r="AD1062" s="55"/>
      <c r="AE1062" s="55"/>
      <c r="AF1062" s="197"/>
      <c r="AG1062" s="8"/>
      <c r="AH1062" s="58"/>
      <c r="AI1062" s="55"/>
      <c r="AJ1062" s="55"/>
      <c r="AK1062" s="55">
        <v>135</v>
      </c>
      <c r="AL1062" s="8">
        <v>145711.30377959998</v>
      </c>
      <c r="AM1062" s="58">
        <v>1.0793429909599999</v>
      </c>
      <c r="AN1062" s="237">
        <v>1</v>
      </c>
      <c r="AO1062" s="228"/>
      <c r="AP1062" s="55">
        <v>34.619999999999997</v>
      </c>
      <c r="AQ1062" s="200">
        <v>43620.206882803192</v>
      </c>
      <c r="AR1062" s="201">
        <v>1.2599713137724782</v>
      </c>
      <c r="AS1062" s="55">
        <v>1</v>
      </c>
      <c r="AT1062" s="55"/>
      <c r="AU1062" s="423">
        <v>0</v>
      </c>
      <c r="AV1062" s="200">
        <v>0</v>
      </c>
      <c r="AW1062" s="201">
        <v>0</v>
      </c>
      <c r="AX1062" s="423">
        <v>1</v>
      </c>
      <c r="AY1062" s="55"/>
      <c r="AZ1062" s="423">
        <v>0</v>
      </c>
      <c r="BA1062" s="200">
        <v>0</v>
      </c>
      <c r="BB1062" s="201">
        <v>0</v>
      </c>
      <c r="BC1062" s="425">
        <v>1</v>
      </c>
      <c r="BD1062" s="136"/>
    </row>
    <row r="1063" spans="1:56" s="4" customFormat="1" ht="11.25" customHeight="1">
      <c r="A1063" s="357">
        <v>235</v>
      </c>
      <c r="B1063" s="263" t="s">
        <v>415</v>
      </c>
      <c r="C1063" s="344">
        <v>0</v>
      </c>
      <c r="D1063" s="264"/>
      <c r="E1063" s="421">
        <v>1956</v>
      </c>
      <c r="F1063" s="263" t="s">
        <v>551</v>
      </c>
      <c r="G1063" s="263" t="s">
        <v>748</v>
      </c>
      <c r="H1063" s="263" t="s">
        <v>65</v>
      </c>
      <c r="I1063" s="263" t="s">
        <v>103</v>
      </c>
      <c r="J1063" s="263"/>
      <c r="K1063" s="263"/>
      <c r="L1063" s="267">
        <v>2617.5962500000001</v>
      </c>
      <c r="M1063" s="265">
        <v>0</v>
      </c>
      <c r="N1063" s="268">
        <v>0</v>
      </c>
      <c r="O1063" s="263"/>
      <c r="P1063" s="263"/>
      <c r="Q1063" s="267">
        <v>2754.1102499999997</v>
      </c>
      <c r="R1063" s="265">
        <v>0</v>
      </c>
      <c r="S1063" s="268">
        <v>0</v>
      </c>
      <c r="T1063" s="263"/>
      <c r="U1063" s="263"/>
      <c r="V1063" s="267">
        <v>3720.97165</v>
      </c>
      <c r="W1063" s="265">
        <v>0</v>
      </c>
      <c r="X1063" s="268">
        <v>0</v>
      </c>
      <c r="Y1063" s="263"/>
      <c r="Z1063" s="263"/>
      <c r="AA1063" s="265">
        <v>3158.3787499999999</v>
      </c>
      <c r="AB1063" s="265">
        <v>0</v>
      </c>
      <c r="AC1063" s="268">
        <v>0</v>
      </c>
      <c r="AD1063" s="263"/>
      <c r="AE1063" s="263"/>
      <c r="AF1063" s="271">
        <v>3620.9243999999999</v>
      </c>
      <c r="AG1063" s="265">
        <v>0</v>
      </c>
      <c r="AH1063" s="268">
        <v>0</v>
      </c>
      <c r="AI1063" s="263"/>
      <c r="AJ1063" s="263"/>
      <c r="AK1063" s="263">
        <v>3454.2021999999997</v>
      </c>
      <c r="AL1063" s="265">
        <v>0</v>
      </c>
      <c r="AM1063" s="268">
        <v>0</v>
      </c>
      <c r="AN1063" s="263"/>
      <c r="AO1063" s="313"/>
      <c r="AP1063" s="263">
        <v>2938.9315000000001</v>
      </c>
      <c r="AQ1063" s="265">
        <v>0</v>
      </c>
      <c r="AR1063" s="268">
        <v>0</v>
      </c>
      <c r="AS1063" s="263"/>
      <c r="AT1063" s="263"/>
      <c r="AU1063" s="422">
        <v>3182.6368499999999</v>
      </c>
      <c r="AV1063" s="265">
        <v>0</v>
      </c>
      <c r="AW1063" s="268">
        <v>0</v>
      </c>
      <c r="AX1063" s="422"/>
      <c r="AY1063" s="263"/>
      <c r="AZ1063" s="422">
        <v>3135.643</v>
      </c>
      <c r="BA1063" s="265">
        <v>0</v>
      </c>
      <c r="BB1063" s="268">
        <v>0</v>
      </c>
      <c r="BC1063" s="422"/>
      <c r="BD1063" s="263"/>
    </row>
    <row r="1064" spans="1:56" ht="11.25" customHeight="1">
      <c r="A1064" s="123">
        <v>235</v>
      </c>
      <c r="B1064" s="55" t="s">
        <v>416</v>
      </c>
      <c r="C1064" s="345">
        <v>1</v>
      </c>
      <c r="D1064" s="57">
        <v>22782</v>
      </c>
      <c r="E1064" s="8">
        <v>70</v>
      </c>
      <c r="F1064" s="55" t="s">
        <v>551</v>
      </c>
      <c r="G1064" s="55" t="s">
        <v>748</v>
      </c>
      <c r="H1064" s="55" t="s">
        <v>65</v>
      </c>
      <c r="I1064" s="55" t="s">
        <v>103</v>
      </c>
      <c r="J1064" s="55"/>
      <c r="K1064" s="55"/>
      <c r="L1064" s="55"/>
      <c r="M1064" s="8"/>
      <c r="N1064" s="58"/>
      <c r="O1064" s="55"/>
      <c r="P1064" s="55"/>
      <c r="Q1064" s="55"/>
      <c r="R1064" s="8"/>
      <c r="S1064" s="58"/>
      <c r="T1064" s="55"/>
      <c r="U1064" s="55"/>
      <c r="V1064" s="55"/>
      <c r="W1064" s="8"/>
      <c r="X1064" s="58"/>
      <c r="Y1064" s="55"/>
      <c r="Z1064" s="55"/>
      <c r="AA1064" s="55"/>
      <c r="AB1064" s="8"/>
      <c r="AC1064" s="58"/>
      <c r="AD1064" s="55"/>
      <c r="AE1064" s="55"/>
      <c r="AF1064" s="55"/>
      <c r="AG1064" s="8"/>
      <c r="AH1064" s="58"/>
      <c r="AI1064" s="55"/>
      <c r="AJ1064" s="55"/>
      <c r="AK1064" s="55">
        <v>882.84359999999992</v>
      </c>
      <c r="AL1064" s="8">
        <v>0</v>
      </c>
      <c r="AM1064" s="58">
        <v>0</v>
      </c>
      <c r="AN1064" s="55"/>
      <c r="AO1064" s="228"/>
      <c r="AP1064" s="55">
        <v>980.75</v>
      </c>
      <c r="AQ1064" s="200">
        <v>0</v>
      </c>
      <c r="AR1064" s="201">
        <v>0</v>
      </c>
      <c r="AS1064" s="55"/>
      <c r="AT1064" s="55"/>
      <c r="AU1064" s="423">
        <v>175.24935000000002</v>
      </c>
      <c r="AV1064" s="200">
        <v>0</v>
      </c>
      <c r="AW1064" s="201">
        <v>0</v>
      </c>
      <c r="AX1064" s="423"/>
      <c r="AY1064" s="55"/>
      <c r="AZ1064" s="423">
        <v>752.95629999999994</v>
      </c>
      <c r="BA1064" s="200">
        <v>0</v>
      </c>
      <c r="BB1064" s="201">
        <v>0</v>
      </c>
      <c r="BC1064" s="425"/>
      <c r="BD1064" s="136"/>
    </row>
    <row r="1065" spans="1:56" s="4" customFormat="1" ht="11.25" customHeight="1">
      <c r="A1065" s="123">
        <v>235</v>
      </c>
      <c r="B1065" s="55" t="s">
        <v>416</v>
      </c>
      <c r="C1065" s="345">
        <v>2</v>
      </c>
      <c r="D1065" s="57">
        <v>22860</v>
      </c>
      <c r="E1065" s="8">
        <v>70</v>
      </c>
      <c r="F1065" s="55" t="s">
        <v>551</v>
      </c>
      <c r="G1065" s="55" t="s">
        <v>748</v>
      </c>
      <c r="H1065" s="55" t="s">
        <v>65</v>
      </c>
      <c r="I1065" s="55" t="s">
        <v>103</v>
      </c>
      <c r="J1065" s="55"/>
      <c r="K1065" s="55"/>
      <c r="L1065" s="55"/>
      <c r="M1065" s="8"/>
      <c r="N1065" s="58"/>
      <c r="O1065" s="55"/>
      <c r="P1065" s="55"/>
      <c r="Q1065" s="55"/>
      <c r="R1065" s="8"/>
      <c r="S1065" s="58"/>
      <c r="T1065" s="55"/>
      <c r="U1065" s="55"/>
      <c r="V1065" s="136"/>
      <c r="W1065" s="8"/>
      <c r="X1065" s="58"/>
      <c r="Y1065" s="55"/>
      <c r="Z1065" s="55"/>
      <c r="AA1065" s="136"/>
      <c r="AB1065" s="8"/>
      <c r="AC1065" s="58"/>
      <c r="AD1065" s="55"/>
      <c r="AE1065" s="55"/>
      <c r="AF1065" s="136"/>
      <c r="AG1065" s="8"/>
      <c r="AH1065" s="58"/>
      <c r="AI1065" s="55"/>
      <c r="AJ1065" s="55"/>
      <c r="AK1065" s="55">
        <v>50.774850000000001</v>
      </c>
      <c r="AL1065" s="8">
        <v>0</v>
      </c>
      <c r="AM1065" s="58">
        <v>0</v>
      </c>
      <c r="AN1065" s="55"/>
      <c r="AO1065" s="228"/>
      <c r="AP1065" s="55">
        <v>0</v>
      </c>
      <c r="AQ1065" s="200">
        <v>0</v>
      </c>
      <c r="AR1065" s="201">
        <v>0</v>
      </c>
      <c r="AS1065" s="55"/>
      <c r="AT1065" s="55"/>
      <c r="AU1065" s="423">
        <v>0</v>
      </c>
      <c r="AV1065" s="200">
        <v>0</v>
      </c>
      <c r="AW1065" s="201">
        <v>0</v>
      </c>
      <c r="AX1065" s="423"/>
      <c r="AY1065" s="55"/>
      <c r="AZ1065" s="423">
        <v>0</v>
      </c>
      <c r="BA1065" s="200">
        <v>0</v>
      </c>
      <c r="BB1065" s="201">
        <v>0</v>
      </c>
      <c r="BC1065" s="425"/>
      <c r="BD1065" s="136"/>
    </row>
    <row r="1066" spans="1:56" ht="11.25" customHeight="1">
      <c r="A1066" s="123">
        <v>235</v>
      </c>
      <c r="B1066" s="55" t="s">
        <v>416</v>
      </c>
      <c r="C1066" s="345">
        <v>3</v>
      </c>
      <c r="D1066" s="57">
        <v>23039</v>
      </c>
      <c r="E1066" s="8">
        <v>70</v>
      </c>
      <c r="F1066" s="55" t="s">
        <v>551</v>
      </c>
      <c r="G1066" s="55" t="s">
        <v>748</v>
      </c>
      <c r="H1066" s="55" t="s">
        <v>65</v>
      </c>
      <c r="I1066" s="55" t="s">
        <v>103</v>
      </c>
      <c r="J1066" s="55"/>
      <c r="K1066" s="55"/>
      <c r="L1066" s="56"/>
      <c r="M1066" s="200"/>
      <c r="N1066" s="201"/>
      <c r="O1066" s="56"/>
      <c r="P1066" s="56"/>
      <c r="Q1066" s="56"/>
      <c r="R1066" s="200"/>
      <c r="S1066" s="201"/>
      <c r="T1066" s="56"/>
      <c r="U1066" s="56"/>
      <c r="V1066" s="56"/>
      <c r="W1066" s="200"/>
      <c r="X1066" s="201"/>
      <c r="Y1066" s="56"/>
      <c r="Z1066" s="56"/>
      <c r="AA1066" s="56"/>
      <c r="AB1066" s="200"/>
      <c r="AC1066" s="201"/>
      <c r="AD1066" s="56"/>
      <c r="AE1066" s="56"/>
      <c r="AF1066" s="56"/>
      <c r="AG1066" s="200"/>
      <c r="AH1066" s="201"/>
      <c r="AI1066" s="56"/>
      <c r="AJ1066" s="56"/>
      <c r="AK1066" s="55">
        <v>43.680500000000002</v>
      </c>
      <c r="AL1066" s="8">
        <v>0</v>
      </c>
      <c r="AM1066" s="58">
        <v>0</v>
      </c>
      <c r="AN1066" s="55"/>
      <c r="AO1066" s="228"/>
      <c r="AP1066" s="56">
        <v>0</v>
      </c>
      <c r="AQ1066" s="200">
        <v>0</v>
      </c>
      <c r="AR1066" s="201">
        <v>0</v>
      </c>
      <c r="AS1066" s="56"/>
      <c r="AT1066" s="56"/>
      <c r="AU1066" s="423">
        <v>949.70760000000007</v>
      </c>
      <c r="AV1066" s="200">
        <v>0</v>
      </c>
      <c r="AW1066" s="201">
        <v>0</v>
      </c>
      <c r="AX1066" s="423"/>
      <c r="AY1066" s="56"/>
      <c r="AZ1066" s="423">
        <v>0</v>
      </c>
      <c r="BA1066" s="200">
        <v>0</v>
      </c>
      <c r="BB1066" s="201">
        <v>0</v>
      </c>
      <c r="BC1066" s="425"/>
      <c r="BD1066" s="139"/>
    </row>
    <row r="1067" spans="1:56" ht="11.25" customHeight="1">
      <c r="A1067" s="123">
        <v>235</v>
      </c>
      <c r="B1067" s="55" t="s">
        <v>416</v>
      </c>
      <c r="C1067" s="345">
        <v>4</v>
      </c>
      <c r="D1067" s="57">
        <v>23070</v>
      </c>
      <c r="E1067" s="8">
        <v>70</v>
      </c>
      <c r="F1067" s="55" t="s">
        <v>551</v>
      </c>
      <c r="G1067" s="55" t="s">
        <v>748</v>
      </c>
      <c r="H1067" s="55" t="s">
        <v>65</v>
      </c>
      <c r="I1067" s="55" t="s">
        <v>103</v>
      </c>
      <c r="J1067" s="55"/>
      <c r="K1067" s="55"/>
      <c r="L1067" s="55"/>
      <c r="M1067" s="8"/>
      <c r="N1067" s="58"/>
      <c r="O1067" s="55"/>
      <c r="P1067" s="55"/>
      <c r="Q1067" s="55"/>
      <c r="R1067" s="8"/>
      <c r="S1067" s="58"/>
      <c r="T1067" s="55"/>
      <c r="U1067" s="55"/>
      <c r="V1067" s="55"/>
      <c r="W1067" s="8"/>
      <c r="X1067" s="58"/>
      <c r="Y1067" s="55"/>
      <c r="Z1067" s="55"/>
      <c r="AA1067" s="55"/>
      <c r="AB1067" s="8"/>
      <c r="AC1067" s="58"/>
      <c r="AD1067" s="55"/>
      <c r="AE1067" s="55"/>
      <c r="AF1067" s="55"/>
      <c r="AG1067" s="8"/>
      <c r="AH1067" s="58"/>
      <c r="AI1067" s="55"/>
      <c r="AJ1067" s="55"/>
      <c r="AK1067" s="55">
        <v>43.829749999999997</v>
      </c>
      <c r="AL1067" s="8">
        <v>0</v>
      </c>
      <c r="AM1067" s="58">
        <v>0</v>
      </c>
      <c r="AN1067" s="55"/>
      <c r="AO1067" s="228"/>
      <c r="AP1067" s="55">
        <v>0</v>
      </c>
      <c r="AQ1067" s="200">
        <v>0</v>
      </c>
      <c r="AR1067" s="201">
        <v>0</v>
      </c>
      <c r="AS1067" s="55"/>
      <c r="AT1067" s="55"/>
      <c r="AU1067" s="423">
        <v>0</v>
      </c>
      <c r="AV1067" s="200">
        <v>0</v>
      </c>
      <c r="AW1067" s="201">
        <v>0</v>
      </c>
      <c r="AX1067" s="423"/>
      <c r="AY1067" s="55"/>
      <c r="AZ1067" s="423">
        <v>0</v>
      </c>
      <c r="BA1067" s="200">
        <v>0</v>
      </c>
      <c r="BB1067" s="201">
        <v>0</v>
      </c>
      <c r="BC1067" s="425"/>
      <c r="BD1067" s="136"/>
    </row>
    <row r="1068" spans="1:56" s="4" customFormat="1" ht="11.25" customHeight="1">
      <c r="A1068" s="123">
        <v>235</v>
      </c>
      <c r="B1068" s="55" t="s">
        <v>417</v>
      </c>
      <c r="C1068" s="345">
        <v>5</v>
      </c>
      <c r="D1068" s="57">
        <v>24653</v>
      </c>
      <c r="E1068" s="8">
        <v>80</v>
      </c>
      <c r="F1068" s="55" t="s">
        <v>551</v>
      </c>
      <c r="G1068" s="55" t="s">
        <v>748</v>
      </c>
      <c r="H1068" s="55" t="s">
        <v>65</v>
      </c>
      <c r="I1068" s="55" t="s">
        <v>103</v>
      </c>
      <c r="J1068" s="55"/>
      <c r="K1068" s="55"/>
      <c r="L1068" s="55"/>
      <c r="M1068" s="8"/>
      <c r="N1068" s="58"/>
      <c r="O1068" s="55"/>
      <c r="P1068" s="55"/>
      <c r="Q1068" s="55"/>
      <c r="R1068" s="8"/>
      <c r="S1068" s="58"/>
      <c r="T1068" s="55"/>
      <c r="U1068" s="55"/>
      <c r="V1068" s="55"/>
      <c r="W1068" s="8"/>
      <c r="X1068" s="58"/>
      <c r="Y1068" s="55"/>
      <c r="Z1068" s="55"/>
      <c r="AA1068" s="55"/>
      <c r="AB1068" s="8"/>
      <c r="AC1068" s="58"/>
      <c r="AD1068" s="55"/>
      <c r="AE1068" s="55"/>
      <c r="AF1068" s="55"/>
      <c r="AG1068" s="8"/>
      <c r="AH1068" s="58"/>
      <c r="AI1068" s="55"/>
      <c r="AJ1068" s="55"/>
      <c r="AK1068" s="55">
        <v>49.600749999999998</v>
      </c>
      <c r="AL1068" s="8">
        <v>0</v>
      </c>
      <c r="AM1068" s="58">
        <v>0</v>
      </c>
      <c r="AN1068" s="55"/>
      <c r="AO1068" s="228"/>
      <c r="AP1068" s="55">
        <v>0</v>
      </c>
      <c r="AQ1068" s="200">
        <v>0</v>
      </c>
      <c r="AR1068" s="201">
        <v>0</v>
      </c>
      <c r="AS1068" s="55"/>
      <c r="AT1068" s="55"/>
      <c r="AU1068" s="423">
        <v>0</v>
      </c>
      <c r="AV1068" s="200">
        <v>0</v>
      </c>
      <c r="AW1068" s="201">
        <v>0</v>
      </c>
      <c r="AX1068" s="423"/>
      <c r="AY1068" s="55"/>
      <c r="AZ1068" s="423">
        <v>0</v>
      </c>
      <c r="BA1068" s="200">
        <v>0</v>
      </c>
      <c r="BB1068" s="201">
        <v>0</v>
      </c>
      <c r="BC1068" s="425"/>
      <c r="BD1068" s="136"/>
    </row>
    <row r="1069" spans="1:56" ht="11.25" customHeight="1">
      <c r="A1069" s="123">
        <v>235</v>
      </c>
      <c r="B1069" s="55" t="s">
        <v>417</v>
      </c>
      <c r="C1069" s="345">
        <v>6</v>
      </c>
      <c r="D1069" s="57">
        <v>24439</v>
      </c>
      <c r="E1069" s="8">
        <v>80</v>
      </c>
      <c r="F1069" s="55" t="s">
        <v>551</v>
      </c>
      <c r="G1069" s="55" t="s">
        <v>748</v>
      </c>
      <c r="H1069" s="55" t="s">
        <v>65</v>
      </c>
      <c r="I1069" s="55" t="s">
        <v>103</v>
      </c>
      <c r="J1069" s="55"/>
      <c r="K1069" s="55"/>
      <c r="L1069" s="55"/>
      <c r="M1069" s="8"/>
      <c r="N1069" s="58"/>
      <c r="O1069" s="55"/>
      <c r="P1069" s="55"/>
      <c r="Q1069" s="55"/>
      <c r="R1069" s="8"/>
      <c r="S1069" s="58"/>
      <c r="T1069" s="55"/>
      <c r="U1069" s="55"/>
      <c r="V1069" s="55"/>
      <c r="W1069" s="8"/>
      <c r="X1069" s="58"/>
      <c r="Y1069" s="55"/>
      <c r="Z1069" s="55"/>
      <c r="AA1069" s="55"/>
      <c r="AB1069" s="8"/>
      <c r="AC1069" s="58"/>
      <c r="AD1069" s="55"/>
      <c r="AE1069" s="55"/>
      <c r="AF1069" s="55"/>
      <c r="AG1069" s="8"/>
      <c r="AH1069" s="58"/>
      <c r="AI1069" s="55"/>
      <c r="AJ1069" s="55"/>
      <c r="AK1069" s="55">
        <v>49.40175</v>
      </c>
      <c r="AL1069" s="8">
        <v>0</v>
      </c>
      <c r="AM1069" s="58">
        <v>0</v>
      </c>
      <c r="AN1069" s="55"/>
      <c r="AO1069" s="228"/>
      <c r="AP1069" s="55">
        <v>0</v>
      </c>
      <c r="AQ1069" s="200">
        <v>0</v>
      </c>
      <c r="AR1069" s="201">
        <v>0</v>
      </c>
      <c r="AS1069" s="55"/>
      <c r="AT1069" s="55"/>
      <c r="AU1069" s="423">
        <v>0</v>
      </c>
      <c r="AV1069" s="200">
        <v>0</v>
      </c>
      <c r="AW1069" s="201">
        <v>0</v>
      </c>
      <c r="AX1069" s="423"/>
      <c r="AY1069" s="55"/>
      <c r="AZ1069" s="423">
        <v>0</v>
      </c>
      <c r="BA1069" s="200">
        <v>0</v>
      </c>
      <c r="BB1069" s="201">
        <v>0</v>
      </c>
      <c r="BC1069" s="425"/>
      <c r="BD1069" s="136"/>
    </row>
    <row r="1070" spans="1:56" s="4" customFormat="1" ht="11.25" customHeight="1">
      <c r="A1070" s="123">
        <v>235</v>
      </c>
      <c r="B1070" s="55" t="s">
        <v>417</v>
      </c>
      <c r="C1070" s="345">
        <v>7</v>
      </c>
      <c r="D1070" s="57">
        <v>24280</v>
      </c>
      <c r="E1070" s="8">
        <v>80</v>
      </c>
      <c r="F1070" s="55" t="s">
        <v>551</v>
      </c>
      <c r="G1070" s="55" t="s">
        <v>748</v>
      </c>
      <c r="H1070" s="55" t="s">
        <v>65</v>
      </c>
      <c r="I1070" s="55" t="s">
        <v>103</v>
      </c>
      <c r="J1070" s="55"/>
      <c r="K1070" s="55"/>
      <c r="L1070" s="55"/>
      <c r="M1070" s="8"/>
      <c r="N1070" s="58"/>
      <c r="O1070" s="55"/>
      <c r="P1070" s="55"/>
      <c r="Q1070" s="55"/>
      <c r="R1070" s="8"/>
      <c r="S1070" s="58"/>
      <c r="T1070" s="55"/>
      <c r="U1070" s="55"/>
      <c r="V1070" s="55"/>
      <c r="W1070" s="8"/>
      <c r="X1070" s="58"/>
      <c r="Y1070" s="55"/>
      <c r="Z1070" s="55"/>
      <c r="AA1070" s="55"/>
      <c r="AB1070" s="8"/>
      <c r="AC1070" s="58"/>
      <c r="AD1070" s="55"/>
      <c r="AE1070" s="55"/>
      <c r="AF1070" s="55"/>
      <c r="AG1070" s="8"/>
      <c r="AH1070" s="58"/>
      <c r="AI1070" s="55"/>
      <c r="AJ1070" s="55"/>
      <c r="AK1070" s="55">
        <v>50.13805</v>
      </c>
      <c r="AL1070" s="8">
        <v>0</v>
      </c>
      <c r="AM1070" s="58">
        <v>0</v>
      </c>
      <c r="AN1070" s="55"/>
      <c r="AO1070" s="228"/>
      <c r="AP1070" s="55">
        <v>0</v>
      </c>
      <c r="AQ1070" s="200">
        <v>0</v>
      </c>
      <c r="AR1070" s="201">
        <v>0</v>
      </c>
      <c r="AS1070" s="55"/>
      <c r="AT1070" s="55"/>
      <c r="AU1070" s="423">
        <v>0</v>
      </c>
      <c r="AV1070" s="200">
        <v>0</v>
      </c>
      <c r="AW1070" s="201">
        <v>0</v>
      </c>
      <c r="AX1070" s="423"/>
      <c r="AY1070" s="55"/>
      <c r="AZ1070" s="423">
        <v>0</v>
      </c>
      <c r="BA1070" s="200">
        <v>0</v>
      </c>
      <c r="BB1070" s="201">
        <v>0</v>
      </c>
      <c r="BC1070" s="425"/>
      <c r="BD1070" s="136"/>
    </row>
    <row r="1071" spans="1:56" ht="11.25" customHeight="1">
      <c r="A1071" s="123">
        <v>235</v>
      </c>
      <c r="B1071" s="55" t="s">
        <v>417</v>
      </c>
      <c r="C1071" s="345">
        <v>8</v>
      </c>
      <c r="D1071" s="57">
        <v>24189</v>
      </c>
      <c r="E1071" s="8">
        <v>80</v>
      </c>
      <c r="F1071" s="55" t="s">
        <v>551</v>
      </c>
      <c r="G1071" s="55" t="s">
        <v>748</v>
      </c>
      <c r="H1071" s="55" t="s">
        <v>65</v>
      </c>
      <c r="I1071" s="55" t="s">
        <v>103</v>
      </c>
      <c r="J1071" s="55"/>
      <c r="K1071" s="55"/>
      <c r="L1071" s="55"/>
      <c r="M1071" s="8"/>
      <c r="N1071" s="58"/>
      <c r="O1071" s="55"/>
      <c r="P1071" s="55"/>
      <c r="Q1071" s="55"/>
      <c r="R1071" s="8"/>
      <c r="S1071" s="58"/>
      <c r="T1071" s="55"/>
      <c r="U1071" s="55"/>
      <c r="V1071" s="55"/>
      <c r="W1071" s="8"/>
      <c r="X1071" s="58"/>
      <c r="Y1071" s="55"/>
      <c r="Z1071" s="55"/>
      <c r="AA1071" s="55"/>
      <c r="AB1071" s="8"/>
      <c r="AC1071" s="58"/>
      <c r="AD1071" s="55"/>
      <c r="AE1071" s="55"/>
      <c r="AF1071" s="55"/>
      <c r="AG1071" s="8"/>
      <c r="AH1071" s="58"/>
      <c r="AI1071" s="55"/>
      <c r="AJ1071" s="55"/>
      <c r="AK1071" s="55">
        <v>47.670449999999995</v>
      </c>
      <c r="AL1071" s="8">
        <v>0</v>
      </c>
      <c r="AM1071" s="58">
        <v>0</v>
      </c>
      <c r="AN1071" s="55"/>
      <c r="AO1071" s="228"/>
      <c r="AP1071" s="55">
        <v>0</v>
      </c>
      <c r="AQ1071" s="200">
        <v>0</v>
      </c>
      <c r="AR1071" s="201">
        <v>0</v>
      </c>
      <c r="AS1071" s="55"/>
      <c r="AT1071" s="55"/>
      <c r="AU1071" s="423">
        <v>0</v>
      </c>
      <c r="AV1071" s="200">
        <v>0</v>
      </c>
      <c r="AW1071" s="201">
        <v>0</v>
      </c>
      <c r="AX1071" s="423"/>
      <c r="AY1071" s="55"/>
      <c r="AZ1071" s="423">
        <v>0</v>
      </c>
      <c r="BA1071" s="200">
        <v>0</v>
      </c>
      <c r="BB1071" s="201">
        <v>0</v>
      </c>
      <c r="BC1071" s="425"/>
      <c r="BD1071" s="136"/>
    </row>
    <row r="1072" spans="1:56" ht="11.25" customHeight="1">
      <c r="A1072" s="123">
        <v>235</v>
      </c>
      <c r="B1072" s="55" t="s">
        <v>418</v>
      </c>
      <c r="C1072" s="345">
        <v>9</v>
      </c>
      <c r="D1072" s="57">
        <v>27552</v>
      </c>
      <c r="E1072" s="8">
        <v>80</v>
      </c>
      <c r="F1072" s="55" t="s">
        <v>551</v>
      </c>
      <c r="G1072" s="55" t="s">
        <v>748</v>
      </c>
      <c r="H1072" s="55" t="s">
        <v>65</v>
      </c>
      <c r="I1072" s="55" t="s">
        <v>103</v>
      </c>
      <c r="J1072" s="55"/>
      <c r="K1072" s="55"/>
      <c r="L1072" s="55"/>
      <c r="M1072" s="8"/>
      <c r="N1072" s="58"/>
      <c r="O1072" s="55"/>
      <c r="P1072" s="55"/>
      <c r="Q1072" s="55"/>
      <c r="R1072" s="8"/>
      <c r="S1072" s="58"/>
      <c r="T1072" s="55"/>
      <c r="U1072" s="55"/>
      <c r="V1072" s="55"/>
      <c r="W1072" s="8"/>
      <c r="X1072" s="58"/>
      <c r="Y1072" s="55"/>
      <c r="Z1072" s="55"/>
      <c r="AA1072" s="55"/>
      <c r="AB1072" s="8"/>
      <c r="AC1072" s="58"/>
      <c r="AD1072" s="55"/>
      <c r="AE1072" s="55"/>
      <c r="AF1072" s="55"/>
      <c r="AG1072" s="8"/>
      <c r="AH1072" s="58"/>
      <c r="AI1072" s="55"/>
      <c r="AJ1072" s="55"/>
      <c r="AK1072" s="55">
        <v>765.05549999999994</v>
      </c>
      <c r="AL1072" s="8">
        <v>0</v>
      </c>
      <c r="AM1072" s="58">
        <v>0</v>
      </c>
      <c r="AN1072" s="55"/>
      <c r="AO1072" s="228"/>
      <c r="AP1072" s="55">
        <v>525.99</v>
      </c>
      <c r="AQ1072" s="200">
        <v>0</v>
      </c>
      <c r="AR1072" s="201">
        <v>0</v>
      </c>
      <c r="AS1072" s="55"/>
      <c r="AT1072" s="55"/>
      <c r="AU1072" s="423">
        <v>0</v>
      </c>
      <c r="AV1072" s="200">
        <v>0</v>
      </c>
      <c r="AW1072" s="201">
        <v>0</v>
      </c>
      <c r="AX1072" s="423"/>
      <c r="AY1072" s="55"/>
      <c r="AZ1072" s="423">
        <v>516.28559999999993</v>
      </c>
      <c r="BA1072" s="200">
        <v>0</v>
      </c>
      <c r="BB1072" s="201">
        <v>0</v>
      </c>
      <c r="BC1072" s="425"/>
      <c r="BD1072" s="136"/>
    </row>
    <row r="1073" spans="1:56" s="4" customFormat="1" ht="11.25" customHeight="1">
      <c r="A1073" s="123">
        <v>235</v>
      </c>
      <c r="B1073" s="55" t="s">
        <v>418</v>
      </c>
      <c r="C1073" s="345">
        <v>10</v>
      </c>
      <c r="D1073" s="57">
        <v>27405</v>
      </c>
      <c r="E1073" s="8">
        <v>80</v>
      </c>
      <c r="F1073" s="55" t="s">
        <v>551</v>
      </c>
      <c r="G1073" s="55" t="s">
        <v>748</v>
      </c>
      <c r="H1073" s="55" t="s">
        <v>65</v>
      </c>
      <c r="I1073" s="55" t="s">
        <v>103</v>
      </c>
      <c r="J1073" s="55"/>
      <c r="K1073" s="55"/>
      <c r="L1073" s="55"/>
      <c r="M1073" s="8"/>
      <c r="N1073" s="58"/>
      <c r="O1073" s="55"/>
      <c r="P1073" s="55"/>
      <c r="Q1073" s="55"/>
      <c r="R1073" s="8"/>
      <c r="S1073" s="58"/>
      <c r="T1073" s="55"/>
      <c r="U1073" s="55"/>
      <c r="V1073" s="55"/>
      <c r="W1073" s="8"/>
      <c r="X1073" s="58"/>
      <c r="Y1073" s="55"/>
      <c r="Z1073" s="55"/>
      <c r="AA1073" s="55"/>
      <c r="AB1073" s="8"/>
      <c r="AC1073" s="58"/>
      <c r="AD1073" s="55"/>
      <c r="AE1073" s="55"/>
      <c r="AF1073" s="55"/>
      <c r="AG1073" s="8"/>
      <c r="AH1073" s="58"/>
      <c r="AI1073" s="55"/>
      <c r="AJ1073" s="55"/>
      <c r="AK1073" s="55">
        <v>24.337700000000002</v>
      </c>
      <c r="AL1073" s="8">
        <v>0</v>
      </c>
      <c r="AM1073" s="58">
        <v>0</v>
      </c>
      <c r="AN1073" s="55"/>
      <c r="AO1073" s="228"/>
      <c r="AP1073" s="55">
        <v>0</v>
      </c>
      <c r="AQ1073" s="200">
        <v>0</v>
      </c>
      <c r="AR1073" s="201">
        <v>0</v>
      </c>
      <c r="AS1073" s="55"/>
      <c r="AT1073" s="55"/>
      <c r="AU1073" s="423">
        <v>0</v>
      </c>
      <c r="AV1073" s="200">
        <v>0</v>
      </c>
      <c r="AW1073" s="201">
        <v>0</v>
      </c>
      <c r="AX1073" s="423"/>
      <c r="AY1073" s="55"/>
      <c r="AZ1073" s="423">
        <v>15.293149999999999</v>
      </c>
      <c r="BA1073" s="200">
        <v>0</v>
      </c>
      <c r="BB1073" s="201">
        <v>0</v>
      </c>
      <c r="BC1073" s="425"/>
      <c r="BD1073" s="136"/>
    </row>
    <row r="1074" spans="1:56" ht="11.25" customHeight="1">
      <c r="A1074" s="123">
        <v>235</v>
      </c>
      <c r="B1074" s="55" t="s">
        <v>418</v>
      </c>
      <c r="C1074" s="345">
        <v>11</v>
      </c>
      <c r="D1074" s="57">
        <v>28189</v>
      </c>
      <c r="E1074" s="8">
        <v>80</v>
      </c>
      <c r="F1074" s="55" t="s">
        <v>551</v>
      </c>
      <c r="G1074" s="55" t="s">
        <v>748</v>
      </c>
      <c r="H1074" s="55" t="s">
        <v>65</v>
      </c>
      <c r="I1074" s="55" t="s">
        <v>103</v>
      </c>
      <c r="J1074" s="55"/>
      <c r="K1074" s="55"/>
      <c r="L1074" s="55"/>
      <c r="M1074" s="8"/>
      <c r="N1074" s="58"/>
      <c r="O1074" s="55"/>
      <c r="P1074" s="55"/>
      <c r="Q1074" s="55"/>
      <c r="R1074" s="8"/>
      <c r="S1074" s="58"/>
      <c r="T1074" s="55"/>
      <c r="U1074" s="55"/>
      <c r="V1074" s="55"/>
      <c r="W1074" s="8"/>
      <c r="X1074" s="58"/>
      <c r="Y1074" s="55"/>
      <c r="Z1074" s="55"/>
      <c r="AA1074" s="55"/>
      <c r="AB1074" s="8"/>
      <c r="AC1074" s="58"/>
      <c r="AD1074" s="55"/>
      <c r="AE1074" s="55"/>
      <c r="AF1074" s="55"/>
      <c r="AG1074" s="8"/>
      <c r="AH1074" s="58"/>
      <c r="AI1074" s="55"/>
      <c r="AJ1074" s="55"/>
      <c r="AK1074" s="55">
        <v>24.218299999999999</v>
      </c>
      <c r="AL1074" s="8">
        <v>0</v>
      </c>
      <c r="AM1074" s="58">
        <v>0</v>
      </c>
      <c r="AN1074" s="55"/>
      <c r="AO1074" s="228"/>
      <c r="AP1074" s="55">
        <v>0</v>
      </c>
      <c r="AQ1074" s="200">
        <v>0</v>
      </c>
      <c r="AR1074" s="201">
        <v>0</v>
      </c>
      <c r="AS1074" s="55"/>
      <c r="AT1074" s="55"/>
      <c r="AU1074" s="423">
        <v>571.39864999999986</v>
      </c>
      <c r="AV1074" s="200">
        <v>0</v>
      </c>
      <c r="AW1074" s="201">
        <v>0</v>
      </c>
      <c r="AX1074" s="423"/>
      <c r="AY1074" s="55"/>
      <c r="AZ1074" s="423">
        <v>12.507150000000001</v>
      </c>
      <c r="BA1074" s="200">
        <v>0</v>
      </c>
      <c r="BB1074" s="201">
        <v>0</v>
      </c>
      <c r="BC1074" s="425"/>
      <c r="BD1074" s="136"/>
    </row>
    <row r="1075" spans="1:56" ht="11.25" customHeight="1">
      <c r="A1075" s="123">
        <v>235</v>
      </c>
      <c r="B1075" s="55" t="s">
        <v>418</v>
      </c>
      <c r="C1075" s="345">
        <v>12</v>
      </c>
      <c r="D1075" s="57">
        <v>28531</v>
      </c>
      <c r="E1075" s="8">
        <v>80</v>
      </c>
      <c r="F1075" s="55" t="s">
        <v>551</v>
      </c>
      <c r="G1075" s="55" t="s">
        <v>748</v>
      </c>
      <c r="H1075" s="55" t="s">
        <v>65</v>
      </c>
      <c r="I1075" s="55" t="s">
        <v>103</v>
      </c>
      <c r="J1075" s="55"/>
      <c r="K1075" s="55"/>
      <c r="L1075" s="55"/>
      <c r="M1075" s="8"/>
      <c r="N1075" s="58"/>
      <c r="O1075" s="55"/>
      <c r="P1075" s="55"/>
      <c r="Q1075" s="55"/>
      <c r="R1075" s="8"/>
      <c r="S1075" s="58"/>
      <c r="T1075" s="55"/>
      <c r="U1075" s="55"/>
      <c r="V1075" s="55"/>
      <c r="W1075" s="8"/>
      <c r="X1075" s="58"/>
      <c r="Y1075" s="55"/>
      <c r="Z1075" s="55"/>
      <c r="AA1075" s="55"/>
      <c r="AB1075" s="8"/>
      <c r="AC1075" s="58"/>
      <c r="AD1075" s="55"/>
      <c r="AE1075" s="55"/>
      <c r="AF1075" s="55"/>
      <c r="AG1075" s="8"/>
      <c r="AH1075" s="58"/>
      <c r="AI1075" s="55"/>
      <c r="AJ1075" s="55"/>
      <c r="AK1075" s="55">
        <v>21.9497</v>
      </c>
      <c r="AL1075" s="8">
        <v>0</v>
      </c>
      <c r="AM1075" s="58">
        <v>0</v>
      </c>
      <c r="AN1075" s="55"/>
      <c r="AO1075" s="228"/>
      <c r="AP1075" s="55">
        <v>0</v>
      </c>
      <c r="AQ1075" s="200">
        <v>0</v>
      </c>
      <c r="AR1075" s="201">
        <v>0</v>
      </c>
      <c r="AS1075" s="55"/>
      <c r="AT1075" s="55"/>
      <c r="AU1075" s="423">
        <v>0</v>
      </c>
      <c r="AV1075" s="200">
        <v>0</v>
      </c>
      <c r="AW1075" s="201">
        <v>0</v>
      </c>
      <c r="AX1075" s="423"/>
      <c r="AY1075" s="55"/>
      <c r="AZ1075" s="423">
        <v>7.8903499999999998</v>
      </c>
      <c r="BA1075" s="200">
        <v>0</v>
      </c>
      <c r="BB1075" s="201">
        <v>0</v>
      </c>
      <c r="BC1075" s="425"/>
      <c r="BD1075" s="136"/>
    </row>
    <row r="1076" spans="1:56" ht="11.25" customHeight="1">
      <c r="A1076" s="123">
        <v>235</v>
      </c>
      <c r="B1076" s="55" t="s">
        <v>419</v>
      </c>
      <c r="C1076" s="345">
        <v>13</v>
      </c>
      <c r="D1076" s="57">
        <v>29497</v>
      </c>
      <c r="E1076" s="8">
        <v>18</v>
      </c>
      <c r="F1076" s="55" t="s">
        <v>551</v>
      </c>
      <c r="G1076" s="55" t="s">
        <v>748</v>
      </c>
      <c r="H1076" s="55" t="s">
        <v>65</v>
      </c>
      <c r="I1076" s="55" t="s">
        <v>103</v>
      </c>
      <c r="J1076" s="55"/>
      <c r="K1076" s="55"/>
      <c r="L1076" s="55"/>
      <c r="M1076" s="8"/>
      <c r="N1076" s="58"/>
      <c r="O1076" s="55"/>
      <c r="P1076" s="55"/>
      <c r="Q1076" s="55"/>
      <c r="R1076" s="8"/>
      <c r="S1076" s="58"/>
      <c r="T1076" s="55"/>
      <c r="U1076" s="55"/>
      <c r="V1076" s="55"/>
      <c r="W1076" s="8"/>
      <c r="X1076" s="58"/>
      <c r="Y1076" s="55"/>
      <c r="Z1076" s="55"/>
      <c r="AA1076" s="55"/>
      <c r="AB1076" s="8"/>
      <c r="AC1076" s="58"/>
      <c r="AD1076" s="55"/>
      <c r="AE1076" s="55"/>
      <c r="AF1076" s="55"/>
      <c r="AG1076" s="8"/>
      <c r="AH1076" s="58"/>
      <c r="AI1076" s="55"/>
      <c r="AJ1076" s="55"/>
      <c r="AK1076" s="55">
        <v>149.61815000000001</v>
      </c>
      <c r="AL1076" s="8">
        <v>0</v>
      </c>
      <c r="AM1076" s="58">
        <v>0</v>
      </c>
      <c r="AN1076" s="55"/>
      <c r="AO1076" s="228"/>
      <c r="AP1076" s="55">
        <v>163.69</v>
      </c>
      <c r="AQ1076" s="200">
        <v>0</v>
      </c>
      <c r="AR1076" s="201">
        <v>0</v>
      </c>
      <c r="AS1076" s="55"/>
      <c r="AT1076" s="55"/>
      <c r="AU1076" s="423">
        <v>0</v>
      </c>
      <c r="AV1076" s="200">
        <v>0</v>
      </c>
      <c r="AW1076" s="201">
        <v>0</v>
      </c>
      <c r="AX1076" s="423"/>
      <c r="AY1076" s="55"/>
      <c r="AZ1076" s="423">
        <v>220.33279999999999</v>
      </c>
      <c r="BA1076" s="200">
        <v>0</v>
      </c>
      <c r="BB1076" s="201">
        <v>0</v>
      </c>
      <c r="BC1076" s="425"/>
      <c r="BD1076" s="136"/>
    </row>
    <row r="1077" spans="1:56" ht="11.25" customHeight="1">
      <c r="A1077" s="123">
        <v>235</v>
      </c>
      <c r="B1077" s="55" t="s">
        <v>419</v>
      </c>
      <c r="C1077" s="345">
        <v>14</v>
      </c>
      <c r="D1077" s="57">
        <v>29661</v>
      </c>
      <c r="E1077" s="8">
        <v>18</v>
      </c>
      <c r="F1077" s="55" t="s">
        <v>551</v>
      </c>
      <c r="G1077" s="55" t="s">
        <v>748</v>
      </c>
      <c r="H1077" s="55" t="s">
        <v>65</v>
      </c>
      <c r="I1077" s="55" t="s">
        <v>103</v>
      </c>
      <c r="J1077" s="55"/>
      <c r="K1077" s="55"/>
      <c r="L1077" s="55"/>
      <c r="M1077" s="8"/>
      <c r="N1077" s="58"/>
      <c r="O1077" s="55"/>
      <c r="P1077" s="55"/>
      <c r="Q1077" s="55"/>
      <c r="R1077" s="8"/>
      <c r="S1077" s="58"/>
      <c r="T1077" s="55"/>
      <c r="U1077" s="55"/>
      <c r="V1077" s="55"/>
      <c r="W1077" s="8"/>
      <c r="X1077" s="58"/>
      <c r="Y1077" s="55"/>
      <c r="Z1077" s="55"/>
      <c r="AA1077" s="55"/>
      <c r="AB1077" s="8"/>
      <c r="AC1077" s="58"/>
      <c r="AD1077" s="55"/>
      <c r="AE1077" s="55"/>
      <c r="AF1077" s="55"/>
      <c r="AG1077" s="8"/>
      <c r="AH1077" s="58"/>
      <c r="AI1077" s="55"/>
      <c r="AJ1077" s="55"/>
      <c r="AK1077" s="55">
        <v>16.009550000000001</v>
      </c>
      <c r="AL1077" s="8">
        <v>0</v>
      </c>
      <c r="AM1077" s="58">
        <v>0</v>
      </c>
      <c r="AN1077" s="55"/>
      <c r="AO1077" s="228"/>
      <c r="AP1077" s="55">
        <v>10.71</v>
      </c>
      <c r="AQ1077" s="200">
        <v>0</v>
      </c>
      <c r="AR1077" s="201">
        <v>0</v>
      </c>
      <c r="AS1077" s="55"/>
      <c r="AT1077" s="55"/>
      <c r="AU1077" s="423">
        <v>0</v>
      </c>
      <c r="AV1077" s="200">
        <v>0</v>
      </c>
      <c r="AW1077" s="201">
        <v>0</v>
      </c>
      <c r="AX1077" s="423"/>
      <c r="AY1077" s="55"/>
      <c r="AZ1077" s="423">
        <v>0</v>
      </c>
      <c r="BA1077" s="200">
        <v>0</v>
      </c>
      <c r="BB1077" s="201">
        <v>0</v>
      </c>
      <c r="BC1077" s="425"/>
      <c r="BD1077" s="136"/>
    </row>
    <row r="1078" spans="1:56" s="4" customFormat="1" ht="11.25" customHeight="1">
      <c r="A1078" s="123">
        <v>235</v>
      </c>
      <c r="B1078" s="55" t="s">
        <v>420</v>
      </c>
      <c r="C1078" s="345">
        <v>15</v>
      </c>
      <c r="D1078" s="57">
        <v>36613</v>
      </c>
      <c r="E1078" s="8">
        <v>250</v>
      </c>
      <c r="F1078" s="55" t="s">
        <v>551</v>
      </c>
      <c r="G1078" s="55" t="s">
        <v>748</v>
      </c>
      <c r="H1078" s="55" t="s">
        <v>65</v>
      </c>
      <c r="I1078" s="55" t="s">
        <v>103</v>
      </c>
      <c r="J1078" s="55"/>
      <c r="K1078" s="55"/>
      <c r="L1078" s="96"/>
      <c r="M1078" s="246"/>
      <c r="N1078" s="247"/>
      <c r="O1078" s="96"/>
      <c r="P1078" s="96"/>
      <c r="Q1078" s="96"/>
      <c r="R1078" s="246"/>
      <c r="S1078" s="247"/>
      <c r="T1078" s="96"/>
      <c r="U1078" s="96"/>
      <c r="V1078" s="96"/>
      <c r="W1078" s="246"/>
      <c r="X1078" s="247"/>
      <c r="Y1078" s="96"/>
      <c r="Z1078" s="96"/>
      <c r="AA1078" s="96"/>
      <c r="AB1078" s="246"/>
      <c r="AC1078" s="247"/>
      <c r="AD1078" s="96"/>
      <c r="AE1078" s="96"/>
      <c r="AF1078" s="96"/>
      <c r="AG1078" s="246"/>
      <c r="AH1078" s="247"/>
      <c r="AI1078" s="96"/>
      <c r="AJ1078" s="96"/>
      <c r="AK1078" s="163">
        <v>981.29885000000002</v>
      </c>
      <c r="AL1078" s="8">
        <v>0</v>
      </c>
      <c r="AM1078" s="58">
        <v>0</v>
      </c>
      <c r="AN1078" s="163"/>
      <c r="AO1078" s="317"/>
      <c r="AP1078" s="96">
        <v>1111.0899999999999</v>
      </c>
      <c r="AQ1078" s="200">
        <v>0</v>
      </c>
      <c r="AR1078" s="201">
        <v>0</v>
      </c>
      <c r="AS1078" s="96"/>
      <c r="AT1078" s="96"/>
      <c r="AU1078" s="423">
        <v>1486.28125</v>
      </c>
      <c r="AV1078" s="200">
        <v>0</v>
      </c>
      <c r="AW1078" s="201">
        <v>0</v>
      </c>
      <c r="AX1078" s="423"/>
      <c r="AY1078" s="96"/>
      <c r="AZ1078" s="423">
        <v>1610.3776500000001</v>
      </c>
      <c r="BA1078" s="200">
        <v>0</v>
      </c>
      <c r="BB1078" s="201">
        <v>0</v>
      </c>
      <c r="BC1078" s="425"/>
      <c r="BD1078" s="260"/>
    </row>
    <row r="1079" spans="1:56" ht="11.25" customHeight="1">
      <c r="A1079" s="123">
        <v>235</v>
      </c>
      <c r="B1079" s="55" t="s">
        <v>420</v>
      </c>
      <c r="C1079" s="345">
        <v>16</v>
      </c>
      <c r="D1079" s="57">
        <v>36588</v>
      </c>
      <c r="E1079" s="8">
        <v>250</v>
      </c>
      <c r="F1079" s="55" t="s">
        <v>551</v>
      </c>
      <c r="G1079" s="55" t="s">
        <v>748</v>
      </c>
      <c r="H1079" s="55" t="s">
        <v>65</v>
      </c>
      <c r="I1079" s="55" t="s">
        <v>103</v>
      </c>
      <c r="J1079" s="55"/>
      <c r="K1079" s="55"/>
      <c r="L1079" s="56"/>
      <c r="M1079" s="200"/>
      <c r="N1079" s="201"/>
      <c r="O1079" s="56"/>
      <c r="P1079" s="56"/>
      <c r="Q1079" s="56"/>
      <c r="R1079" s="200"/>
      <c r="S1079" s="201"/>
      <c r="T1079" s="56"/>
      <c r="U1079" s="56"/>
      <c r="V1079" s="56"/>
      <c r="W1079" s="200"/>
      <c r="X1079" s="201"/>
      <c r="Y1079" s="56"/>
      <c r="Z1079" s="56"/>
      <c r="AA1079" s="56"/>
      <c r="AB1079" s="200"/>
      <c r="AC1079" s="201"/>
      <c r="AD1079" s="56"/>
      <c r="AE1079" s="56"/>
      <c r="AF1079" s="56"/>
      <c r="AG1079" s="200"/>
      <c r="AH1079" s="201"/>
      <c r="AI1079" s="56"/>
      <c r="AJ1079" s="56"/>
      <c r="AK1079" s="55">
        <v>87.122200000000007</v>
      </c>
      <c r="AL1079" s="8">
        <v>0</v>
      </c>
      <c r="AM1079" s="58">
        <v>0</v>
      </c>
      <c r="AN1079" s="55"/>
      <c r="AO1079" s="228"/>
      <c r="AP1079" s="56">
        <v>42.15</v>
      </c>
      <c r="AQ1079" s="200">
        <v>0</v>
      </c>
      <c r="AR1079" s="201">
        <v>0</v>
      </c>
      <c r="AS1079" s="56"/>
      <c r="AT1079" s="56"/>
      <c r="AU1079" s="423">
        <v>0</v>
      </c>
      <c r="AV1079" s="200">
        <v>0</v>
      </c>
      <c r="AW1079" s="201">
        <v>0</v>
      </c>
      <c r="AX1079" s="423"/>
      <c r="AY1079" s="56"/>
      <c r="AZ1079" s="423">
        <v>0</v>
      </c>
      <c r="BA1079" s="200">
        <v>0</v>
      </c>
      <c r="BB1079" s="201">
        <v>0</v>
      </c>
      <c r="BC1079" s="425"/>
      <c r="BD1079" s="139"/>
    </row>
    <row r="1080" spans="1:56" ht="11.25" customHeight="1">
      <c r="A1080" s="123">
        <v>235</v>
      </c>
      <c r="B1080" s="55" t="s">
        <v>420</v>
      </c>
      <c r="C1080" s="345">
        <v>17</v>
      </c>
      <c r="D1080" s="57">
        <v>36489</v>
      </c>
      <c r="E1080" s="8">
        <v>250</v>
      </c>
      <c r="F1080" s="55" t="s">
        <v>551</v>
      </c>
      <c r="G1080" s="55" t="s">
        <v>748</v>
      </c>
      <c r="H1080" s="55" t="s">
        <v>65</v>
      </c>
      <c r="I1080" s="55" t="s">
        <v>103</v>
      </c>
      <c r="J1080" s="55"/>
      <c r="K1080" s="55"/>
      <c r="L1080" s="55"/>
      <c r="M1080" s="8"/>
      <c r="N1080" s="58"/>
      <c r="O1080" s="55"/>
      <c r="P1080" s="55"/>
      <c r="Q1080" s="55"/>
      <c r="R1080" s="8"/>
      <c r="S1080" s="58"/>
      <c r="T1080" s="55"/>
      <c r="U1080" s="55"/>
      <c r="V1080" s="55"/>
      <c r="W1080" s="8"/>
      <c r="X1080" s="58"/>
      <c r="Y1080" s="55"/>
      <c r="Z1080" s="55"/>
      <c r="AA1080" s="55"/>
      <c r="AB1080" s="8"/>
      <c r="AC1080" s="58"/>
      <c r="AD1080" s="55"/>
      <c r="AE1080" s="55"/>
      <c r="AF1080" s="55"/>
      <c r="AG1080" s="8"/>
      <c r="AH1080" s="58"/>
      <c r="AI1080" s="55"/>
      <c r="AJ1080" s="55"/>
      <c r="AK1080" s="55">
        <v>86.087400000000002</v>
      </c>
      <c r="AL1080" s="8">
        <v>0</v>
      </c>
      <c r="AM1080" s="58">
        <v>0</v>
      </c>
      <c r="AN1080" s="55"/>
      <c r="AO1080" s="228"/>
      <c r="AP1080" s="55">
        <v>53.45</v>
      </c>
      <c r="AQ1080" s="200">
        <v>0</v>
      </c>
      <c r="AR1080" s="201">
        <v>0</v>
      </c>
      <c r="AS1080" s="55"/>
      <c r="AT1080" s="55"/>
      <c r="AU1080" s="423">
        <v>0</v>
      </c>
      <c r="AV1080" s="200">
        <v>0</v>
      </c>
      <c r="AW1080" s="201">
        <v>0</v>
      </c>
      <c r="AX1080" s="423"/>
      <c r="AY1080" s="55"/>
      <c r="AZ1080" s="423">
        <v>0</v>
      </c>
      <c r="BA1080" s="200">
        <v>0</v>
      </c>
      <c r="BB1080" s="201">
        <v>0</v>
      </c>
      <c r="BC1080" s="425"/>
      <c r="BD1080" s="136"/>
    </row>
    <row r="1081" spans="1:56" ht="11.25" customHeight="1">
      <c r="A1081" s="123">
        <v>235</v>
      </c>
      <c r="B1081" s="55" t="s">
        <v>420</v>
      </c>
      <c r="C1081" s="345">
        <v>18</v>
      </c>
      <c r="D1081" s="57">
        <v>36440</v>
      </c>
      <c r="E1081" s="8">
        <v>250</v>
      </c>
      <c r="F1081" s="55" t="s">
        <v>551</v>
      </c>
      <c r="G1081" s="55" t="s">
        <v>748</v>
      </c>
      <c r="H1081" s="55" t="s">
        <v>65</v>
      </c>
      <c r="I1081" s="55" t="s">
        <v>103</v>
      </c>
      <c r="J1081" s="55"/>
      <c r="K1081" s="55"/>
      <c r="L1081" s="55"/>
      <c r="M1081" s="8"/>
      <c r="N1081" s="58"/>
      <c r="O1081" s="55"/>
      <c r="P1081" s="55"/>
      <c r="Q1081" s="55"/>
      <c r="R1081" s="8"/>
      <c r="S1081" s="58"/>
      <c r="T1081" s="55"/>
      <c r="U1081" s="55"/>
      <c r="V1081" s="55"/>
      <c r="W1081" s="8"/>
      <c r="X1081" s="58"/>
      <c r="Y1081" s="55"/>
      <c r="Z1081" s="55"/>
      <c r="AA1081" s="55"/>
      <c r="AB1081" s="8"/>
      <c r="AC1081" s="58"/>
      <c r="AD1081" s="55"/>
      <c r="AE1081" s="55"/>
      <c r="AF1081" s="55"/>
      <c r="AG1081" s="8"/>
      <c r="AH1081" s="58"/>
      <c r="AI1081" s="55"/>
      <c r="AJ1081" s="55"/>
      <c r="AK1081" s="55">
        <v>80.565150000000003</v>
      </c>
      <c r="AL1081" s="8">
        <v>0</v>
      </c>
      <c r="AM1081" s="58">
        <v>0</v>
      </c>
      <c r="AN1081" s="55"/>
      <c r="AO1081" s="228"/>
      <c r="AP1081" s="55">
        <v>51.11</v>
      </c>
      <c r="AQ1081" s="200">
        <v>0</v>
      </c>
      <c r="AR1081" s="201">
        <v>0</v>
      </c>
      <c r="AS1081" s="55"/>
      <c r="AT1081" s="55"/>
      <c r="AU1081" s="423">
        <v>0</v>
      </c>
      <c r="AV1081" s="200">
        <v>0</v>
      </c>
      <c r="AW1081" s="201">
        <v>0</v>
      </c>
      <c r="AX1081" s="423"/>
      <c r="AY1081" s="55"/>
      <c r="AZ1081" s="423">
        <v>0</v>
      </c>
      <c r="BA1081" s="200">
        <v>0</v>
      </c>
      <c r="BB1081" s="201">
        <v>0</v>
      </c>
      <c r="BC1081" s="425"/>
      <c r="BD1081" s="136"/>
    </row>
    <row r="1082" spans="1:56" s="4" customFormat="1" ht="11.25" customHeight="1">
      <c r="A1082" s="357">
        <v>236</v>
      </c>
      <c r="B1082" s="263" t="s">
        <v>1239</v>
      </c>
      <c r="C1082" s="344">
        <v>0</v>
      </c>
      <c r="D1082" s="264"/>
      <c r="E1082" s="421">
        <v>2400</v>
      </c>
      <c r="F1082" s="263" t="s">
        <v>132</v>
      </c>
      <c r="G1082" s="263" t="s">
        <v>589</v>
      </c>
      <c r="H1082" s="263" t="s">
        <v>590</v>
      </c>
      <c r="I1082" s="263" t="s">
        <v>849</v>
      </c>
      <c r="J1082" s="263" t="s">
        <v>591</v>
      </c>
      <c r="K1082" s="263" t="s">
        <v>848</v>
      </c>
      <c r="L1082" s="263">
        <v>3249</v>
      </c>
      <c r="M1082" s="265">
        <v>2897688.344702445</v>
      </c>
      <c r="N1082" s="268">
        <v>0.89187083555015234</v>
      </c>
      <c r="O1082" s="263">
        <v>1</v>
      </c>
      <c r="P1082" s="263"/>
      <c r="Q1082" s="263">
        <v>6970</v>
      </c>
      <c r="R1082" s="265">
        <v>6018284.2607144937</v>
      </c>
      <c r="S1082" s="268">
        <v>0.86345541760609656</v>
      </c>
      <c r="T1082" s="263">
        <v>1</v>
      </c>
      <c r="U1082" s="263"/>
      <c r="V1082" s="279">
        <v>4226.3599999999997</v>
      </c>
      <c r="W1082" s="265">
        <v>3890988.4634802281</v>
      </c>
      <c r="X1082" s="268">
        <v>0.92064766453407387</v>
      </c>
      <c r="Y1082" s="263">
        <v>1</v>
      </c>
      <c r="Z1082" s="263"/>
      <c r="AA1082" s="284">
        <v>4369.95</v>
      </c>
      <c r="AB1082" s="265">
        <v>3709288.0223523015</v>
      </c>
      <c r="AC1082" s="268">
        <v>0.84881703963484745</v>
      </c>
      <c r="AD1082" s="263">
        <v>1</v>
      </c>
      <c r="AE1082" s="263"/>
      <c r="AF1082" s="284">
        <v>6258.17</v>
      </c>
      <c r="AG1082" s="265">
        <v>5337774.8505150089</v>
      </c>
      <c r="AH1082" s="268">
        <v>0.85292902725796982</v>
      </c>
      <c r="AI1082" s="263">
        <v>1</v>
      </c>
      <c r="AJ1082" s="263"/>
      <c r="AK1082" s="263">
        <v>10646.86</v>
      </c>
      <c r="AL1082" s="265">
        <v>8918605.6582749151</v>
      </c>
      <c r="AM1082" s="268">
        <v>0.8376747377419177</v>
      </c>
      <c r="AN1082" s="263"/>
      <c r="AO1082" s="313"/>
      <c r="AP1082" s="263">
        <v>11342</v>
      </c>
      <c r="AQ1082" s="265">
        <v>9891140.2320883144</v>
      </c>
      <c r="AR1082" s="268">
        <v>0.87208078223314367</v>
      </c>
      <c r="AS1082" s="263"/>
      <c r="AT1082" s="263"/>
      <c r="AU1082" s="422">
        <v>11321.427412000001</v>
      </c>
      <c r="AV1082" s="265">
        <v>10099312.105870886</v>
      </c>
      <c r="AW1082" s="268">
        <v>0.89205289565927448</v>
      </c>
      <c r="AX1082" s="422"/>
      <c r="AY1082" s="263"/>
      <c r="AZ1082" s="422">
        <v>9391.4634389999992</v>
      </c>
      <c r="BA1082" s="265">
        <v>8447883.8828926347</v>
      </c>
      <c r="BB1082" s="268">
        <v>0.89952795299303889</v>
      </c>
      <c r="BC1082" s="422"/>
      <c r="BD1082" s="263"/>
    </row>
    <row r="1083" spans="1:56" ht="11.25" customHeight="1">
      <c r="A1083" s="123">
        <v>236</v>
      </c>
      <c r="B1083" s="55" t="s">
        <v>1239</v>
      </c>
      <c r="C1083" s="345">
        <v>1</v>
      </c>
      <c r="D1083" s="57">
        <v>42729</v>
      </c>
      <c r="E1083" s="94">
        <v>800</v>
      </c>
      <c r="F1083" s="122" t="s">
        <v>132</v>
      </c>
      <c r="G1083" s="122" t="s">
        <v>589</v>
      </c>
      <c r="H1083" s="122" t="s">
        <v>590</v>
      </c>
      <c r="I1083" s="55" t="s">
        <v>849</v>
      </c>
      <c r="J1083" s="55" t="s">
        <v>591</v>
      </c>
      <c r="K1083" s="55" t="s">
        <v>848</v>
      </c>
      <c r="L1083" s="197">
        <v>1583.291054739653</v>
      </c>
      <c r="M1083" s="8">
        <v>1410974.613679426</v>
      </c>
      <c r="N1083" s="58">
        <v>0.89116565741694176</v>
      </c>
      <c r="O1083" s="55"/>
      <c r="P1083" s="55">
        <v>1</v>
      </c>
      <c r="Q1083" s="197">
        <v>2323.333333333333</v>
      </c>
      <c r="R1083" s="8">
        <v>2006094.7535714975</v>
      </c>
      <c r="S1083" s="58">
        <v>0.86345541760609656</v>
      </c>
      <c r="T1083" s="55"/>
      <c r="U1083" s="55">
        <v>1</v>
      </c>
      <c r="V1083" s="197">
        <v>1408.7866666666666</v>
      </c>
      <c r="W1083" s="8">
        <v>1296996.1544934094</v>
      </c>
      <c r="X1083" s="58">
        <v>0.92064766453407387</v>
      </c>
      <c r="Y1083" s="55"/>
      <c r="Z1083" s="55">
        <v>1</v>
      </c>
      <c r="AA1083" s="197">
        <v>1456.65</v>
      </c>
      <c r="AB1083" s="8">
        <v>1236429.3407841006</v>
      </c>
      <c r="AC1083" s="58">
        <v>0.84881703963484745</v>
      </c>
      <c r="AD1083" s="55"/>
      <c r="AE1083" s="55">
        <v>1</v>
      </c>
      <c r="AF1083" s="197">
        <v>2086.0566666666664</v>
      </c>
      <c r="AG1083" s="8">
        <v>1779258.2835050027</v>
      </c>
      <c r="AH1083" s="58">
        <v>0.85292902725796982</v>
      </c>
      <c r="AI1083" s="55"/>
      <c r="AJ1083" s="55">
        <v>1</v>
      </c>
      <c r="AK1083" s="55">
        <v>3990.42</v>
      </c>
      <c r="AL1083" s="8">
        <v>3313166.5470430879</v>
      </c>
      <c r="AM1083" s="58">
        <v>0.83028015773855579</v>
      </c>
      <c r="AN1083" s="237">
        <v>1</v>
      </c>
      <c r="AO1083" s="228">
        <v>1</v>
      </c>
      <c r="AP1083" s="55">
        <v>4106</v>
      </c>
      <c r="AQ1083" s="200">
        <v>3556218.5374316727</v>
      </c>
      <c r="AR1083" s="201">
        <v>0.86610290731409467</v>
      </c>
      <c r="AS1083" s="55">
        <v>1</v>
      </c>
      <c r="AT1083" s="55"/>
      <c r="AU1083" s="423">
        <v>3692.775588</v>
      </c>
      <c r="AV1083" s="200">
        <v>3290457.5924140164</v>
      </c>
      <c r="AW1083" s="201">
        <v>0.89105268219023348</v>
      </c>
      <c r="AX1083" s="423">
        <v>1</v>
      </c>
      <c r="AY1083" s="55"/>
      <c r="AZ1083" s="426">
        <v>3055.764506</v>
      </c>
      <c r="BA1083" s="200">
        <v>2748936.377250616</v>
      </c>
      <c r="BB1083" s="201">
        <v>0.89959038788920864</v>
      </c>
      <c r="BC1083" s="425">
        <v>1</v>
      </c>
      <c r="BD1083" s="136"/>
    </row>
    <row r="1084" spans="1:56" s="4" customFormat="1" ht="11.25" customHeight="1">
      <c r="A1084" s="123">
        <v>236</v>
      </c>
      <c r="B1084" s="55" t="s">
        <v>1239</v>
      </c>
      <c r="C1084" s="345">
        <v>2</v>
      </c>
      <c r="D1084" s="57">
        <v>42817</v>
      </c>
      <c r="E1084" s="94">
        <v>800</v>
      </c>
      <c r="F1084" s="122" t="s">
        <v>132</v>
      </c>
      <c r="G1084" s="122" t="s">
        <v>589</v>
      </c>
      <c r="H1084" s="122" t="s">
        <v>590</v>
      </c>
      <c r="I1084" s="55" t="s">
        <v>849</v>
      </c>
      <c r="J1084" s="55" t="s">
        <v>591</v>
      </c>
      <c r="K1084" s="55" t="s">
        <v>848</v>
      </c>
      <c r="L1084" s="197">
        <v>1583.291054739653</v>
      </c>
      <c r="M1084" s="8">
        <v>1410974.613679426</v>
      </c>
      <c r="N1084" s="58">
        <v>0.89116565741694176</v>
      </c>
      <c r="O1084" s="55"/>
      <c r="P1084" s="55">
        <v>1</v>
      </c>
      <c r="Q1084" s="197">
        <v>2323.333333333333</v>
      </c>
      <c r="R1084" s="8">
        <v>2006094.7535714975</v>
      </c>
      <c r="S1084" s="58">
        <v>0.86345541760609656</v>
      </c>
      <c r="T1084" s="55"/>
      <c r="U1084" s="55">
        <v>1</v>
      </c>
      <c r="V1084" s="197">
        <v>1408.7866666666666</v>
      </c>
      <c r="W1084" s="8">
        <v>1296996.1544934094</v>
      </c>
      <c r="X1084" s="58">
        <v>0.92064766453407387</v>
      </c>
      <c r="Y1084" s="55"/>
      <c r="Z1084" s="55">
        <v>1</v>
      </c>
      <c r="AA1084" s="197">
        <v>1456.65</v>
      </c>
      <c r="AB1084" s="8">
        <v>1236429.3407841006</v>
      </c>
      <c r="AC1084" s="58">
        <v>0.84881703963484745</v>
      </c>
      <c r="AD1084" s="55"/>
      <c r="AE1084" s="55">
        <v>1</v>
      </c>
      <c r="AF1084" s="197">
        <v>2086.0566666666664</v>
      </c>
      <c r="AG1084" s="8">
        <v>1779258.2835050027</v>
      </c>
      <c r="AH1084" s="58">
        <v>0.85292902725796982</v>
      </c>
      <c r="AI1084" s="55"/>
      <c r="AJ1084" s="55">
        <v>1</v>
      </c>
      <c r="AK1084" s="55">
        <v>3527.02</v>
      </c>
      <c r="AL1084" s="8">
        <v>2932631.4578893939</v>
      </c>
      <c r="AM1084" s="58">
        <v>0.83147570977465224</v>
      </c>
      <c r="AN1084" s="237">
        <v>1</v>
      </c>
      <c r="AO1084" s="228">
        <v>1</v>
      </c>
      <c r="AP1084" s="55">
        <v>3030</v>
      </c>
      <c r="AQ1084" s="200">
        <v>2619851.380739755</v>
      </c>
      <c r="AR1084" s="201">
        <v>0.86463741938605776</v>
      </c>
      <c r="AS1084" s="55">
        <v>1</v>
      </c>
      <c r="AT1084" s="55"/>
      <c r="AU1084" s="423">
        <v>4099.0018490000002</v>
      </c>
      <c r="AV1084" s="200">
        <v>3649834.7925620936</v>
      </c>
      <c r="AW1084" s="201">
        <v>0.89042038208704732</v>
      </c>
      <c r="AX1084" s="423">
        <v>1</v>
      </c>
      <c r="AY1084" s="55"/>
      <c r="AZ1084" s="426">
        <v>2580.8434189999998</v>
      </c>
      <c r="BA1084" s="200">
        <v>2332735.1082363073</v>
      </c>
      <c r="BB1084" s="201">
        <v>0.90386541510533513</v>
      </c>
      <c r="BC1084" s="425">
        <v>1</v>
      </c>
      <c r="BD1084" s="136"/>
    </row>
    <row r="1085" spans="1:56" ht="11.25" customHeight="1">
      <c r="A1085" s="123">
        <v>236</v>
      </c>
      <c r="B1085" s="55" t="s">
        <v>1239</v>
      </c>
      <c r="C1085" s="345">
        <v>3</v>
      </c>
      <c r="D1085" s="57">
        <v>43171</v>
      </c>
      <c r="E1085" s="94">
        <v>800</v>
      </c>
      <c r="F1085" s="122" t="s">
        <v>132</v>
      </c>
      <c r="G1085" s="122" t="s">
        <v>589</v>
      </c>
      <c r="H1085" s="122" t="s">
        <v>590</v>
      </c>
      <c r="I1085" s="55" t="s">
        <v>849</v>
      </c>
      <c r="J1085" s="55" t="s">
        <v>591</v>
      </c>
      <c r="K1085" s="55" t="s">
        <v>848</v>
      </c>
      <c r="L1085" s="197">
        <v>82.417890520694257</v>
      </c>
      <c r="M1085" s="8">
        <v>73447.993588792029</v>
      </c>
      <c r="N1085" s="58">
        <v>0.89116565741694176</v>
      </c>
      <c r="O1085" s="55"/>
      <c r="P1085" s="55">
        <v>1</v>
      </c>
      <c r="Q1085" s="197">
        <v>2323.333333333333</v>
      </c>
      <c r="R1085" s="8">
        <v>2006094.7535714975</v>
      </c>
      <c r="S1085" s="58">
        <v>0.86345541760609656</v>
      </c>
      <c r="T1085" s="55"/>
      <c r="U1085" s="55">
        <v>1</v>
      </c>
      <c r="V1085" s="197">
        <v>1408.7866666666666</v>
      </c>
      <c r="W1085" s="8">
        <v>1296996.1544934094</v>
      </c>
      <c r="X1085" s="58">
        <v>0.92064766453407387</v>
      </c>
      <c r="Y1085" s="55"/>
      <c r="Z1085" s="55">
        <v>1</v>
      </c>
      <c r="AA1085" s="197">
        <v>1456.65</v>
      </c>
      <c r="AB1085" s="8">
        <v>1236429.3407841006</v>
      </c>
      <c r="AC1085" s="58">
        <v>0.84881703963484745</v>
      </c>
      <c r="AD1085" s="55"/>
      <c r="AE1085" s="55">
        <v>1</v>
      </c>
      <c r="AF1085" s="197">
        <v>2086.0566666666664</v>
      </c>
      <c r="AG1085" s="8">
        <v>1779258.2835050027</v>
      </c>
      <c r="AH1085" s="58">
        <v>0.85292902725796982</v>
      </c>
      <c r="AI1085" s="55"/>
      <c r="AJ1085" s="55">
        <v>1</v>
      </c>
      <c r="AK1085" s="55">
        <v>3129.43</v>
      </c>
      <c r="AL1085" s="8">
        <v>2671849.0571548766</v>
      </c>
      <c r="AM1085" s="58">
        <v>0.85378137780837937</v>
      </c>
      <c r="AN1085" s="237">
        <v>1</v>
      </c>
      <c r="AO1085" s="228">
        <v>1</v>
      </c>
      <c r="AP1085" s="55">
        <v>4206</v>
      </c>
      <c r="AQ1085" s="200">
        <v>3715082.764301551</v>
      </c>
      <c r="AR1085" s="201">
        <v>0.8832816843322755</v>
      </c>
      <c r="AS1085" s="55">
        <v>1</v>
      </c>
      <c r="AT1085" s="55">
        <v>1</v>
      </c>
      <c r="AU1085" s="423">
        <v>3529.6499750000003</v>
      </c>
      <c r="AV1085" s="200">
        <v>3159019.7208947758</v>
      </c>
      <c r="AW1085" s="201">
        <v>0.89499518175163406</v>
      </c>
      <c r="AX1085" s="423">
        <v>1</v>
      </c>
      <c r="AY1085" s="55">
        <v>1</v>
      </c>
      <c r="AZ1085" s="426">
        <v>3754.8555139999999</v>
      </c>
      <c r="BA1085" s="200">
        <v>3366212.3974057124</v>
      </c>
      <c r="BB1085" s="201">
        <v>0.89649585313063862</v>
      </c>
      <c r="BC1085" s="425">
        <v>1</v>
      </c>
      <c r="BD1085" s="136"/>
    </row>
    <row r="1086" spans="1:56" ht="11.25" customHeight="1">
      <c r="A1086" s="357">
        <v>237</v>
      </c>
      <c r="B1086" s="263" t="s">
        <v>405</v>
      </c>
      <c r="C1086" s="344">
        <v>0</v>
      </c>
      <c r="D1086" s="264"/>
      <c r="E1086" s="421">
        <v>30</v>
      </c>
      <c r="F1086" s="263" t="s">
        <v>902</v>
      </c>
      <c r="G1086" s="263" t="s">
        <v>748</v>
      </c>
      <c r="H1086" s="263" t="s">
        <v>645</v>
      </c>
      <c r="I1086" s="263" t="s">
        <v>103</v>
      </c>
      <c r="J1086" s="263"/>
      <c r="K1086" s="263"/>
      <c r="L1086" s="267">
        <v>123.35015</v>
      </c>
      <c r="M1086" s="265">
        <v>0</v>
      </c>
      <c r="N1086" s="268">
        <v>0</v>
      </c>
      <c r="O1086" s="263"/>
      <c r="P1086" s="263"/>
      <c r="Q1086" s="267">
        <v>145.81725</v>
      </c>
      <c r="R1086" s="265">
        <v>0</v>
      </c>
      <c r="S1086" s="268">
        <v>0</v>
      </c>
      <c r="T1086" s="263"/>
      <c r="U1086" s="263"/>
      <c r="V1086" s="267">
        <v>153.02105</v>
      </c>
      <c r="W1086" s="265">
        <v>0</v>
      </c>
      <c r="X1086" s="268">
        <v>0</v>
      </c>
      <c r="Y1086" s="263"/>
      <c r="Z1086" s="263"/>
      <c r="AA1086" s="265">
        <v>133.40960000000001</v>
      </c>
      <c r="AB1086" s="265">
        <v>0</v>
      </c>
      <c r="AC1086" s="268">
        <v>0</v>
      </c>
      <c r="AD1086" s="263"/>
      <c r="AE1086" s="263"/>
      <c r="AF1086" s="271">
        <v>159.27960000000002</v>
      </c>
      <c r="AG1086" s="265">
        <v>0</v>
      </c>
      <c r="AH1086" s="268">
        <v>0</v>
      </c>
      <c r="AI1086" s="263"/>
      <c r="AJ1086" s="263"/>
      <c r="AK1086" s="263">
        <v>150.9813</v>
      </c>
      <c r="AL1086" s="265">
        <v>0</v>
      </c>
      <c r="AM1086" s="268">
        <v>0</v>
      </c>
      <c r="AN1086" s="263"/>
      <c r="AO1086" s="313"/>
      <c r="AP1086" s="263">
        <v>126.95205</v>
      </c>
      <c r="AQ1086" s="265">
        <v>0</v>
      </c>
      <c r="AR1086" s="268">
        <v>0</v>
      </c>
      <c r="AS1086" s="263"/>
      <c r="AT1086" s="263"/>
      <c r="AU1086" s="422">
        <v>140.27509999999998</v>
      </c>
      <c r="AV1086" s="265">
        <v>0</v>
      </c>
      <c r="AW1086" s="268">
        <v>0</v>
      </c>
      <c r="AX1086" s="422"/>
      <c r="AY1086" s="263"/>
      <c r="AZ1086" s="422">
        <v>146.27494999999996</v>
      </c>
      <c r="BA1086" s="265">
        <v>0</v>
      </c>
      <c r="BB1086" s="268">
        <v>0</v>
      </c>
      <c r="BC1086" s="422"/>
      <c r="BD1086" s="263"/>
    </row>
    <row r="1087" spans="1:56" s="4" customFormat="1" ht="11.25" customHeight="1">
      <c r="A1087" s="123">
        <v>237</v>
      </c>
      <c r="B1087" s="55" t="s">
        <v>405</v>
      </c>
      <c r="C1087" s="345">
        <v>1</v>
      </c>
      <c r="D1087" s="57">
        <v>27495</v>
      </c>
      <c r="E1087" s="8">
        <v>10</v>
      </c>
      <c r="F1087" s="55" t="s">
        <v>902</v>
      </c>
      <c r="G1087" s="55" t="s">
        <v>748</v>
      </c>
      <c r="H1087" s="55" t="s">
        <v>645</v>
      </c>
      <c r="I1087" s="55" t="s">
        <v>103</v>
      </c>
      <c r="J1087" s="55"/>
      <c r="K1087" s="55"/>
      <c r="L1087" s="55"/>
      <c r="M1087" s="8"/>
      <c r="N1087" s="58"/>
      <c r="O1087" s="55"/>
      <c r="P1087" s="55"/>
      <c r="Q1087" s="55"/>
      <c r="R1087" s="8"/>
      <c r="S1087" s="58"/>
      <c r="T1087" s="55"/>
      <c r="U1087" s="55"/>
      <c r="V1087" s="55"/>
      <c r="W1087" s="8"/>
      <c r="X1087" s="58"/>
      <c r="Y1087" s="55"/>
      <c r="Z1087" s="55"/>
      <c r="AA1087" s="55"/>
      <c r="AB1087" s="8"/>
      <c r="AC1087" s="58"/>
      <c r="AD1087" s="55"/>
      <c r="AE1087" s="55"/>
      <c r="AF1087" s="55"/>
      <c r="AG1087" s="8"/>
      <c r="AH1087" s="58"/>
      <c r="AI1087" s="55"/>
      <c r="AJ1087" s="55"/>
      <c r="AK1087" s="55">
        <v>150.9813</v>
      </c>
      <c r="AL1087" s="8">
        <v>0</v>
      </c>
      <c r="AM1087" s="58">
        <v>0</v>
      </c>
      <c r="AN1087" s="55"/>
      <c r="AO1087" s="228"/>
      <c r="AP1087" s="55">
        <v>126.95</v>
      </c>
      <c r="AQ1087" s="200">
        <v>0</v>
      </c>
      <c r="AR1087" s="201">
        <v>0</v>
      </c>
      <c r="AS1087" s="55"/>
      <c r="AT1087" s="55"/>
      <c r="AU1087" s="423">
        <v>133.06135</v>
      </c>
      <c r="AV1087" s="200">
        <v>0</v>
      </c>
      <c r="AW1087" s="201">
        <v>0</v>
      </c>
      <c r="AX1087" s="423"/>
      <c r="AY1087" s="55"/>
      <c r="AZ1087" s="423">
        <v>134.16579999999996</v>
      </c>
      <c r="BA1087" s="200">
        <v>0</v>
      </c>
      <c r="BB1087" s="201">
        <v>0</v>
      </c>
      <c r="BC1087" s="425"/>
      <c r="BD1087" s="136"/>
    </row>
    <row r="1088" spans="1:56" ht="11.25" customHeight="1">
      <c r="A1088" s="123">
        <v>237</v>
      </c>
      <c r="B1088" s="55" t="s">
        <v>405</v>
      </c>
      <c r="C1088" s="345">
        <v>2</v>
      </c>
      <c r="D1088" s="57">
        <v>27663</v>
      </c>
      <c r="E1088" s="8">
        <v>10</v>
      </c>
      <c r="F1088" s="55" t="s">
        <v>902</v>
      </c>
      <c r="G1088" s="55" t="s">
        <v>748</v>
      </c>
      <c r="H1088" s="55" t="s">
        <v>645</v>
      </c>
      <c r="I1088" s="55" t="s">
        <v>103</v>
      </c>
      <c r="J1088" s="55"/>
      <c r="K1088" s="55"/>
      <c r="L1088" s="55"/>
      <c r="M1088" s="8"/>
      <c r="N1088" s="58"/>
      <c r="O1088" s="55"/>
      <c r="P1088" s="55"/>
      <c r="Q1088" s="55"/>
      <c r="R1088" s="8"/>
      <c r="S1088" s="58"/>
      <c r="T1088" s="55"/>
      <c r="U1088" s="55"/>
      <c r="V1088" s="55"/>
      <c r="W1088" s="8"/>
      <c r="X1088" s="58"/>
      <c r="Y1088" s="55"/>
      <c r="Z1088" s="55"/>
      <c r="AA1088" s="55"/>
      <c r="AB1088" s="8"/>
      <c r="AC1088" s="58"/>
      <c r="AD1088" s="55"/>
      <c r="AE1088" s="55"/>
      <c r="AF1088" s="55"/>
      <c r="AG1088" s="8"/>
      <c r="AH1088" s="58"/>
      <c r="AI1088" s="55"/>
      <c r="AJ1088" s="55"/>
      <c r="AK1088" s="55">
        <v>0</v>
      </c>
      <c r="AL1088" s="8">
        <v>0</v>
      </c>
      <c r="AM1088" s="58">
        <v>0</v>
      </c>
      <c r="AN1088" s="55"/>
      <c r="AO1088" s="228"/>
      <c r="AP1088" s="55">
        <v>0</v>
      </c>
      <c r="AQ1088" s="200">
        <v>0</v>
      </c>
      <c r="AR1088" s="201">
        <v>0</v>
      </c>
      <c r="AS1088" s="55"/>
      <c r="AT1088" s="55"/>
      <c r="AU1088" s="423">
        <v>3.0745500000000003</v>
      </c>
      <c r="AV1088" s="200">
        <v>0</v>
      </c>
      <c r="AW1088" s="201">
        <v>0</v>
      </c>
      <c r="AX1088" s="423"/>
      <c r="AY1088" s="55"/>
      <c r="AZ1088" s="423">
        <v>9.412700000000001</v>
      </c>
      <c r="BA1088" s="200">
        <v>0</v>
      </c>
      <c r="BB1088" s="201">
        <v>0</v>
      </c>
      <c r="BC1088" s="425"/>
      <c r="BD1088" s="136"/>
    </row>
    <row r="1089" spans="1:56" ht="11.25" customHeight="1">
      <c r="A1089" s="123">
        <v>237</v>
      </c>
      <c r="B1089" s="55" t="s">
        <v>405</v>
      </c>
      <c r="C1089" s="345">
        <v>3</v>
      </c>
      <c r="D1089" s="57">
        <v>27752</v>
      </c>
      <c r="E1089" s="8">
        <v>10</v>
      </c>
      <c r="F1089" s="55" t="s">
        <v>902</v>
      </c>
      <c r="G1089" s="55" t="s">
        <v>748</v>
      </c>
      <c r="H1089" s="55" t="s">
        <v>645</v>
      </c>
      <c r="I1089" s="55" t="s">
        <v>103</v>
      </c>
      <c r="J1089" s="55"/>
      <c r="K1089" s="55"/>
      <c r="L1089" s="56"/>
      <c r="M1089" s="200"/>
      <c r="N1089" s="201"/>
      <c r="O1089" s="56"/>
      <c r="P1089" s="56"/>
      <c r="Q1089" s="56"/>
      <c r="R1089" s="200"/>
      <c r="S1089" s="201"/>
      <c r="T1089" s="56"/>
      <c r="U1089" s="56"/>
      <c r="V1089" s="56"/>
      <c r="W1089" s="200"/>
      <c r="X1089" s="201"/>
      <c r="Y1089" s="56"/>
      <c r="Z1089" s="56"/>
      <c r="AA1089" s="56"/>
      <c r="AB1089" s="200"/>
      <c r="AC1089" s="201"/>
      <c r="AD1089" s="56"/>
      <c r="AE1089" s="56"/>
      <c r="AF1089" s="56"/>
      <c r="AG1089" s="200"/>
      <c r="AH1089" s="201"/>
      <c r="AI1089" s="56"/>
      <c r="AJ1089" s="56"/>
      <c r="AK1089" s="55">
        <v>0</v>
      </c>
      <c r="AL1089" s="8">
        <v>0</v>
      </c>
      <c r="AM1089" s="58">
        <v>0</v>
      </c>
      <c r="AN1089" s="55"/>
      <c r="AO1089" s="228"/>
      <c r="AP1089" s="56">
        <v>0</v>
      </c>
      <c r="AQ1089" s="200">
        <v>0</v>
      </c>
      <c r="AR1089" s="201">
        <v>0</v>
      </c>
      <c r="AS1089" s="56"/>
      <c r="AT1089" s="56"/>
      <c r="AU1089" s="423">
        <v>4.1391999999999998</v>
      </c>
      <c r="AV1089" s="200">
        <v>0</v>
      </c>
      <c r="AW1089" s="201">
        <v>0</v>
      </c>
      <c r="AX1089" s="423"/>
      <c r="AY1089" s="56"/>
      <c r="AZ1089" s="423">
        <v>2.69645</v>
      </c>
      <c r="BA1089" s="200">
        <v>0</v>
      </c>
      <c r="BB1089" s="201">
        <v>0</v>
      </c>
      <c r="BC1089" s="425"/>
      <c r="BD1089" s="139"/>
    </row>
    <row r="1090" spans="1:56" ht="11.25" customHeight="1">
      <c r="A1090" s="357">
        <v>238</v>
      </c>
      <c r="B1090" s="263" t="s">
        <v>605</v>
      </c>
      <c r="C1090" s="344">
        <v>0</v>
      </c>
      <c r="D1090" s="264"/>
      <c r="E1090" s="421">
        <v>555</v>
      </c>
      <c r="F1090" s="263" t="s">
        <v>151</v>
      </c>
      <c r="G1090" s="263" t="s">
        <v>748</v>
      </c>
      <c r="H1090" s="263" t="s">
        <v>152</v>
      </c>
      <c r="I1090" s="263" t="s">
        <v>103</v>
      </c>
      <c r="J1090" s="263"/>
      <c r="K1090" s="263"/>
      <c r="L1090" s="267">
        <v>802.19884999999999</v>
      </c>
      <c r="M1090" s="265">
        <v>0</v>
      </c>
      <c r="N1090" s="268">
        <v>0</v>
      </c>
      <c r="O1090" s="263"/>
      <c r="P1090" s="263"/>
      <c r="Q1090" s="267">
        <v>1600.94505</v>
      </c>
      <c r="R1090" s="265">
        <v>0</v>
      </c>
      <c r="S1090" s="268">
        <v>0</v>
      </c>
      <c r="T1090" s="263"/>
      <c r="U1090" s="263"/>
      <c r="V1090" s="267">
        <v>1551.4239000000002</v>
      </c>
      <c r="W1090" s="265">
        <v>0</v>
      </c>
      <c r="X1090" s="268">
        <v>0</v>
      </c>
      <c r="Y1090" s="263"/>
      <c r="Z1090" s="263"/>
      <c r="AA1090" s="265">
        <v>1713.0517000000002</v>
      </c>
      <c r="AB1090" s="265">
        <v>0</v>
      </c>
      <c r="AC1090" s="268">
        <v>0</v>
      </c>
      <c r="AD1090" s="263"/>
      <c r="AE1090" s="263"/>
      <c r="AF1090" s="271">
        <v>1644.5360000000001</v>
      </c>
      <c r="AG1090" s="265">
        <v>0</v>
      </c>
      <c r="AH1090" s="268">
        <v>0</v>
      </c>
      <c r="AI1090" s="263"/>
      <c r="AJ1090" s="263"/>
      <c r="AK1090" s="263">
        <v>1682.4256000000003</v>
      </c>
      <c r="AL1090" s="265">
        <v>0</v>
      </c>
      <c r="AM1090" s="268">
        <v>0</v>
      </c>
      <c r="AN1090" s="263"/>
      <c r="AO1090" s="313"/>
      <c r="AP1090" s="263">
        <v>1322.4346</v>
      </c>
      <c r="AQ1090" s="265">
        <v>0</v>
      </c>
      <c r="AR1090" s="268">
        <v>0</v>
      </c>
      <c r="AS1090" s="263"/>
      <c r="AT1090" s="263"/>
      <c r="AU1090" s="422">
        <v>1347.9762500000002</v>
      </c>
      <c r="AV1090" s="265">
        <v>0</v>
      </c>
      <c r="AW1090" s="268">
        <v>0</v>
      </c>
      <c r="AX1090" s="422"/>
      <c r="AY1090" s="263"/>
      <c r="AZ1090" s="422">
        <v>1450.7199499999997</v>
      </c>
      <c r="BA1090" s="265">
        <v>0</v>
      </c>
      <c r="BB1090" s="268">
        <v>0</v>
      </c>
      <c r="BC1090" s="422"/>
      <c r="BD1090" s="263"/>
    </row>
    <row r="1091" spans="1:56" ht="11.25" customHeight="1">
      <c r="A1091" s="123">
        <v>238</v>
      </c>
      <c r="B1091" s="55" t="s">
        <v>606</v>
      </c>
      <c r="C1091" s="345">
        <v>1</v>
      </c>
      <c r="D1091" s="57">
        <v>22105</v>
      </c>
      <c r="E1091" s="8">
        <v>20</v>
      </c>
      <c r="F1091" s="55" t="s">
        <v>151</v>
      </c>
      <c r="G1091" s="55" t="s">
        <v>748</v>
      </c>
      <c r="H1091" s="55" t="s">
        <v>152</v>
      </c>
      <c r="I1091" s="55" t="s">
        <v>103</v>
      </c>
      <c r="J1091" s="55"/>
      <c r="K1091" s="55"/>
      <c r="L1091" s="55"/>
      <c r="M1091" s="8"/>
      <c r="N1091" s="58"/>
      <c r="O1091" s="55"/>
      <c r="P1091" s="55"/>
      <c r="Q1091" s="55"/>
      <c r="R1091" s="8"/>
      <c r="S1091" s="58"/>
      <c r="T1091" s="55"/>
      <c r="U1091" s="55"/>
      <c r="V1091" s="55"/>
      <c r="W1091" s="8"/>
      <c r="X1091" s="58"/>
      <c r="Y1091" s="55"/>
      <c r="Z1091" s="55"/>
      <c r="AA1091" s="55"/>
      <c r="AB1091" s="8"/>
      <c r="AC1091" s="58"/>
      <c r="AD1091" s="55"/>
      <c r="AE1091" s="55"/>
      <c r="AF1091" s="55"/>
      <c r="AG1091" s="8"/>
      <c r="AH1091" s="58"/>
      <c r="AI1091" s="55"/>
      <c r="AJ1091" s="55"/>
      <c r="AK1091" s="55">
        <v>269.74450000000002</v>
      </c>
      <c r="AL1091" s="8">
        <v>0</v>
      </c>
      <c r="AM1091" s="58">
        <v>0</v>
      </c>
      <c r="AN1091" s="55"/>
      <c r="AO1091" s="228"/>
      <c r="AP1091" s="55">
        <v>220.98</v>
      </c>
      <c r="AQ1091" s="200">
        <v>0</v>
      </c>
      <c r="AR1091" s="201">
        <v>0</v>
      </c>
      <c r="AS1091" s="55"/>
      <c r="AT1091" s="55"/>
      <c r="AU1091" s="423">
        <v>129.40970000000002</v>
      </c>
      <c r="AV1091" s="200">
        <v>0</v>
      </c>
      <c r="AW1091" s="201">
        <v>0</v>
      </c>
      <c r="AX1091" s="423"/>
      <c r="AY1091" s="55"/>
      <c r="AZ1091" s="423">
        <v>166.00579999999999</v>
      </c>
      <c r="BA1091" s="200">
        <v>0</v>
      </c>
      <c r="BB1091" s="201">
        <v>0</v>
      </c>
      <c r="BC1091" s="425"/>
      <c r="BD1091" s="136"/>
    </row>
    <row r="1092" spans="1:56" ht="11.25" customHeight="1">
      <c r="A1092" s="123">
        <v>238</v>
      </c>
      <c r="B1092" s="55" t="s">
        <v>606</v>
      </c>
      <c r="C1092" s="345">
        <v>2</v>
      </c>
      <c r="D1092" s="57">
        <v>22118</v>
      </c>
      <c r="E1092" s="8">
        <v>20</v>
      </c>
      <c r="F1092" s="55" t="s">
        <v>151</v>
      </c>
      <c r="G1092" s="55" t="s">
        <v>748</v>
      </c>
      <c r="H1092" s="55" t="s">
        <v>152</v>
      </c>
      <c r="I1092" s="55" t="s">
        <v>103</v>
      </c>
      <c r="J1092" s="55"/>
      <c r="K1092" s="55"/>
      <c r="L1092" s="55"/>
      <c r="M1092" s="8"/>
      <c r="N1092" s="58"/>
      <c r="O1092" s="55"/>
      <c r="P1092" s="55"/>
      <c r="Q1092" s="55"/>
      <c r="R1092" s="8"/>
      <c r="S1092" s="58"/>
      <c r="T1092" s="55"/>
      <c r="U1092" s="55"/>
      <c r="V1092" s="55"/>
      <c r="W1092" s="8"/>
      <c r="X1092" s="58"/>
      <c r="Y1092" s="55"/>
      <c r="Z1092" s="55"/>
      <c r="AA1092" s="55"/>
      <c r="AB1092" s="8"/>
      <c r="AC1092" s="58"/>
      <c r="AD1092" s="55"/>
      <c r="AE1092" s="55"/>
      <c r="AF1092" s="55"/>
      <c r="AG1092" s="8"/>
      <c r="AH1092" s="58"/>
      <c r="AI1092" s="55"/>
      <c r="AJ1092" s="55"/>
      <c r="AK1092" s="55">
        <v>0</v>
      </c>
      <c r="AL1092" s="8">
        <v>0</v>
      </c>
      <c r="AM1092" s="58">
        <v>0</v>
      </c>
      <c r="AN1092" s="55"/>
      <c r="AO1092" s="228"/>
      <c r="AP1092" s="55">
        <v>0</v>
      </c>
      <c r="AQ1092" s="200">
        <v>0</v>
      </c>
      <c r="AR1092" s="201">
        <v>0</v>
      </c>
      <c r="AS1092" s="55"/>
      <c r="AT1092" s="55"/>
      <c r="AU1092" s="423">
        <v>0</v>
      </c>
      <c r="AV1092" s="200">
        <v>0</v>
      </c>
      <c r="AW1092" s="201">
        <v>0</v>
      </c>
      <c r="AX1092" s="423"/>
      <c r="AY1092" s="55"/>
      <c r="AZ1092" s="423">
        <v>0</v>
      </c>
      <c r="BA1092" s="200">
        <v>0</v>
      </c>
      <c r="BB1092" s="201">
        <v>0</v>
      </c>
      <c r="BC1092" s="425"/>
      <c r="BD1092" s="136"/>
    </row>
    <row r="1093" spans="1:56" ht="11.25" customHeight="1">
      <c r="A1093" s="123">
        <v>238</v>
      </c>
      <c r="B1093" s="55" t="s">
        <v>606</v>
      </c>
      <c r="C1093" s="345">
        <v>3</v>
      </c>
      <c r="D1093" s="57">
        <v>23468</v>
      </c>
      <c r="E1093" s="8">
        <v>20</v>
      </c>
      <c r="F1093" s="55" t="s">
        <v>151</v>
      </c>
      <c r="G1093" s="55" t="s">
        <v>748</v>
      </c>
      <c r="H1093" s="55" t="s">
        <v>152</v>
      </c>
      <c r="I1093" s="55" t="s">
        <v>103</v>
      </c>
      <c r="J1093" s="55"/>
      <c r="K1093" s="55"/>
      <c r="L1093" s="55"/>
      <c r="M1093" s="8"/>
      <c r="N1093" s="58"/>
      <c r="O1093" s="55"/>
      <c r="P1093" s="55"/>
      <c r="Q1093" s="55"/>
      <c r="R1093" s="8"/>
      <c r="S1093" s="58"/>
      <c r="T1093" s="55"/>
      <c r="U1093" s="55"/>
      <c r="V1093" s="55"/>
      <c r="W1093" s="8"/>
      <c r="X1093" s="58"/>
      <c r="Y1093" s="55"/>
      <c r="Z1093" s="55"/>
      <c r="AA1093" s="55"/>
      <c r="AB1093" s="8"/>
      <c r="AC1093" s="58"/>
      <c r="AD1093" s="55"/>
      <c r="AE1093" s="55"/>
      <c r="AF1093" s="55"/>
      <c r="AG1093" s="8"/>
      <c r="AH1093" s="58"/>
      <c r="AI1093" s="55"/>
      <c r="AJ1093" s="55"/>
      <c r="AK1093" s="55">
        <v>0</v>
      </c>
      <c r="AL1093" s="8">
        <v>0</v>
      </c>
      <c r="AM1093" s="58">
        <v>0</v>
      </c>
      <c r="AN1093" s="55"/>
      <c r="AO1093" s="228"/>
      <c r="AP1093" s="55">
        <v>0</v>
      </c>
      <c r="AQ1093" s="200">
        <v>0</v>
      </c>
      <c r="AR1093" s="201">
        <v>0</v>
      </c>
      <c r="AS1093" s="55"/>
      <c r="AT1093" s="55"/>
      <c r="AU1093" s="423">
        <v>0</v>
      </c>
      <c r="AV1093" s="200">
        <v>0</v>
      </c>
      <c r="AW1093" s="201">
        <v>0</v>
      </c>
      <c r="AX1093" s="423"/>
      <c r="AY1093" s="55"/>
      <c r="AZ1093" s="423">
        <v>0</v>
      </c>
      <c r="BA1093" s="200">
        <v>0</v>
      </c>
      <c r="BB1093" s="201">
        <v>0</v>
      </c>
      <c r="BC1093" s="425"/>
      <c r="BD1093" s="136"/>
    </row>
    <row r="1094" spans="1:56" ht="11.25" customHeight="1">
      <c r="A1094" s="123">
        <v>238</v>
      </c>
      <c r="B1094" s="55" t="s">
        <v>607</v>
      </c>
      <c r="C1094" s="345">
        <v>4</v>
      </c>
      <c r="D1094" s="57">
        <v>22220</v>
      </c>
      <c r="E1094" s="8">
        <v>35</v>
      </c>
      <c r="F1094" s="55" t="s">
        <v>151</v>
      </c>
      <c r="G1094" s="55" t="s">
        <v>748</v>
      </c>
      <c r="H1094" s="55" t="s">
        <v>152</v>
      </c>
      <c r="I1094" s="55" t="s">
        <v>103</v>
      </c>
      <c r="J1094" s="55"/>
      <c r="K1094" s="55"/>
      <c r="L1094" s="55"/>
      <c r="M1094" s="8"/>
      <c r="N1094" s="58"/>
      <c r="O1094" s="55"/>
      <c r="P1094" s="55"/>
      <c r="Q1094" s="55"/>
      <c r="R1094" s="8"/>
      <c r="S1094" s="58"/>
      <c r="T1094" s="55"/>
      <c r="U1094" s="55"/>
      <c r="V1094" s="55"/>
      <c r="W1094" s="8"/>
      <c r="X1094" s="58"/>
      <c r="Y1094" s="55"/>
      <c r="Z1094" s="55"/>
      <c r="AA1094" s="55"/>
      <c r="AB1094" s="8"/>
      <c r="AC1094" s="58"/>
      <c r="AD1094" s="55"/>
      <c r="AE1094" s="55"/>
      <c r="AF1094" s="55"/>
      <c r="AG1094" s="8"/>
      <c r="AH1094" s="58"/>
      <c r="AI1094" s="55"/>
      <c r="AJ1094" s="55"/>
      <c r="AK1094" s="55">
        <v>739.17554999999993</v>
      </c>
      <c r="AL1094" s="8">
        <v>0</v>
      </c>
      <c r="AM1094" s="58">
        <v>0</v>
      </c>
      <c r="AN1094" s="55"/>
      <c r="AO1094" s="228"/>
      <c r="AP1094" s="55">
        <v>581.53</v>
      </c>
      <c r="AQ1094" s="200">
        <v>0</v>
      </c>
      <c r="AR1094" s="201">
        <v>0</v>
      </c>
      <c r="AS1094" s="55"/>
      <c r="AT1094" s="55"/>
      <c r="AU1094" s="423">
        <v>628.69075000000009</v>
      </c>
      <c r="AV1094" s="200">
        <v>0</v>
      </c>
      <c r="AW1094" s="201">
        <v>0</v>
      </c>
      <c r="AX1094" s="423"/>
      <c r="AY1094" s="55"/>
      <c r="AZ1094" s="423">
        <v>634.10354999999993</v>
      </c>
      <c r="BA1094" s="200">
        <v>0</v>
      </c>
      <c r="BB1094" s="201">
        <v>0</v>
      </c>
      <c r="BC1094" s="425"/>
      <c r="BD1094" s="136"/>
    </row>
    <row r="1095" spans="1:56" ht="11.25" customHeight="1">
      <c r="A1095" s="123">
        <v>238</v>
      </c>
      <c r="B1095" s="55" t="s">
        <v>607</v>
      </c>
      <c r="C1095" s="345">
        <v>5</v>
      </c>
      <c r="D1095" s="57">
        <v>22300</v>
      </c>
      <c r="E1095" s="8">
        <v>35</v>
      </c>
      <c r="F1095" s="55" t="s">
        <v>151</v>
      </c>
      <c r="G1095" s="55" t="s">
        <v>748</v>
      </c>
      <c r="H1095" s="55" t="s">
        <v>152</v>
      </c>
      <c r="I1095" s="55" t="s">
        <v>103</v>
      </c>
      <c r="J1095" s="55"/>
      <c r="K1095" s="55"/>
      <c r="L1095" s="55"/>
      <c r="M1095" s="8"/>
      <c r="N1095" s="58"/>
      <c r="O1095" s="55"/>
      <c r="P1095" s="55"/>
      <c r="Q1095" s="55"/>
      <c r="R1095" s="8"/>
      <c r="S1095" s="58"/>
      <c r="T1095" s="55"/>
      <c r="U1095" s="55"/>
      <c r="V1095" s="55"/>
      <c r="W1095" s="8"/>
      <c r="X1095" s="58"/>
      <c r="Y1095" s="55"/>
      <c r="Z1095" s="55"/>
      <c r="AA1095" s="55"/>
      <c r="AB1095" s="8"/>
      <c r="AC1095" s="58"/>
      <c r="AD1095" s="55"/>
      <c r="AE1095" s="55"/>
      <c r="AF1095" s="55"/>
      <c r="AG1095" s="8"/>
      <c r="AH1095" s="58"/>
      <c r="AI1095" s="55"/>
      <c r="AJ1095" s="55"/>
      <c r="AK1095" s="55">
        <v>0</v>
      </c>
      <c r="AL1095" s="8">
        <v>0</v>
      </c>
      <c r="AM1095" s="58">
        <v>0</v>
      </c>
      <c r="AN1095" s="55"/>
      <c r="AO1095" s="228"/>
      <c r="AP1095" s="55">
        <v>0</v>
      </c>
      <c r="AQ1095" s="200">
        <v>0</v>
      </c>
      <c r="AR1095" s="201">
        <v>0</v>
      </c>
      <c r="AS1095" s="55"/>
      <c r="AT1095" s="55"/>
      <c r="AU1095" s="423">
        <v>0</v>
      </c>
      <c r="AV1095" s="200">
        <v>0</v>
      </c>
      <c r="AW1095" s="201">
        <v>0</v>
      </c>
      <c r="AX1095" s="423"/>
      <c r="AY1095" s="55"/>
      <c r="AZ1095" s="423">
        <v>0</v>
      </c>
      <c r="BA1095" s="200">
        <v>0</v>
      </c>
      <c r="BB1095" s="201">
        <v>0</v>
      </c>
      <c r="BC1095" s="425"/>
      <c r="BD1095" s="136"/>
    </row>
    <row r="1096" spans="1:56" ht="11.25" customHeight="1">
      <c r="A1096" s="123">
        <v>238</v>
      </c>
      <c r="B1096" s="55" t="s">
        <v>607</v>
      </c>
      <c r="C1096" s="345">
        <v>6</v>
      </c>
      <c r="D1096" s="57">
        <v>22403</v>
      </c>
      <c r="E1096" s="8">
        <v>35</v>
      </c>
      <c r="F1096" s="55" t="s">
        <v>151</v>
      </c>
      <c r="G1096" s="55" t="s">
        <v>748</v>
      </c>
      <c r="H1096" s="55" t="s">
        <v>152</v>
      </c>
      <c r="I1096" s="55" t="s">
        <v>103</v>
      </c>
      <c r="J1096" s="55"/>
      <c r="K1096" s="55"/>
      <c r="L1096" s="55"/>
      <c r="M1096" s="8"/>
      <c r="N1096" s="58"/>
      <c r="O1096" s="55"/>
      <c r="P1096" s="55"/>
      <c r="Q1096" s="55"/>
      <c r="R1096" s="8"/>
      <c r="S1096" s="58"/>
      <c r="T1096" s="55"/>
      <c r="U1096" s="55"/>
      <c r="V1096" s="55"/>
      <c r="W1096" s="8"/>
      <c r="X1096" s="58"/>
      <c r="Y1096" s="55"/>
      <c r="Z1096" s="55"/>
      <c r="AA1096" s="55"/>
      <c r="AB1096" s="8"/>
      <c r="AC1096" s="58"/>
      <c r="AD1096" s="55"/>
      <c r="AE1096" s="55"/>
      <c r="AF1096" s="55"/>
      <c r="AG1096" s="8"/>
      <c r="AH1096" s="58"/>
      <c r="AI1096" s="55"/>
      <c r="AJ1096" s="55"/>
      <c r="AK1096" s="55">
        <v>0</v>
      </c>
      <c r="AL1096" s="8">
        <v>0</v>
      </c>
      <c r="AM1096" s="58">
        <v>0</v>
      </c>
      <c r="AN1096" s="55"/>
      <c r="AO1096" s="228"/>
      <c r="AP1096" s="55">
        <v>0</v>
      </c>
      <c r="AQ1096" s="200">
        <v>0</v>
      </c>
      <c r="AR1096" s="201">
        <v>0</v>
      </c>
      <c r="AS1096" s="55"/>
      <c r="AT1096" s="55"/>
      <c r="AU1096" s="423">
        <v>0</v>
      </c>
      <c r="AV1096" s="200">
        <v>0</v>
      </c>
      <c r="AW1096" s="201">
        <v>0</v>
      </c>
      <c r="AX1096" s="423"/>
      <c r="AY1096" s="55"/>
      <c r="AZ1096" s="423">
        <v>0</v>
      </c>
      <c r="BA1096" s="200">
        <v>0</v>
      </c>
      <c r="BB1096" s="201">
        <v>0</v>
      </c>
      <c r="BC1096" s="425"/>
      <c r="BD1096" s="136"/>
    </row>
    <row r="1097" spans="1:56" ht="11.25" customHeight="1">
      <c r="A1097" s="123">
        <v>238</v>
      </c>
      <c r="B1097" s="55" t="s">
        <v>607</v>
      </c>
      <c r="C1097" s="345">
        <v>7</v>
      </c>
      <c r="D1097" s="57">
        <v>22448</v>
      </c>
      <c r="E1097" s="8">
        <v>35</v>
      </c>
      <c r="F1097" s="55" t="s">
        <v>151</v>
      </c>
      <c r="G1097" s="55" t="s">
        <v>748</v>
      </c>
      <c r="H1097" s="55" t="s">
        <v>152</v>
      </c>
      <c r="I1097" s="55" t="s">
        <v>103</v>
      </c>
      <c r="J1097" s="55"/>
      <c r="K1097" s="55"/>
      <c r="L1097" s="55"/>
      <c r="M1097" s="8"/>
      <c r="N1097" s="58"/>
      <c r="O1097" s="55"/>
      <c r="P1097" s="55"/>
      <c r="Q1097" s="55"/>
      <c r="R1097" s="8"/>
      <c r="S1097" s="58"/>
      <c r="T1097" s="55"/>
      <c r="U1097" s="55"/>
      <c r="V1097" s="55"/>
      <c r="W1097" s="8"/>
      <c r="X1097" s="58"/>
      <c r="Y1097" s="55"/>
      <c r="Z1097" s="55"/>
      <c r="AA1097" s="55"/>
      <c r="AB1097" s="8"/>
      <c r="AC1097" s="58"/>
      <c r="AD1097" s="55"/>
      <c r="AE1097" s="55"/>
      <c r="AF1097" s="55"/>
      <c r="AG1097" s="8"/>
      <c r="AH1097" s="58"/>
      <c r="AI1097" s="55"/>
      <c r="AJ1097" s="55"/>
      <c r="AK1097" s="55">
        <v>0</v>
      </c>
      <c r="AL1097" s="8">
        <v>0</v>
      </c>
      <c r="AM1097" s="58">
        <v>0</v>
      </c>
      <c r="AN1097" s="55"/>
      <c r="AO1097" s="228"/>
      <c r="AP1097" s="55">
        <v>0</v>
      </c>
      <c r="AQ1097" s="200">
        <v>0</v>
      </c>
      <c r="AR1097" s="201">
        <v>0</v>
      </c>
      <c r="AS1097" s="55"/>
      <c r="AT1097" s="55"/>
      <c r="AU1097" s="423">
        <v>0</v>
      </c>
      <c r="AV1097" s="200">
        <v>0</v>
      </c>
      <c r="AW1097" s="201">
        <v>0</v>
      </c>
      <c r="AX1097" s="423"/>
      <c r="AY1097" s="55"/>
      <c r="AZ1097" s="423">
        <v>0</v>
      </c>
      <c r="BA1097" s="200">
        <v>0</v>
      </c>
      <c r="BB1097" s="201">
        <v>0</v>
      </c>
      <c r="BC1097" s="425"/>
      <c r="BD1097" s="136"/>
    </row>
    <row r="1098" spans="1:56" ht="11.25" customHeight="1">
      <c r="A1098" s="123">
        <v>238</v>
      </c>
      <c r="B1098" s="55" t="s">
        <v>607</v>
      </c>
      <c r="C1098" s="345">
        <v>8</v>
      </c>
      <c r="D1098" s="57">
        <v>23433</v>
      </c>
      <c r="E1098" s="8">
        <v>35</v>
      </c>
      <c r="F1098" s="55" t="s">
        <v>151</v>
      </c>
      <c r="G1098" s="55" t="s">
        <v>748</v>
      </c>
      <c r="H1098" s="55" t="s">
        <v>152</v>
      </c>
      <c r="I1098" s="55" t="s">
        <v>103</v>
      </c>
      <c r="J1098" s="55"/>
      <c r="K1098" s="55"/>
      <c r="L1098" s="55"/>
      <c r="M1098" s="8"/>
      <c r="N1098" s="58"/>
      <c r="O1098" s="55"/>
      <c r="P1098" s="55"/>
      <c r="Q1098" s="55"/>
      <c r="R1098" s="8"/>
      <c r="S1098" s="58"/>
      <c r="T1098" s="55"/>
      <c r="U1098" s="55"/>
      <c r="V1098" s="55"/>
      <c r="W1098" s="8"/>
      <c r="X1098" s="58"/>
      <c r="Y1098" s="55"/>
      <c r="Z1098" s="55"/>
      <c r="AA1098" s="55"/>
      <c r="AB1098" s="8"/>
      <c r="AC1098" s="58"/>
      <c r="AD1098" s="55"/>
      <c r="AE1098" s="55"/>
      <c r="AF1098" s="55"/>
      <c r="AG1098" s="8"/>
      <c r="AH1098" s="58"/>
      <c r="AI1098" s="55"/>
      <c r="AJ1098" s="55"/>
      <c r="AK1098" s="55">
        <v>0</v>
      </c>
      <c r="AL1098" s="8">
        <v>0</v>
      </c>
      <c r="AM1098" s="58">
        <v>0</v>
      </c>
      <c r="AN1098" s="55"/>
      <c r="AO1098" s="228"/>
      <c r="AP1098" s="55">
        <v>0</v>
      </c>
      <c r="AQ1098" s="200">
        <v>0</v>
      </c>
      <c r="AR1098" s="201">
        <v>0</v>
      </c>
      <c r="AS1098" s="55"/>
      <c r="AT1098" s="55"/>
      <c r="AU1098" s="423">
        <v>0</v>
      </c>
      <c r="AV1098" s="200">
        <v>0</v>
      </c>
      <c r="AW1098" s="201">
        <v>0</v>
      </c>
      <c r="AX1098" s="423"/>
      <c r="AY1098" s="55"/>
      <c r="AZ1098" s="423">
        <v>0</v>
      </c>
      <c r="BA1098" s="200">
        <v>0</v>
      </c>
      <c r="BB1098" s="201">
        <v>0</v>
      </c>
      <c r="BC1098" s="425"/>
      <c r="BD1098" s="136"/>
    </row>
    <row r="1099" spans="1:56" s="102" customFormat="1" ht="11.25" customHeight="1">
      <c r="A1099" s="123">
        <v>238</v>
      </c>
      <c r="B1099" s="55" t="s">
        <v>608</v>
      </c>
      <c r="C1099" s="345">
        <v>9</v>
      </c>
      <c r="D1099" s="57">
        <v>23839</v>
      </c>
      <c r="E1099" s="8">
        <v>60</v>
      </c>
      <c r="F1099" s="55" t="s">
        <v>151</v>
      </c>
      <c r="G1099" s="55" t="s">
        <v>748</v>
      </c>
      <c r="H1099" s="55" t="s">
        <v>152</v>
      </c>
      <c r="I1099" s="55" t="s">
        <v>103</v>
      </c>
      <c r="J1099" s="55"/>
      <c r="K1099" s="55"/>
      <c r="L1099" s="55"/>
      <c r="M1099" s="8"/>
      <c r="N1099" s="58"/>
      <c r="O1099" s="55"/>
      <c r="P1099" s="55"/>
      <c r="Q1099" s="55"/>
      <c r="R1099" s="8"/>
      <c r="S1099" s="58"/>
      <c r="T1099" s="55"/>
      <c r="U1099" s="55"/>
      <c r="V1099" s="55"/>
      <c r="W1099" s="8"/>
      <c r="X1099" s="58"/>
      <c r="Y1099" s="55"/>
      <c r="Z1099" s="55"/>
      <c r="AA1099" s="55"/>
      <c r="AB1099" s="8"/>
      <c r="AC1099" s="58"/>
      <c r="AD1099" s="55"/>
      <c r="AE1099" s="55"/>
      <c r="AF1099" s="55"/>
      <c r="AG1099" s="8"/>
      <c r="AH1099" s="58"/>
      <c r="AI1099" s="55"/>
      <c r="AJ1099" s="55"/>
      <c r="AK1099" s="55">
        <v>444.86450000000002</v>
      </c>
      <c r="AL1099" s="8">
        <v>0</v>
      </c>
      <c r="AM1099" s="58">
        <v>0</v>
      </c>
      <c r="AN1099" s="55"/>
      <c r="AO1099" s="228"/>
      <c r="AP1099" s="55">
        <v>0</v>
      </c>
      <c r="AQ1099" s="200">
        <v>0</v>
      </c>
      <c r="AR1099" s="201">
        <v>0</v>
      </c>
      <c r="AS1099" s="55"/>
      <c r="AT1099" s="55"/>
      <c r="AU1099" s="423">
        <v>397.15424999999999</v>
      </c>
      <c r="AV1099" s="200">
        <v>0</v>
      </c>
      <c r="AW1099" s="201">
        <v>0</v>
      </c>
      <c r="AX1099" s="423"/>
      <c r="AY1099" s="55"/>
      <c r="AZ1099" s="423">
        <v>400.36810000000003</v>
      </c>
      <c r="BA1099" s="200">
        <v>0</v>
      </c>
      <c r="BB1099" s="201">
        <v>0</v>
      </c>
      <c r="BC1099" s="425"/>
      <c r="BD1099" s="136"/>
    </row>
    <row r="1100" spans="1:56" s="4" customFormat="1" ht="11.25" customHeight="1">
      <c r="A1100" s="123">
        <v>238</v>
      </c>
      <c r="B1100" s="55" t="s">
        <v>608</v>
      </c>
      <c r="C1100" s="345">
        <v>10</v>
      </c>
      <c r="D1100" s="57">
        <v>23904</v>
      </c>
      <c r="E1100" s="8">
        <v>60</v>
      </c>
      <c r="F1100" s="55" t="s">
        <v>151</v>
      </c>
      <c r="G1100" s="55" t="s">
        <v>748</v>
      </c>
      <c r="H1100" s="55" t="s">
        <v>152</v>
      </c>
      <c r="I1100" s="55" t="s">
        <v>103</v>
      </c>
      <c r="J1100" s="55"/>
      <c r="K1100" s="55"/>
      <c r="L1100" s="55"/>
      <c r="M1100" s="8"/>
      <c r="N1100" s="58"/>
      <c r="O1100" s="55"/>
      <c r="P1100" s="55"/>
      <c r="Q1100" s="55"/>
      <c r="R1100" s="8"/>
      <c r="S1100" s="58"/>
      <c r="T1100" s="55"/>
      <c r="U1100" s="55"/>
      <c r="V1100" s="55"/>
      <c r="W1100" s="8"/>
      <c r="X1100" s="58"/>
      <c r="Y1100" s="55"/>
      <c r="Z1100" s="55"/>
      <c r="AA1100" s="55"/>
      <c r="AB1100" s="8"/>
      <c r="AC1100" s="58"/>
      <c r="AD1100" s="55"/>
      <c r="AE1100" s="55"/>
      <c r="AF1100" s="55"/>
      <c r="AG1100" s="8"/>
      <c r="AH1100" s="58"/>
      <c r="AI1100" s="55"/>
      <c r="AJ1100" s="55"/>
      <c r="AK1100" s="55">
        <v>8.855500000000001</v>
      </c>
      <c r="AL1100" s="8">
        <v>0</v>
      </c>
      <c r="AM1100" s="58">
        <v>0</v>
      </c>
      <c r="AN1100" s="55"/>
      <c r="AO1100" s="228"/>
      <c r="AP1100" s="55">
        <v>0</v>
      </c>
      <c r="AQ1100" s="200">
        <v>0</v>
      </c>
      <c r="AR1100" s="201">
        <v>0</v>
      </c>
      <c r="AS1100" s="55"/>
      <c r="AT1100" s="55"/>
      <c r="AU1100" s="423">
        <v>0</v>
      </c>
      <c r="AV1100" s="200">
        <v>0</v>
      </c>
      <c r="AW1100" s="201">
        <v>0</v>
      </c>
      <c r="AX1100" s="423"/>
      <c r="AY1100" s="55"/>
      <c r="AZ1100" s="423">
        <v>0</v>
      </c>
      <c r="BA1100" s="200">
        <v>0</v>
      </c>
      <c r="BB1100" s="201">
        <v>0</v>
      </c>
      <c r="BC1100" s="425"/>
      <c r="BD1100" s="136"/>
    </row>
    <row r="1101" spans="1:56" ht="11.25" customHeight="1">
      <c r="A1101" s="123">
        <v>238</v>
      </c>
      <c r="B1101" s="55" t="s">
        <v>608</v>
      </c>
      <c r="C1101" s="345">
        <v>11</v>
      </c>
      <c r="D1101" s="57">
        <v>28539</v>
      </c>
      <c r="E1101" s="8">
        <v>60</v>
      </c>
      <c r="F1101" s="55" t="s">
        <v>151</v>
      </c>
      <c r="G1101" s="55" t="s">
        <v>748</v>
      </c>
      <c r="H1101" s="55" t="s">
        <v>152</v>
      </c>
      <c r="I1101" s="55" t="s">
        <v>103</v>
      </c>
      <c r="J1101" s="55"/>
      <c r="K1101" s="55"/>
      <c r="L1101" s="55"/>
      <c r="M1101" s="8"/>
      <c r="N1101" s="58"/>
      <c r="O1101" s="55"/>
      <c r="P1101" s="55"/>
      <c r="Q1101" s="55"/>
      <c r="R1101" s="8"/>
      <c r="S1101" s="58"/>
      <c r="T1101" s="55"/>
      <c r="U1101" s="55"/>
      <c r="V1101" s="55"/>
      <c r="W1101" s="8"/>
      <c r="X1101" s="58"/>
      <c r="Y1101" s="55"/>
      <c r="Z1101" s="55"/>
      <c r="AA1101" s="55"/>
      <c r="AB1101" s="8"/>
      <c r="AC1101" s="58"/>
      <c r="AD1101" s="55"/>
      <c r="AE1101" s="55"/>
      <c r="AF1101" s="55"/>
      <c r="AG1101" s="8"/>
      <c r="AH1101" s="58"/>
      <c r="AI1101" s="55"/>
      <c r="AJ1101" s="55"/>
      <c r="AK1101" s="55">
        <v>7.9102500000000004</v>
      </c>
      <c r="AL1101" s="8">
        <v>0</v>
      </c>
      <c r="AM1101" s="58">
        <v>0</v>
      </c>
      <c r="AN1101" s="55"/>
      <c r="AO1101" s="228"/>
      <c r="AP1101" s="55">
        <v>364.95</v>
      </c>
      <c r="AQ1101" s="200">
        <v>0</v>
      </c>
      <c r="AR1101" s="201">
        <v>0</v>
      </c>
      <c r="AS1101" s="55"/>
      <c r="AT1101" s="55"/>
      <c r="AU1101" s="423">
        <v>0</v>
      </c>
      <c r="AV1101" s="200">
        <v>0</v>
      </c>
      <c r="AW1101" s="201">
        <v>0</v>
      </c>
      <c r="AX1101" s="423"/>
      <c r="AY1101" s="55"/>
      <c r="AZ1101" s="423">
        <v>0</v>
      </c>
      <c r="BA1101" s="200">
        <v>0</v>
      </c>
      <c r="BB1101" s="201">
        <v>0</v>
      </c>
      <c r="BC1101" s="425"/>
      <c r="BD1101" s="136"/>
    </row>
    <row r="1102" spans="1:56" ht="11.25" customHeight="1">
      <c r="A1102" s="123">
        <v>238</v>
      </c>
      <c r="B1102" s="55" t="s">
        <v>609</v>
      </c>
      <c r="C1102" s="345">
        <v>12</v>
      </c>
      <c r="D1102" s="57">
        <v>24239</v>
      </c>
      <c r="E1102" s="8">
        <v>50</v>
      </c>
      <c r="F1102" s="55" t="s">
        <v>151</v>
      </c>
      <c r="G1102" s="55" t="s">
        <v>748</v>
      </c>
      <c r="H1102" s="55" t="s">
        <v>152</v>
      </c>
      <c r="I1102" s="55" t="s">
        <v>103</v>
      </c>
      <c r="J1102" s="55"/>
      <c r="K1102" s="55"/>
      <c r="L1102" s="55"/>
      <c r="M1102" s="8"/>
      <c r="N1102" s="58"/>
      <c r="O1102" s="55"/>
      <c r="P1102" s="55"/>
      <c r="Q1102" s="55"/>
      <c r="R1102" s="8"/>
      <c r="S1102" s="58"/>
      <c r="T1102" s="55"/>
      <c r="U1102" s="55"/>
      <c r="V1102" s="55"/>
      <c r="W1102" s="8"/>
      <c r="X1102" s="58"/>
      <c r="Y1102" s="55"/>
      <c r="Z1102" s="55"/>
      <c r="AA1102" s="55"/>
      <c r="AB1102" s="8"/>
      <c r="AC1102" s="58"/>
      <c r="AD1102" s="55"/>
      <c r="AE1102" s="55"/>
      <c r="AF1102" s="55"/>
      <c r="AG1102" s="8"/>
      <c r="AH1102" s="58"/>
      <c r="AI1102" s="55"/>
      <c r="AJ1102" s="55"/>
      <c r="AK1102" s="55">
        <v>157.82689999999999</v>
      </c>
      <c r="AL1102" s="8">
        <v>0</v>
      </c>
      <c r="AM1102" s="58">
        <v>0</v>
      </c>
      <c r="AN1102" s="55"/>
      <c r="AO1102" s="228"/>
      <c r="AP1102" s="55">
        <v>87.97</v>
      </c>
      <c r="AQ1102" s="200">
        <v>0</v>
      </c>
      <c r="AR1102" s="201">
        <v>0</v>
      </c>
      <c r="AS1102" s="55"/>
      <c r="AT1102" s="55"/>
      <c r="AU1102" s="423">
        <v>153.03099999999995</v>
      </c>
      <c r="AV1102" s="200">
        <v>0</v>
      </c>
      <c r="AW1102" s="201">
        <v>0</v>
      </c>
      <c r="AX1102" s="423"/>
      <c r="AY1102" s="55"/>
      <c r="AZ1102" s="423">
        <v>173.8663</v>
      </c>
      <c r="BA1102" s="200">
        <v>0</v>
      </c>
      <c r="BB1102" s="201">
        <v>0</v>
      </c>
      <c r="BC1102" s="425"/>
      <c r="BD1102" s="136"/>
    </row>
    <row r="1103" spans="1:56" s="4" customFormat="1" ht="11.25" customHeight="1">
      <c r="A1103" s="123">
        <v>238</v>
      </c>
      <c r="B1103" s="136" t="s">
        <v>609</v>
      </c>
      <c r="C1103" s="346">
        <v>13</v>
      </c>
      <c r="D1103" s="140">
        <v>28742</v>
      </c>
      <c r="E1103" s="126">
        <v>50</v>
      </c>
      <c r="F1103" s="136" t="s">
        <v>151</v>
      </c>
      <c r="G1103" s="136" t="s">
        <v>748</v>
      </c>
      <c r="H1103" s="136" t="s">
        <v>152</v>
      </c>
      <c r="I1103" s="136" t="s">
        <v>103</v>
      </c>
      <c r="J1103" s="136"/>
      <c r="K1103" s="136"/>
      <c r="L1103" s="136"/>
      <c r="M1103" s="126"/>
      <c r="N1103" s="221"/>
      <c r="O1103" s="136"/>
      <c r="P1103" s="136"/>
      <c r="Q1103" s="136"/>
      <c r="R1103" s="126"/>
      <c r="S1103" s="221"/>
      <c r="T1103" s="136"/>
      <c r="U1103" s="136"/>
      <c r="V1103" s="136"/>
      <c r="W1103" s="126"/>
      <c r="X1103" s="221"/>
      <c r="Y1103" s="136"/>
      <c r="Z1103" s="136"/>
      <c r="AA1103" s="136"/>
      <c r="AB1103" s="126"/>
      <c r="AC1103" s="221"/>
      <c r="AD1103" s="136"/>
      <c r="AE1103" s="136"/>
      <c r="AF1103" s="136"/>
      <c r="AG1103" s="126"/>
      <c r="AH1103" s="221"/>
      <c r="AI1103" s="136"/>
      <c r="AJ1103" s="136"/>
      <c r="AK1103" s="136">
        <v>0</v>
      </c>
      <c r="AL1103" s="8">
        <v>0</v>
      </c>
      <c r="AM1103" s="58">
        <v>0</v>
      </c>
      <c r="AN1103" s="136"/>
      <c r="AO1103" s="237"/>
      <c r="AP1103" s="136">
        <v>0</v>
      </c>
      <c r="AQ1103" s="200">
        <v>0</v>
      </c>
      <c r="AR1103" s="201">
        <v>0</v>
      </c>
      <c r="AS1103" s="136"/>
      <c r="AT1103" s="136"/>
      <c r="AU1103" s="423">
        <v>0</v>
      </c>
      <c r="AV1103" s="200">
        <v>0</v>
      </c>
      <c r="AW1103" s="201">
        <v>0</v>
      </c>
      <c r="AX1103" s="423"/>
      <c r="AY1103" s="136"/>
      <c r="AZ1103" s="423">
        <v>0</v>
      </c>
      <c r="BA1103" s="200">
        <v>0</v>
      </c>
      <c r="BB1103" s="201">
        <v>0</v>
      </c>
      <c r="BC1103" s="425"/>
      <c r="BD1103" s="136"/>
    </row>
    <row r="1104" spans="1:56" s="4" customFormat="1" ht="11.25" customHeight="1">
      <c r="A1104" s="123">
        <v>238</v>
      </c>
      <c r="B1104" s="136" t="s">
        <v>610</v>
      </c>
      <c r="C1104" s="346">
        <v>14</v>
      </c>
      <c r="D1104" s="140">
        <v>23680</v>
      </c>
      <c r="E1104" s="126">
        <v>20</v>
      </c>
      <c r="F1104" s="136" t="s">
        <v>151</v>
      </c>
      <c r="G1104" s="136" t="s">
        <v>748</v>
      </c>
      <c r="H1104" s="136" t="s">
        <v>152</v>
      </c>
      <c r="I1104" s="136" t="s">
        <v>103</v>
      </c>
      <c r="J1104" s="136"/>
      <c r="K1104" s="136"/>
      <c r="L1104" s="136"/>
      <c r="M1104" s="126"/>
      <c r="N1104" s="221"/>
      <c r="O1104" s="136"/>
      <c r="P1104" s="136"/>
      <c r="Q1104" s="136"/>
      <c r="R1104" s="126"/>
      <c r="S1104" s="221"/>
      <c r="T1104" s="136"/>
      <c r="U1104" s="136"/>
      <c r="V1104" s="136"/>
      <c r="W1104" s="126"/>
      <c r="X1104" s="221"/>
      <c r="Y1104" s="136"/>
      <c r="Z1104" s="136"/>
      <c r="AA1104" s="136"/>
      <c r="AB1104" s="126"/>
      <c r="AC1104" s="221"/>
      <c r="AD1104" s="136"/>
      <c r="AE1104" s="136"/>
      <c r="AF1104" s="136"/>
      <c r="AG1104" s="126"/>
      <c r="AH1104" s="221"/>
      <c r="AI1104" s="136"/>
      <c r="AJ1104" s="136"/>
      <c r="AK1104" s="136">
        <v>54.048400000000001</v>
      </c>
      <c r="AL1104" s="8">
        <v>0</v>
      </c>
      <c r="AM1104" s="58">
        <v>0</v>
      </c>
      <c r="AN1104" s="55"/>
      <c r="AO1104" s="237"/>
      <c r="AP1104" s="136">
        <v>67.010000000000005</v>
      </c>
      <c r="AQ1104" s="200">
        <v>0</v>
      </c>
      <c r="AR1104" s="201">
        <v>0</v>
      </c>
      <c r="AS1104" s="136"/>
      <c r="AT1104" s="136"/>
      <c r="AU1104" s="423">
        <v>39.690550000000002</v>
      </c>
      <c r="AV1104" s="200">
        <v>0</v>
      </c>
      <c r="AW1104" s="201">
        <v>0</v>
      </c>
      <c r="AX1104" s="423"/>
      <c r="AY1104" s="136"/>
      <c r="AZ1104" s="423">
        <v>76.376199999999997</v>
      </c>
      <c r="BA1104" s="200">
        <v>0</v>
      </c>
      <c r="BB1104" s="201">
        <v>0</v>
      </c>
      <c r="BC1104" s="425"/>
      <c r="BD1104" s="136"/>
    </row>
    <row r="1105" spans="1:56" ht="11.25" customHeight="1">
      <c r="A1105" s="123">
        <v>238</v>
      </c>
      <c r="B1105" s="136" t="s">
        <v>610</v>
      </c>
      <c r="C1105" s="346">
        <v>15</v>
      </c>
      <c r="D1105" s="140">
        <v>32414</v>
      </c>
      <c r="E1105" s="126">
        <v>20</v>
      </c>
      <c r="F1105" s="136" t="s">
        <v>151</v>
      </c>
      <c r="G1105" s="136" t="s">
        <v>748</v>
      </c>
      <c r="H1105" s="136" t="s">
        <v>152</v>
      </c>
      <c r="I1105" s="136" t="s">
        <v>103</v>
      </c>
      <c r="J1105" s="136"/>
      <c r="K1105" s="136"/>
      <c r="L1105" s="136"/>
      <c r="M1105" s="126"/>
      <c r="N1105" s="221"/>
      <c r="O1105" s="136"/>
      <c r="P1105" s="136"/>
      <c r="Q1105" s="136"/>
      <c r="R1105" s="126"/>
      <c r="S1105" s="221"/>
      <c r="T1105" s="136"/>
      <c r="U1105" s="136"/>
      <c r="V1105" s="136"/>
      <c r="W1105" s="126"/>
      <c r="X1105" s="221"/>
      <c r="Y1105" s="136"/>
      <c r="Z1105" s="136"/>
      <c r="AA1105" s="136"/>
      <c r="AB1105" s="126"/>
      <c r="AC1105" s="221"/>
      <c r="AD1105" s="136"/>
      <c r="AE1105" s="136"/>
      <c r="AF1105" s="136"/>
      <c r="AG1105" s="126"/>
      <c r="AH1105" s="221"/>
      <c r="AI1105" s="136"/>
      <c r="AJ1105" s="136"/>
      <c r="AK1105" s="136">
        <v>0</v>
      </c>
      <c r="AL1105" s="8">
        <v>0</v>
      </c>
      <c r="AM1105" s="58">
        <v>0</v>
      </c>
      <c r="AN1105" s="55"/>
      <c r="AO1105" s="237"/>
      <c r="AP1105" s="136">
        <v>0</v>
      </c>
      <c r="AQ1105" s="200">
        <v>0</v>
      </c>
      <c r="AR1105" s="201">
        <v>0</v>
      </c>
      <c r="AS1105" s="136"/>
      <c r="AT1105" s="136"/>
      <c r="AU1105" s="423">
        <v>0</v>
      </c>
      <c r="AV1105" s="200">
        <v>0</v>
      </c>
      <c r="AW1105" s="201">
        <v>0</v>
      </c>
      <c r="AX1105" s="423"/>
      <c r="AY1105" s="136"/>
      <c r="AZ1105" s="423">
        <v>0</v>
      </c>
      <c r="BA1105" s="200">
        <v>0</v>
      </c>
      <c r="BB1105" s="201">
        <v>0</v>
      </c>
      <c r="BC1105" s="425"/>
      <c r="BD1105" s="136"/>
    </row>
    <row r="1106" spans="1:56" ht="11.25" customHeight="1">
      <c r="A1106" s="357">
        <v>239</v>
      </c>
      <c r="B1106" s="279" t="s">
        <v>1105</v>
      </c>
      <c r="C1106" s="347">
        <v>0</v>
      </c>
      <c r="D1106" s="280"/>
      <c r="E1106" s="421">
        <v>2000</v>
      </c>
      <c r="F1106" s="279" t="s">
        <v>151</v>
      </c>
      <c r="G1106" s="279" t="s">
        <v>589</v>
      </c>
      <c r="H1106" s="279" t="s">
        <v>535</v>
      </c>
      <c r="I1106" s="279" t="s">
        <v>384</v>
      </c>
      <c r="J1106" s="279"/>
      <c r="K1106" s="279"/>
      <c r="L1106" s="279">
        <v>7894.4</v>
      </c>
      <c r="M1106" s="269">
        <v>0</v>
      </c>
      <c r="N1106" s="282">
        <v>0</v>
      </c>
      <c r="O1106" s="279"/>
      <c r="P1106" s="279"/>
      <c r="Q1106" s="284">
        <v>5562.31</v>
      </c>
      <c r="R1106" s="269">
        <v>0</v>
      </c>
      <c r="S1106" s="282">
        <v>0</v>
      </c>
      <c r="T1106" s="279"/>
      <c r="U1106" s="279"/>
      <c r="V1106" s="284">
        <v>10200</v>
      </c>
      <c r="W1106" s="269">
        <v>0</v>
      </c>
      <c r="X1106" s="282">
        <v>0</v>
      </c>
      <c r="Y1106" s="279"/>
      <c r="Z1106" s="279"/>
      <c r="AA1106" s="284">
        <v>11069</v>
      </c>
      <c r="AB1106" s="269">
        <v>0</v>
      </c>
      <c r="AC1106" s="282">
        <v>0</v>
      </c>
      <c r="AD1106" s="279"/>
      <c r="AE1106" s="279"/>
      <c r="AF1106" s="284">
        <v>13556.53</v>
      </c>
      <c r="AG1106" s="269">
        <v>0</v>
      </c>
      <c r="AH1106" s="282">
        <v>0</v>
      </c>
      <c r="AI1106" s="279"/>
      <c r="AJ1106" s="279"/>
      <c r="AK1106" s="279">
        <v>12732.538499999999</v>
      </c>
      <c r="AL1106" s="265">
        <v>0</v>
      </c>
      <c r="AM1106" s="268">
        <v>0</v>
      </c>
      <c r="AN1106" s="263"/>
      <c r="AO1106" s="316"/>
      <c r="AP1106" s="279">
        <v>11830.87</v>
      </c>
      <c r="AQ1106" s="265">
        <v>0</v>
      </c>
      <c r="AR1106" s="268">
        <v>0</v>
      </c>
      <c r="AS1106" s="279"/>
      <c r="AT1106" s="279"/>
      <c r="AU1106" s="422">
        <v>14157.557499999999</v>
      </c>
      <c r="AV1106" s="265">
        <v>0</v>
      </c>
      <c r="AW1106" s="268">
        <v>0</v>
      </c>
      <c r="AX1106" s="422"/>
      <c r="AY1106" s="279"/>
      <c r="AZ1106" s="422">
        <v>12774.4424</v>
      </c>
      <c r="BA1106" s="265">
        <v>0</v>
      </c>
      <c r="BB1106" s="268">
        <v>0</v>
      </c>
      <c r="BC1106" s="422"/>
      <c r="BD1106" s="279"/>
    </row>
    <row r="1107" spans="1:56" s="4" customFormat="1" ht="11.25" customHeight="1">
      <c r="A1107" s="123">
        <v>239</v>
      </c>
      <c r="B1107" s="55" t="s">
        <v>1105</v>
      </c>
      <c r="C1107" s="345">
        <v>1</v>
      </c>
      <c r="D1107" s="57">
        <v>42004</v>
      </c>
      <c r="E1107" s="94">
        <v>1000</v>
      </c>
      <c r="F1107" s="122" t="s">
        <v>151</v>
      </c>
      <c r="G1107" s="122" t="s">
        <v>589</v>
      </c>
      <c r="H1107" s="122" t="s">
        <v>535</v>
      </c>
      <c r="I1107" s="55" t="s">
        <v>384</v>
      </c>
      <c r="J1107" s="55"/>
      <c r="K1107" s="55"/>
      <c r="L1107" s="55">
        <v>3947.1999999999994</v>
      </c>
      <c r="M1107" s="8">
        <v>0</v>
      </c>
      <c r="N1107" s="58">
        <v>0</v>
      </c>
      <c r="O1107" s="55"/>
      <c r="P1107" s="55">
        <v>1</v>
      </c>
      <c r="Q1107" s="197">
        <v>2781.1550000000007</v>
      </c>
      <c r="R1107" s="8">
        <v>0</v>
      </c>
      <c r="S1107" s="58">
        <v>0</v>
      </c>
      <c r="T1107" s="55"/>
      <c r="U1107" s="55">
        <v>1</v>
      </c>
      <c r="V1107" s="197">
        <v>5100</v>
      </c>
      <c r="W1107" s="8">
        <v>0</v>
      </c>
      <c r="X1107" s="58">
        <v>0</v>
      </c>
      <c r="Y1107" s="55"/>
      <c r="Z1107" s="55"/>
      <c r="AA1107" s="197">
        <v>5534.5</v>
      </c>
      <c r="AB1107" s="8">
        <v>0</v>
      </c>
      <c r="AC1107" s="58">
        <v>0</v>
      </c>
      <c r="AD1107" s="55"/>
      <c r="AE1107" s="55"/>
      <c r="AF1107" s="197">
        <v>6778.2650000000012</v>
      </c>
      <c r="AG1107" s="8">
        <v>0</v>
      </c>
      <c r="AH1107" s="58">
        <v>0</v>
      </c>
      <c r="AI1107" s="55"/>
      <c r="AJ1107" s="55"/>
      <c r="AK1107" s="55">
        <v>6296.3249999999998</v>
      </c>
      <c r="AL1107" s="8">
        <v>0</v>
      </c>
      <c r="AM1107" s="58">
        <v>0</v>
      </c>
      <c r="AN1107" s="55"/>
      <c r="AO1107" s="228"/>
      <c r="AP1107" s="56">
        <v>5956.8335999999999</v>
      </c>
      <c r="AQ1107" s="200">
        <v>0</v>
      </c>
      <c r="AR1107" s="201">
        <v>0</v>
      </c>
      <c r="AS1107" s="56"/>
      <c r="AT1107" s="56"/>
      <c r="AU1107" s="423">
        <v>7528.4357</v>
      </c>
      <c r="AV1107" s="200">
        <v>0</v>
      </c>
      <c r="AW1107" s="201">
        <v>0</v>
      </c>
      <c r="AX1107" s="423"/>
      <c r="AY1107" s="56"/>
      <c r="AZ1107" s="423">
        <v>6576.9880499999999</v>
      </c>
      <c r="BA1107" s="200">
        <v>0</v>
      </c>
      <c r="BB1107" s="201">
        <v>0</v>
      </c>
      <c r="BC1107" s="425"/>
      <c r="BD1107" s="139"/>
    </row>
    <row r="1108" spans="1:56" ht="11.25" customHeight="1">
      <c r="A1108" s="123">
        <v>239</v>
      </c>
      <c r="B1108" s="55" t="s">
        <v>1105</v>
      </c>
      <c r="C1108" s="345">
        <v>2</v>
      </c>
      <c r="D1108" s="57">
        <v>42825</v>
      </c>
      <c r="E1108" s="94">
        <v>1000</v>
      </c>
      <c r="F1108" s="122" t="s">
        <v>151</v>
      </c>
      <c r="G1108" s="122" t="s">
        <v>589</v>
      </c>
      <c r="H1108" s="122" t="s">
        <v>535</v>
      </c>
      <c r="I1108" s="55" t="s">
        <v>384</v>
      </c>
      <c r="J1108" s="55"/>
      <c r="K1108" s="55"/>
      <c r="L1108" s="55">
        <v>3947.1999999999994</v>
      </c>
      <c r="M1108" s="8">
        <v>0</v>
      </c>
      <c r="N1108" s="58">
        <v>0</v>
      </c>
      <c r="O1108" s="55"/>
      <c r="P1108" s="55">
        <v>1</v>
      </c>
      <c r="Q1108" s="197">
        <v>2781.1550000000007</v>
      </c>
      <c r="R1108" s="8">
        <v>0</v>
      </c>
      <c r="S1108" s="58">
        <v>0</v>
      </c>
      <c r="T1108" s="55"/>
      <c r="U1108" s="55">
        <v>1</v>
      </c>
      <c r="V1108" s="197">
        <v>5100</v>
      </c>
      <c r="W1108" s="8">
        <v>0</v>
      </c>
      <c r="X1108" s="58">
        <v>0</v>
      </c>
      <c r="Y1108" s="55"/>
      <c r="Z1108" s="55">
        <v>1</v>
      </c>
      <c r="AA1108" s="197">
        <v>5534.5</v>
      </c>
      <c r="AB1108" s="8">
        <v>0</v>
      </c>
      <c r="AC1108" s="58">
        <v>0</v>
      </c>
      <c r="AD1108" s="55"/>
      <c r="AE1108" s="55">
        <v>1</v>
      </c>
      <c r="AF1108" s="197">
        <v>6778.2650000000012</v>
      </c>
      <c r="AG1108" s="8">
        <v>0</v>
      </c>
      <c r="AH1108" s="58">
        <v>0</v>
      </c>
      <c r="AI1108" s="55"/>
      <c r="AJ1108" s="55">
        <v>1</v>
      </c>
      <c r="AK1108" s="55">
        <v>6436.2134999999998</v>
      </c>
      <c r="AL1108" s="8">
        <v>0</v>
      </c>
      <c r="AM1108" s="58">
        <v>0</v>
      </c>
      <c r="AN1108" s="55"/>
      <c r="AO1108" s="228">
        <v>1</v>
      </c>
      <c r="AP1108" s="56">
        <v>5874.0371500000001</v>
      </c>
      <c r="AQ1108" s="200">
        <v>0</v>
      </c>
      <c r="AR1108" s="201">
        <v>0</v>
      </c>
      <c r="AS1108" s="56"/>
      <c r="AT1108" s="56"/>
      <c r="AU1108" s="423">
        <v>6629.1217999999999</v>
      </c>
      <c r="AV1108" s="200">
        <v>0</v>
      </c>
      <c r="AW1108" s="201">
        <v>0</v>
      </c>
      <c r="AX1108" s="423"/>
      <c r="AY1108" s="56"/>
      <c r="AZ1108" s="423">
        <v>6197.45435</v>
      </c>
      <c r="BA1108" s="200">
        <v>0</v>
      </c>
      <c r="BB1108" s="201">
        <v>0</v>
      </c>
      <c r="BC1108" s="425"/>
      <c r="BD1108" s="139"/>
    </row>
    <row r="1109" spans="1:56" ht="11.25" customHeight="1">
      <c r="A1109" s="357">
        <v>240</v>
      </c>
      <c r="B1109" s="263" t="s">
        <v>707</v>
      </c>
      <c r="C1109" s="344">
        <v>0</v>
      </c>
      <c r="D1109" s="264"/>
      <c r="E1109" s="421">
        <v>90</v>
      </c>
      <c r="F1109" s="263" t="s">
        <v>312</v>
      </c>
      <c r="G1109" s="263" t="s">
        <v>338</v>
      </c>
      <c r="H1109" s="263" t="s">
        <v>704</v>
      </c>
      <c r="I1109" s="263" t="s">
        <v>849</v>
      </c>
      <c r="J1109" s="263" t="s">
        <v>591</v>
      </c>
      <c r="K1109" s="263" t="s">
        <v>848</v>
      </c>
      <c r="L1109" s="267">
        <v>173.23400000000001</v>
      </c>
      <c r="M1109" s="265">
        <v>194436.21060917064</v>
      </c>
      <c r="N1109" s="268">
        <v>1.1223905850420277</v>
      </c>
      <c r="O1109" s="263">
        <v>1</v>
      </c>
      <c r="P1109" s="263"/>
      <c r="Q1109" s="267">
        <v>184.24080000000001</v>
      </c>
      <c r="R1109" s="265">
        <v>223091.36821388412</v>
      </c>
      <c r="S1109" s="268">
        <v>1.2108684298694106</v>
      </c>
      <c r="T1109" s="263">
        <v>1</v>
      </c>
      <c r="U1109" s="263"/>
      <c r="V1109" s="267">
        <v>112.49</v>
      </c>
      <c r="W1109" s="265">
        <v>136718.07013468616</v>
      </c>
      <c r="X1109" s="268">
        <v>1.2153797682877248</v>
      </c>
      <c r="Y1109" s="263">
        <v>1</v>
      </c>
      <c r="Z1109" s="263"/>
      <c r="AA1109" s="267">
        <v>222.54</v>
      </c>
      <c r="AB1109" s="265">
        <v>269221.5660482379</v>
      </c>
      <c r="AC1109" s="268">
        <v>1.2097670802922529</v>
      </c>
      <c r="AD1109" s="263">
        <v>1</v>
      </c>
      <c r="AE1109" s="263"/>
      <c r="AF1109" s="267">
        <v>253.666</v>
      </c>
      <c r="AG1109" s="265">
        <v>306939.73321503733</v>
      </c>
      <c r="AH1109" s="268">
        <v>1.2100152689561761</v>
      </c>
      <c r="AI1109" s="263">
        <v>1</v>
      </c>
      <c r="AJ1109" s="263"/>
      <c r="AK1109" s="263">
        <v>290</v>
      </c>
      <c r="AL1109" s="265">
        <v>349455.91165073996</v>
      </c>
      <c r="AM1109" s="268">
        <v>1.2050203850025516</v>
      </c>
      <c r="AN1109" s="263"/>
      <c r="AO1109" s="313"/>
      <c r="AP1109" s="263">
        <v>296.82</v>
      </c>
      <c r="AQ1109" s="265">
        <v>356519.19798314502</v>
      </c>
      <c r="AR1109" s="268">
        <v>1.2011292971603835</v>
      </c>
      <c r="AS1109" s="263"/>
      <c r="AT1109" s="263"/>
      <c r="AU1109" s="422">
        <v>342.96140923191001</v>
      </c>
      <c r="AV1109" s="265">
        <v>412042.79860216205</v>
      </c>
      <c r="AW1109" s="268">
        <v>1.2014261299105502</v>
      </c>
      <c r="AX1109" s="422"/>
      <c r="AY1109" s="263"/>
      <c r="AZ1109" s="422">
        <v>285.86181320499998</v>
      </c>
      <c r="BA1109" s="265">
        <v>342061.94984257757</v>
      </c>
      <c r="BB1109" s="268">
        <v>1.1965989650995279</v>
      </c>
      <c r="BC1109" s="422"/>
      <c r="BD1109" s="263"/>
    </row>
    <row r="1110" spans="1:56" s="4" customFormat="1" ht="11.25" customHeight="1">
      <c r="A1110" s="123">
        <v>240</v>
      </c>
      <c r="B1110" s="55" t="s">
        <v>707</v>
      </c>
      <c r="C1110" s="345">
        <v>1</v>
      </c>
      <c r="D1110" s="57">
        <v>40918</v>
      </c>
      <c r="E1110" s="94">
        <v>45</v>
      </c>
      <c r="F1110" s="55" t="s">
        <v>312</v>
      </c>
      <c r="G1110" s="55" t="s">
        <v>338</v>
      </c>
      <c r="H1110" s="55" t="s">
        <v>704</v>
      </c>
      <c r="I1110" s="55" t="s">
        <v>849</v>
      </c>
      <c r="J1110" s="55" t="s">
        <v>591</v>
      </c>
      <c r="K1110" s="55" t="s">
        <v>848</v>
      </c>
      <c r="L1110" s="55"/>
      <c r="M1110" s="8"/>
      <c r="N1110" s="58"/>
      <c r="O1110" s="55"/>
      <c r="P1110" s="55"/>
      <c r="Q1110" s="55"/>
      <c r="R1110" s="8"/>
      <c r="S1110" s="58"/>
      <c r="T1110" s="55"/>
      <c r="U1110" s="55"/>
      <c r="V1110" s="55"/>
      <c r="W1110" s="8"/>
      <c r="X1110" s="58"/>
      <c r="Y1110" s="55"/>
      <c r="Z1110" s="55"/>
      <c r="AA1110" s="55"/>
      <c r="AB1110" s="8"/>
      <c r="AC1110" s="58"/>
      <c r="AD1110" s="55"/>
      <c r="AE1110" s="55"/>
      <c r="AF1110" s="55"/>
      <c r="AG1110" s="8"/>
      <c r="AH1110" s="58"/>
      <c r="AI1110" s="55"/>
      <c r="AJ1110" s="55"/>
      <c r="AK1110" s="55">
        <v>166.05</v>
      </c>
      <c r="AL1110" s="8">
        <v>200728.27276382767</v>
      </c>
      <c r="AM1110" s="58">
        <v>1.2088423532901396</v>
      </c>
      <c r="AN1110" s="237">
        <v>1</v>
      </c>
      <c r="AO1110" s="228"/>
      <c r="AP1110" s="55">
        <v>146.37200000000001</v>
      </c>
      <c r="AQ1110" s="200">
        <v>175814.80954429679</v>
      </c>
      <c r="AR1110" s="201">
        <v>1.2011505584694939</v>
      </c>
      <c r="AS1110" s="55">
        <v>1</v>
      </c>
      <c r="AT1110" s="55"/>
      <c r="AU1110" s="423">
        <v>174.16787924759174</v>
      </c>
      <c r="AV1110" s="200">
        <v>208440.90645806343</v>
      </c>
      <c r="AW1110" s="201">
        <v>1.196781561321937</v>
      </c>
      <c r="AX1110" s="423">
        <v>1</v>
      </c>
      <c r="AY1110" s="55"/>
      <c r="AZ1110" s="424">
        <v>147.22296112806123</v>
      </c>
      <c r="BA1110" s="200">
        <v>174916.3356402854</v>
      </c>
      <c r="BB1110" s="201">
        <v>1.1881049959872441</v>
      </c>
      <c r="BC1110" s="425">
        <v>1</v>
      </c>
      <c r="BD1110" s="136"/>
    </row>
    <row r="1111" spans="1:56" s="4" customFormat="1" ht="11.25" customHeight="1">
      <c r="A1111" s="123">
        <v>240</v>
      </c>
      <c r="B1111" s="55" t="s">
        <v>707</v>
      </c>
      <c r="C1111" s="345">
        <v>2</v>
      </c>
      <c r="D1111" s="57">
        <v>40968</v>
      </c>
      <c r="E1111" s="94">
        <v>45</v>
      </c>
      <c r="F1111" s="55" t="s">
        <v>312</v>
      </c>
      <c r="G1111" s="55" t="s">
        <v>338</v>
      </c>
      <c r="H1111" s="55" t="s">
        <v>704</v>
      </c>
      <c r="I1111" s="55" t="s">
        <v>849</v>
      </c>
      <c r="J1111" s="55" t="s">
        <v>591</v>
      </c>
      <c r="K1111" s="55" t="s">
        <v>848</v>
      </c>
      <c r="L1111" s="56"/>
      <c r="M1111" s="200"/>
      <c r="N1111" s="201"/>
      <c r="O1111" s="56"/>
      <c r="P1111" s="56"/>
      <c r="Q1111" s="56"/>
      <c r="R1111" s="200"/>
      <c r="S1111" s="201"/>
      <c r="T1111" s="56"/>
      <c r="U1111" s="56"/>
      <c r="V1111" s="56"/>
      <c r="W1111" s="200"/>
      <c r="X1111" s="201"/>
      <c r="Y1111" s="56"/>
      <c r="Z1111" s="56"/>
      <c r="AA1111" s="56"/>
      <c r="AB1111" s="200"/>
      <c r="AC1111" s="201"/>
      <c r="AD1111" s="56"/>
      <c r="AE1111" s="56"/>
      <c r="AF1111" s="56"/>
      <c r="AG1111" s="200"/>
      <c r="AH1111" s="201"/>
      <c r="AI1111" s="56"/>
      <c r="AJ1111" s="56"/>
      <c r="AK1111" s="55">
        <v>123.47199999999999</v>
      </c>
      <c r="AL1111" s="8">
        <v>149287.39160635512</v>
      </c>
      <c r="AM1111" s="58">
        <v>1.2090789134893345</v>
      </c>
      <c r="AN1111" s="237">
        <v>1</v>
      </c>
      <c r="AO1111" s="228"/>
      <c r="AP1111" s="56">
        <v>150.44999999999999</v>
      </c>
      <c r="AQ1111" s="200">
        <v>180708.21733611167</v>
      </c>
      <c r="AR1111" s="201">
        <v>1.2011180946235407</v>
      </c>
      <c r="AS1111" s="56">
        <v>1</v>
      </c>
      <c r="AT1111" s="56"/>
      <c r="AU1111" s="423">
        <v>168.79352998431827</v>
      </c>
      <c r="AV1111" s="200">
        <v>203601.89214409865</v>
      </c>
      <c r="AW1111" s="201">
        <v>1.2062185805523129</v>
      </c>
      <c r="AX1111" s="423">
        <v>1</v>
      </c>
      <c r="AY1111" s="56"/>
      <c r="AZ1111" s="424">
        <v>138.63885207693878</v>
      </c>
      <c r="BA1111" s="200">
        <v>167145.61420229217</v>
      </c>
      <c r="BB1111" s="201">
        <v>1.2056188557413425</v>
      </c>
      <c r="BC1111" s="425">
        <v>1</v>
      </c>
      <c r="BD1111" s="139"/>
    </row>
    <row r="1112" spans="1:56" ht="11.25" customHeight="1">
      <c r="A1112" s="357">
        <v>241</v>
      </c>
      <c r="B1112" s="263" t="s">
        <v>335</v>
      </c>
      <c r="C1112" s="344">
        <v>0</v>
      </c>
      <c r="D1112" s="264"/>
      <c r="E1112" s="421">
        <v>150</v>
      </c>
      <c r="F1112" s="263" t="s">
        <v>327</v>
      </c>
      <c r="G1112" s="263" t="s">
        <v>748</v>
      </c>
      <c r="H1112" s="263" t="s">
        <v>330</v>
      </c>
      <c r="I1112" s="263" t="s">
        <v>849</v>
      </c>
      <c r="J1112" s="263" t="s">
        <v>336</v>
      </c>
      <c r="K1112" s="263" t="s">
        <v>848</v>
      </c>
      <c r="L1112" s="265">
        <v>1090.75</v>
      </c>
      <c r="M1112" s="265">
        <v>1721835.7919842657</v>
      </c>
      <c r="N1112" s="268">
        <v>1.5785796855230489</v>
      </c>
      <c r="O1112" s="263">
        <v>1</v>
      </c>
      <c r="P1112" s="263"/>
      <c r="Q1112" s="265">
        <v>995.62099999999998</v>
      </c>
      <c r="R1112" s="265">
        <v>1629525.2126707658</v>
      </c>
      <c r="S1112" s="268">
        <v>1.636692288200797</v>
      </c>
      <c r="T1112" s="263">
        <v>1</v>
      </c>
      <c r="U1112" s="263"/>
      <c r="V1112" s="265">
        <v>725.81</v>
      </c>
      <c r="W1112" s="265">
        <v>1197008.2141251538</v>
      </c>
      <c r="X1112" s="268">
        <v>1.6492032544676347</v>
      </c>
      <c r="Y1112" s="263">
        <v>1</v>
      </c>
      <c r="Z1112" s="263"/>
      <c r="AA1112" s="265">
        <v>672.47645</v>
      </c>
      <c r="AB1112" s="265">
        <v>1079068.3164225228</v>
      </c>
      <c r="AC1112" s="268">
        <v>1.6046187437828088</v>
      </c>
      <c r="AD1112" s="263">
        <v>1</v>
      </c>
      <c r="AE1112" s="263"/>
      <c r="AF1112" s="265">
        <v>427.61</v>
      </c>
      <c r="AG1112" s="265">
        <v>690995.41085246019</v>
      </c>
      <c r="AH1112" s="268">
        <v>1.6159477347406752</v>
      </c>
      <c r="AI1112" s="263">
        <v>1</v>
      </c>
      <c r="AJ1112" s="263"/>
      <c r="AK1112" s="263">
        <v>539</v>
      </c>
      <c r="AL1112" s="265">
        <v>998221.66464784043</v>
      </c>
      <c r="AM1112" s="268">
        <v>1.8519882460998895</v>
      </c>
      <c r="AN1112" s="263"/>
      <c r="AO1112" s="313"/>
      <c r="AP1112" s="263">
        <v>336.6</v>
      </c>
      <c r="AQ1112" s="265">
        <v>602927.81183466467</v>
      </c>
      <c r="AR1112" s="268">
        <v>1.7912293875064309</v>
      </c>
      <c r="AS1112" s="263"/>
      <c r="AT1112" s="263"/>
      <c r="AU1112" s="422">
        <v>411.221</v>
      </c>
      <c r="AV1112" s="265">
        <v>721648.11902058299</v>
      </c>
      <c r="AW1112" s="268">
        <v>1.7548912118315529</v>
      </c>
      <c r="AX1112" s="422"/>
      <c r="AY1112" s="263"/>
      <c r="AZ1112" s="422">
        <v>264.76499999999999</v>
      </c>
      <c r="BA1112" s="265">
        <v>456155.73627047677</v>
      </c>
      <c r="BB1112" s="268">
        <v>1.7228702293372491</v>
      </c>
      <c r="BC1112" s="422"/>
      <c r="BD1112" s="263"/>
    </row>
    <row r="1113" spans="1:56" ht="11.25" customHeight="1">
      <c r="A1113" s="123">
        <v>241</v>
      </c>
      <c r="B1113" s="55" t="s">
        <v>335</v>
      </c>
      <c r="C1113" s="345">
        <v>1</v>
      </c>
      <c r="D1113" s="57">
        <v>33119</v>
      </c>
      <c r="E1113" s="94">
        <v>0</v>
      </c>
      <c r="F1113" s="55" t="s">
        <v>327</v>
      </c>
      <c r="G1113" s="55" t="s">
        <v>748</v>
      </c>
      <c r="H1113" s="55" t="s">
        <v>330</v>
      </c>
      <c r="I1113" s="55" t="s">
        <v>849</v>
      </c>
      <c r="J1113" s="55" t="s">
        <v>336</v>
      </c>
      <c r="K1113" s="55" t="s">
        <v>848</v>
      </c>
      <c r="L1113" s="55"/>
      <c r="M1113" s="8"/>
      <c r="N1113" s="58"/>
      <c r="O1113" s="55"/>
      <c r="P1113" s="55"/>
      <c r="Q1113" s="55"/>
      <c r="R1113" s="8"/>
      <c r="S1113" s="58"/>
      <c r="T1113" s="55"/>
      <c r="U1113" s="55"/>
      <c r="V1113" s="55"/>
      <c r="W1113" s="8"/>
      <c r="X1113" s="58"/>
      <c r="Y1113" s="55"/>
      <c r="Z1113" s="55"/>
      <c r="AA1113" s="55"/>
      <c r="AB1113" s="8"/>
      <c r="AC1113" s="58"/>
      <c r="AD1113" s="55"/>
      <c r="AE1113" s="55"/>
      <c r="AF1113" s="55"/>
      <c r="AG1113" s="8"/>
      <c r="AH1113" s="58"/>
      <c r="AI1113" s="55"/>
      <c r="AJ1113" s="55"/>
      <c r="AK1113" s="55"/>
      <c r="AL1113" s="8">
        <v>0</v>
      </c>
      <c r="AM1113" s="58">
        <v>0</v>
      </c>
      <c r="AN1113" s="237">
        <v>1</v>
      </c>
      <c r="AO1113" s="228"/>
      <c r="AP1113" s="55"/>
      <c r="AQ1113" s="200">
        <v>0</v>
      </c>
      <c r="AR1113" s="201">
        <v>0</v>
      </c>
      <c r="AS1113" s="55">
        <v>1</v>
      </c>
      <c r="AT1113" s="55"/>
      <c r="AU1113" s="245">
        <v>0</v>
      </c>
      <c r="AV1113" s="200">
        <v>0</v>
      </c>
      <c r="AW1113" s="201">
        <v>0</v>
      </c>
      <c r="AX1113" s="423">
        <v>1</v>
      </c>
      <c r="AY1113" s="55"/>
      <c r="AZ1113" s="245">
        <v>0</v>
      </c>
      <c r="BA1113" s="200">
        <v>0</v>
      </c>
      <c r="BB1113" s="201">
        <v>0</v>
      </c>
      <c r="BC1113" s="425">
        <v>1</v>
      </c>
      <c r="BD1113" s="136"/>
    </row>
    <row r="1114" spans="1:56" ht="11.25" customHeight="1">
      <c r="A1114" s="123">
        <v>241</v>
      </c>
      <c r="B1114" s="55" t="s">
        <v>335</v>
      </c>
      <c r="C1114" s="345">
        <v>2</v>
      </c>
      <c r="D1114" s="57">
        <v>33322</v>
      </c>
      <c r="E1114" s="94">
        <v>0</v>
      </c>
      <c r="F1114" s="55" t="s">
        <v>327</v>
      </c>
      <c r="G1114" s="55" t="s">
        <v>748</v>
      </c>
      <c r="H1114" s="55" t="s">
        <v>330</v>
      </c>
      <c r="I1114" s="55" t="s">
        <v>849</v>
      </c>
      <c r="J1114" s="55" t="s">
        <v>336</v>
      </c>
      <c r="K1114" s="55" t="s">
        <v>848</v>
      </c>
      <c r="L1114" s="55"/>
      <c r="M1114" s="8"/>
      <c r="N1114" s="58"/>
      <c r="O1114" s="55"/>
      <c r="P1114" s="55"/>
      <c r="Q1114" s="55"/>
      <c r="R1114" s="8"/>
      <c r="S1114" s="58"/>
      <c r="T1114" s="55"/>
      <c r="U1114" s="55"/>
      <c r="V1114" s="55"/>
      <c r="W1114" s="8"/>
      <c r="X1114" s="58"/>
      <c r="Y1114" s="55"/>
      <c r="Z1114" s="55"/>
      <c r="AA1114" s="55"/>
      <c r="AB1114" s="8"/>
      <c r="AC1114" s="58"/>
      <c r="AD1114" s="55"/>
      <c r="AE1114" s="55"/>
      <c r="AF1114" s="55"/>
      <c r="AG1114" s="8"/>
      <c r="AH1114" s="58"/>
      <c r="AI1114" s="55"/>
      <c r="AJ1114" s="55"/>
      <c r="AK1114" s="55"/>
      <c r="AL1114" s="8">
        <v>0</v>
      </c>
      <c r="AM1114" s="58">
        <v>0</v>
      </c>
      <c r="AN1114" s="237">
        <v>1</v>
      </c>
      <c r="AO1114" s="228"/>
      <c r="AP1114" s="55"/>
      <c r="AQ1114" s="200">
        <v>0</v>
      </c>
      <c r="AR1114" s="201">
        <v>0</v>
      </c>
      <c r="AS1114" s="55">
        <v>1</v>
      </c>
      <c r="AT1114" s="55"/>
      <c r="AU1114" s="245">
        <v>0</v>
      </c>
      <c r="AV1114" s="200">
        <v>0</v>
      </c>
      <c r="AW1114" s="201">
        <v>0</v>
      </c>
      <c r="AX1114" s="423">
        <v>1</v>
      </c>
      <c r="AY1114" s="55"/>
      <c r="AZ1114" s="245">
        <v>0</v>
      </c>
      <c r="BA1114" s="200">
        <v>0</v>
      </c>
      <c r="BB1114" s="201">
        <v>0</v>
      </c>
      <c r="BC1114" s="425">
        <v>1</v>
      </c>
      <c r="BD1114" s="136"/>
    </row>
    <row r="1115" spans="1:56" ht="11.25" customHeight="1">
      <c r="A1115" s="123">
        <v>241</v>
      </c>
      <c r="B1115" s="55" t="s">
        <v>335</v>
      </c>
      <c r="C1115" s="345">
        <v>3</v>
      </c>
      <c r="D1115" s="57">
        <v>35522</v>
      </c>
      <c r="E1115" s="94">
        <v>75</v>
      </c>
      <c r="F1115" s="55" t="s">
        <v>327</v>
      </c>
      <c r="G1115" s="55" t="s">
        <v>748</v>
      </c>
      <c r="H1115" s="55" t="s">
        <v>330</v>
      </c>
      <c r="I1115" s="55" t="s">
        <v>849</v>
      </c>
      <c r="J1115" s="55" t="s">
        <v>336</v>
      </c>
      <c r="K1115" s="55" t="s">
        <v>848</v>
      </c>
      <c r="L1115" s="55"/>
      <c r="M1115" s="8"/>
      <c r="N1115" s="58"/>
      <c r="O1115" s="55"/>
      <c r="P1115" s="55"/>
      <c r="Q1115" s="55"/>
      <c r="R1115" s="8"/>
      <c r="S1115" s="58"/>
      <c r="T1115" s="55"/>
      <c r="U1115" s="55"/>
      <c r="V1115" s="55"/>
      <c r="W1115" s="8"/>
      <c r="X1115" s="58"/>
      <c r="Y1115" s="55"/>
      <c r="Z1115" s="55"/>
      <c r="AA1115" s="55"/>
      <c r="AB1115" s="8"/>
      <c r="AC1115" s="58"/>
      <c r="AD1115" s="55"/>
      <c r="AE1115" s="55"/>
      <c r="AF1115" s="55"/>
      <c r="AG1115" s="8"/>
      <c r="AH1115" s="58"/>
      <c r="AI1115" s="55"/>
      <c r="AJ1115" s="55"/>
      <c r="AK1115" s="55">
        <v>309</v>
      </c>
      <c r="AL1115" s="8">
        <v>540178.93960974703</v>
      </c>
      <c r="AM1115" s="58">
        <v>1.7481519081221586</v>
      </c>
      <c r="AN1115" s="237">
        <v>1</v>
      </c>
      <c r="AO1115" s="228"/>
      <c r="AP1115" s="55">
        <v>274.69099999999997</v>
      </c>
      <c r="AQ1115" s="200">
        <v>477447.46331690648</v>
      </c>
      <c r="AR1115" s="201">
        <v>1.7381256150252702</v>
      </c>
      <c r="AS1115" s="55">
        <v>1</v>
      </c>
      <c r="AT1115" s="55"/>
      <c r="AU1115" s="423">
        <v>411.221</v>
      </c>
      <c r="AV1115" s="200">
        <v>721648.11902058299</v>
      </c>
      <c r="AW1115" s="201">
        <v>1.7548912118315529</v>
      </c>
      <c r="AX1115" s="423">
        <v>1</v>
      </c>
      <c r="AY1115" s="55"/>
      <c r="AZ1115" s="424">
        <v>264.76499999999999</v>
      </c>
      <c r="BA1115" s="200">
        <v>456155.73627047677</v>
      </c>
      <c r="BB1115" s="201">
        <v>1.7228702293372491</v>
      </c>
      <c r="BC1115" s="425">
        <v>1</v>
      </c>
      <c r="BD1115" s="136"/>
    </row>
    <row r="1116" spans="1:56" ht="11.25" customHeight="1">
      <c r="A1116" s="123">
        <v>241</v>
      </c>
      <c r="B1116" s="55" t="s">
        <v>335</v>
      </c>
      <c r="C1116" s="345">
        <v>4</v>
      </c>
      <c r="D1116" s="57">
        <v>40166</v>
      </c>
      <c r="E1116" s="94">
        <v>75</v>
      </c>
      <c r="F1116" s="55" t="s">
        <v>327</v>
      </c>
      <c r="G1116" s="55" t="s">
        <v>748</v>
      </c>
      <c r="H1116" s="55" t="s">
        <v>330</v>
      </c>
      <c r="I1116" s="55" t="s">
        <v>849</v>
      </c>
      <c r="J1116" s="55" t="s">
        <v>336</v>
      </c>
      <c r="K1116" s="55" t="s">
        <v>848</v>
      </c>
      <c r="L1116" s="55"/>
      <c r="M1116" s="8"/>
      <c r="N1116" s="58"/>
      <c r="O1116" s="55"/>
      <c r="P1116" s="55"/>
      <c r="Q1116" s="55"/>
      <c r="R1116" s="8"/>
      <c r="S1116" s="58"/>
      <c r="T1116" s="55"/>
      <c r="U1116" s="55"/>
      <c r="V1116" s="55"/>
      <c r="W1116" s="8"/>
      <c r="X1116" s="58"/>
      <c r="Y1116" s="55"/>
      <c r="Z1116" s="55"/>
      <c r="AA1116" s="55"/>
      <c r="AB1116" s="8"/>
      <c r="AC1116" s="58"/>
      <c r="AD1116" s="55"/>
      <c r="AE1116" s="55"/>
      <c r="AF1116" s="55"/>
      <c r="AG1116" s="8"/>
      <c r="AH1116" s="58"/>
      <c r="AI1116" s="55"/>
      <c r="AJ1116" s="55"/>
      <c r="AK1116" s="55">
        <v>229</v>
      </c>
      <c r="AL1116" s="8">
        <v>457879.05888624833</v>
      </c>
      <c r="AM1116" s="58">
        <v>1.9994718728657133</v>
      </c>
      <c r="AN1116" s="237">
        <v>1</v>
      </c>
      <c r="AO1116" s="228"/>
      <c r="AP1116" s="55">
        <v>61.906999999999996</v>
      </c>
      <c r="AQ1116" s="200">
        <v>125478.83983253596</v>
      </c>
      <c r="AR1116" s="201">
        <v>2.0268925942548655</v>
      </c>
      <c r="AS1116" s="55">
        <v>1</v>
      </c>
      <c r="AT1116" s="55"/>
      <c r="AU1116" s="423">
        <v>0</v>
      </c>
      <c r="AV1116" s="200">
        <v>0</v>
      </c>
      <c r="AW1116" s="201">
        <v>0</v>
      </c>
      <c r="AX1116" s="423">
        <v>1</v>
      </c>
      <c r="AY1116" s="55"/>
      <c r="AZ1116" s="245">
        <v>0</v>
      </c>
      <c r="BA1116" s="200">
        <v>0</v>
      </c>
      <c r="BB1116" s="201">
        <v>0</v>
      </c>
      <c r="BC1116" s="425">
        <v>1</v>
      </c>
      <c r="BD1116" s="136"/>
    </row>
    <row r="1117" spans="1:56" ht="11.25" customHeight="1">
      <c r="A1117" s="357">
        <v>242</v>
      </c>
      <c r="B1117" s="263" t="s">
        <v>603</v>
      </c>
      <c r="C1117" s="344">
        <v>0</v>
      </c>
      <c r="D1117" s="264"/>
      <c r="E1117" s="421">
        <v>0</v>
      </c>
      <c r="F1117" s="263" t="s">
        <v>144</v>
      </c>
      <c r="G1117" s="263" t="s">
        <v>338</v>
      </c>
      <c r="H1117" s="263" t="s">
        <v>604</v>
      </c>
      <c r="I1117" s="263" t="s">
        <v>103</v>
      </c>
      <c r="J1117" s="263"/>
      <c r="K1117" s="263"/>
      <c r="L1117" s="277" t="s">
        <v>238</v>
      </c>
      <c r="M1117" s="265">
        <v>0</v>
      </c>
      <c r="N1117" s="268">
        <v>0</v>
      </c>
      <c r="O1117" s="263"/>
      <c r="P1117" s="263"/>
      <c r="Q1117" s="277" t="s">
        <v>238</v>
      </c>
      <c r="R1117" s="265">
        <v>0</v>
      </c>
      <c r="S1117" s="268">
        <v>0</v>
      </c>
      <c r="T1117" s="263"/>
      <c r="U1117" s="263"/>
      <c r="V1117" s="277" t="s">
        <v>238</v>
      </c>
      <c r="W1117" s="265">
        <v>0</v>
      </c>
      <c r="X1117" s="268">
        <v>0</v>
      </c>
      <c r="Y1117" s="263"/>
      <c r="Z1117" s="263"/>
      <c r="AA1117" s="276" t="s">
        <v>238</v>
      </c>
      <c r="AB1117" s="265">
        <v>0</v>
      </c>
      <c r="AC1117" s="268">
        <v>0</v>
      </c>
      <c r="AD1117" s="263"/>
      <c r="AE1117" s="263"/>
      <c r="AF1117" s="276" t="s">
        <v>238</v>
      </c>
      <c r="AG1117" s="265">
        <v>0</v>
      </c>
      <c r="AH1117" s="268">
        <v>0</v>
      </c>
      <c r="AI1117" s="263"/>
      <c r="AJ1117" s="263"/>
      <c r="AK1117" s="263"/>
      <c r="AL1117" s="265">
        <v>0</v>
      </c>
      <c r="AM1117" s="268">
        <v>0</v>
      </c>
      <c r="AN1117" s="263"/>
      <c r="AO1117" s="313"/>
      <c r="AP1117" s="263"/>
      <c r="AQ1117" s="265">
        <v>0</v>
      </c>
      <c r="AR1117" s="268">
        <v>0</v>
      </c>
      <c r="AS1117" s="263"/>
      <c r="AT1117" s="263"/>
      <c r="AU1117" s="422">
        <v>0</v>
      </c>
      <c r="AV1117" s="265">
        <v>0</v>
      </c>
      <c r="AW1117" s="268">
        <v>0</v>
      </c>
      <c r="AX1117" s="422"/>
      <c r="AY1117" s="263"/>
      <c r="AZ1117" s="422">
        <v>0</v>
      </c>
      <c r="BA1117" s="265">
        <v>0</v>
      </c>
      <c r="BB1117" s="268">
        <v>0</v>
      </c>
      <c r="BC1117" s="422"/>
      <c r="BD1117" s="263"/>
    </row>
    <row r="1118" spans="1:56" ht="11.25" customHeight="1">
      <c r="A1118" s="123">
        <v>242</v>
      </c>
      <c r="B1118" s="55" t="s">
        <v>603</v>
      </c>
      <c r="C1118" s="345">
        <v>1</v>
      </c>
      <c r="D1118" s="57">
        <v>37043</v>
      </c>
      <c r="E1118" s="94">
        <v>0</v>
      </c>
      <c r="F1118" s="55" t="s">
        <v>144</v>
      </c>
      <c r="G1118" s="55" t="s">
        <v>338</v>
      </c>
      <c r="H1118" s="55" t="s">
        <v>604</v>
      </c>
      <c r="I1118" s="55" t="s">
        <v>103</v>
      </c>
      <c r="J1118" s="55"/>
      <c r="K1118" s="55"/>
      <c r="L1118" s="228" t="s">
        <v>238</v>
      </c>
      <c r="M1118" s="8"/>
      <c r="N1118" s="58"/>
      <c r="O1118" s="55"/>
      <c r="P1118" s="55"/>
      <c r="Q1118" s="228" t="s">
        <v>238</v>
      </c>
      <c r="R1118" s="8"/>
      <c r="S1118" s="58"/>
      <c r="T1118" s="55"/>
      <c r="U1118" s="55"/>
      <c r="V1118" s="228" t="s">
        <v>238</v>
      </c>
      <c r="W1118" s="8"/>
      <c r="X1118" s="58"/>
      <c r="Y1118" s="55"/>
      <c r="Z1118" s="55"/>
      <c r="AA1118" s="228" t="s">
        <v>238</v>
      </c>
      <c r="AB1118" s="8"/>
      <c r="AC1118" s="58"/>
      <c r="AD1118" s="55"/>
      <c r="AE1118" s="55"/>
      <c r="AF1118" s="228" t="s">
        <v>238</v>
      </c>
      <c r="AG1118" s="8"/>
      <c r="AH1118" s="58"/>
      <c r="AI1118" s="55"/>
      <c r="AJ1118" s="55"/>
      <c r="AK1118" s="55"/>
      <c r="AL1118" s="8">
        <v>0</v>
      </c>
      <c r="AM1118" s="58">
        <v>0</v>
      </c>
      <c r="AN1118" s="55"/>
      <c r="AO1118" s="228"/>
      <c r="AP1118" s="55"/>
      <c r="AQ1118" s="200">
        <v>0</v>
      </c>
      <c r="AR1118" s="201">
        <v>0</v>
      </c>
      <c r="AS1118" s="55"/>
      <c r="AT1118" s="55"/>
      <c r="AU1118" s="245">
        <v>0</v>
      </c>
      <c r="AV1118" s="200">
        <v>0</v>
      </c>
      <c r="AW1118" s="201">
        <v>0</v>
      </c>
      <c r="AX1118" s="423"/>
      <c r="AY1118" s="55"/>
      <c r="AZ1118" s="423">
        <v>0</v>
      </c>
      <c r="BA1118" s="200">
        <v>0</v>
      </c>
      <c r="BB1118" s="201">
        <v>0</v>
      </c>
      <c r="BC1118" s="425"/>
      <c r="BD1118" s="136"/>
    </row>
    <row r="1119" spans="1:56" ht="11.25" customHeight="1">
      <c r="A1119" s="123">
        <v>242</v>
      </c>
      <c r="B1119" s="55" t="s">
        <v>603</v>
      </c>
      <c r="C1119" s="345">
        <v>2</v>
      </c>
      <c r="D1119" s="57">
        <v>37043</v>
      </c>
      <c r="E1119" s="94">
        <v>0</v>
      </c>
      <c r="F1119" s="55" t="s">
        <v>144</v>
      </c>
      <c r="G1119" s="55" t="s">
        <v>338</v>
      </c>
      <c r="H1119" s="55" t="s">
        <v>604</v>
      </c>
      <c r="I1119" s="55" t="s">
        <v>103</v>
      </c>
      <c r="J1119" s="55"/>
      <c r="K1119" s="55"/>
      <c r="L1119" s="228" t="s">
        <v>238</v>
      </c>
      <c r="M1119" s="8"/>
      <c r="N1119" s="58"/>
      <c r="O1119" s="55"/>
      <c r="P1119" s="55"/>
      <c r="Q1119" s="228" t="s">
        <v>238</v>
      </c>
      <c r="R1119" s="8"/>
      <c r="S1119" s="58"/>
      <c r="T1119" s="55"/>
      <c r="U1119" s="55"/>
      <c r="V1119" s="228" t="s">
        <v>238</v>
      </c>
      <c r="W1119" s="8"/>
      <c r="X1119" s="58"/>
      <c r="Y1119" s="55"/>
      <c r="Z1119" s="55"/>
      <c r="AA1119" s="228" t="s">
        <v>238</v>
      </c>
      <c r="AB1119" s="8"/>
      <c r="AC1119" s="58"/>
      <c r="AD1119" s="55"/>
      <c r="AE1119" s="55"/>
      <c r="AF1119" s="228" t="s">
        <v>238</v>
      </c>
      <c r="AG1119" s="8"/>
      <c r="AH1119" s="58"/>
      <c r="AI1119" s="55"/>
      <c r="AJ1119" s="55"/>
      <c r="AK1119" s="55"/>
      <c r="AL1119" s="8">
        <v>0</v>
      </c>
      <c r="AM1119" s="58">
        <v>0</v>
      </c>
      <c r="AN1119" s="55"/>
      <c r="AO1119" s="228"/>
      <c r="AP1119" s="55"/>
      <c r="AQ1119" s="200">
        <v>0</v>
      </c>
      <c r="AR1119" s="201">
        <v>0</v>
      </c>
      <c r="AS1119" s="55"/>
      <c r="AT1119" s="55"/>
      <c r="AU1119" s="245">
        <v>0</v>
      </c>
      <c r="AV1119" s="200">
        <v>0</v>
      </c>
      <c r="AW1119" s="201">
        <v>0</v>
      </c>
      <c r="AX1119" s="423"/>
      <c r="AY1119" s="55"/>
      <c r="AZ1119" s="423">
        <v>0</v>
      </c>
      <c r="BA1119" s="200">
        <v>0</v>
      </c>
      <c r="BB1119" s="201">
        <v>0</v>
      </c>
      <c r="BC1119" s="425"/>
      <c r="BD1119" s="136"/>
    </row>
    <row r="1120" spans="1:56" ht="11.25" customHeight="1">
      <c r="A1120" s="123">
        <v>242</v>
      </c>
      <c r="B1120" s="55" t="s">
        <v>603</v>
      </c>
      <c r="C1120" s="345">
        <v>3</v>
      </c>
      <c r="D1120" s="57">
        <v>37043</v>
      </c>
      <c r="E1120" s="94">
        <v>0</v>
      </c>
      <c r="F1120" s="55" t="s">
        <v>144</v>
      </c>
      <c r="G1120" s="55" t="s">
        <v>338</v>
      </c>
      <c r="H1120" s="55" t="s">
        <v>604</v>
      </c>
      <c r="I1120" s="55" t="s">
        <v>103</v>
      </c>
      <c r="J1120" s="55"/>
      <c r="K1120" s="55"/>
      <c r="L1120" s="228" t="s">
        <v>238</v>
      </c>
      <c r="M1120" s="8"/>
      <c r="N1120" s="58"/>
      <c r="O1120" s="55"/>
      <c r="P1120" s="55"/>
      <c r="Q1120" s="228" t="s">
        <v>238</v>
      </c>
      <c r="R1120" s="8"/>
      <c r="S1120" s="58"/>
      <c r="T1120" s="55"/>
      <c r="U1120" s="55"/>
      <c r="V1120" s="228" t="s">
        <v>238</v>
      </c>
      <c r="W1120" s="8"/>
      <c r="X1120" s="58"/>
      <c r="Y1120" s="55"/>
      <c r="Z1120" s="55"/>
      <c r="AA1120" s="228" t="s">
        <v>238</v>
      </c>
      <c r="AB1120" s="8"/>
      <c r="AC1120" s="58"/>
      <c r="AD1120" s="55"/>
      <c r="AE1120" s="55"/>
      <c r="AF1120" s="228" t="s">
        <v>238</v>
      </c>
      <c r="AG1120" s="8"/>
      <c r="AH1120" s="58"/>
      <c r="AI1120" s="55"/>
      <c r="AJ1120" s="55"/>
      <c r="AK1120" s="55"/>
      <c r="AL1120" s="8">
        <v>0</v>
      </c>
      <c r="AM1120" s="58">
        <v>0</v>
      </c>
      <c r="AN1120" s="55"/>
      <c r="AO1120" s="228"/>
      <c r="AP1120" s="55"/>
      <c r="AQ1120" s="200">
        <v>0</v>
      </c>
      <c r="AR1120" s="201">
        <v>0</v>
      </c>
      <c r="AS1120" s="55"/>
      <c r="AT1120" s="55"/>
      <c r="AU1120" s="245">
        <v>0</v>
      </c>
      <c r="AV1120" s="200">
        <v>0</v>
      </c>
      <c r="AW1120" s="201">
        <v>0</v>
      </c>
      <c r="AX1120" s="423"/>
      <c r="AY1120" s="55"/>
      <c r="AZ1120" s="423">
        <v>0</v>
      </c>
      <c r="BA1120" s="200">
        <v>0</v>
      </c>
      <c r="BB1120" s="201">
        <v>0</v>
      </c>
      <c r="BC1120" s="425"/>
      <c r="BD1120" s="136"/>
    </row>
    <row r="1121" spans="1:56" ht="11.25" customHeight="1">
      <c r="A1121" s="357">
        <v>243</v>
      </c>
      <c r="B1121" s="263" t="s">
        <v>81</v>
      </c>
      <c r="C1121" s="344">
        <v>0</v>
      </c>
      <c r="D1121" s="264"/>
      <c r="E1121" s="421">
        <v>100</v>
      </c>
      <c r="F1121" s="263" t="s">
        <v>151</v>
      </c>
      <c r="G1121" s="263" t="s">
        <v>748</v>
      </c>
      <c r="H1121" s="263" t="s">
        <v>152</v>
      </c>
      <c r="I1121" s="263" t="s">
        <v>849</v>
      </c>
      <c r="J1121" s="263" t="s">
        <v>596</v>
      </c>
      <c r="K1121" s="263" t="s">
        <v>688</v>
      </c>
      <c r="L1121" s="267">
        <v>309.54899999999998</v>
      </c>
      <c r="M1121" s="265">
        <v>181511.74477814685</v>
      </c>
      <c r="N1121" s="268">
        <v>0.58637483816179947</v>
      </c>
      <c r="O1121" s="263">
        <v>1</v>
      </c>
      <c r="P1121" s="263"/>
      <c r="Q1121" s="267">
        <v>656.53200000000004</v>
      </c>
      <c r="R1121" s="265">
        <v>305023.08330402797</v>
      </c>
      <c r="S1121" s="268">
        <v>0.46459743516542679</v>
      </c>
      <c r="T1121" s="263">
        <v>1</v>
      </c>
      <c r="U1121" s="263"/>
      <c r="V1121" s="267">
        <v>121.404</v>
      </c>
      <c r="W1121" s="265">
        <v>64790.198922514188</v>
      </c>
      <c r="X1121" s="268">
        <v>0.53367433463900849</v>
      </c>
      <c r="Y1121" s="263">
        <v>1</v>
      </c>
      <c r="Z1121" s="263"/>
      <c r="AA1121" s="267">
        <v>451.63</v>
      </c>
      <c r="AB1121" s="265">
        <v>223517.17910644237</v>
      </c>
      <c r="AC1121" s="268">
        <v>0.49491216063246984</v>
      </c>
      <c r="AD1121" s="263">
        <v>1</v>
      </c>
      <c r="AE1121" s="263"/>
      <c r="AF1121" s="267">
        <v>328.63099999999997</v>
      </c>
      <c r="AG1121" s="265">
        <v>229286.06432430836</v>
      </c>
      <c r="AH1121" s="268">
        <v>0.69770065612893606</v>
      </c>
      <c r="AI1121" s="263">
        <v>1</v>
      </c>
      <c r="AJ1121" s="263"/>
      <c r="AK1121" s="263">
        <v>510.142</v>
      </c>
      <c r="AL1121" s="265">
        <v>259944.22837078109</v>
      </c>
      <c r="AM1121" s="268">
        <v>0.50955268997804748</v>
      </c>
      <c r="AN1121" s="263"/>
      <c r="AO1121" s="313"/>
      <c r="AP1121" s="263">
        <v>649.79</v>
      </c>
      <c r="AQ1121" s="265">
        <v>293875.75504832686</v>
      </c>
      <c r="AR1121" s="268">
        <v>0.45226266185741065</v>
      </c>
      <c r="AS1121" s="263"/>
      <c r="AT1121" s="263"/>
      <c r="AU1121" s="422">
        <v>607.93535599999996</v>
      </c>
      <c r="AV1121" s="265">
        <v>280416.37621882174</v>
      </c>
      <c r="AW1121" s="268">
        <v>0.46126018737232605</v>
      </c>
      <c r="AX1121" s="422"/>
      <c r="AY1121" s="263"/>
      <c r="AZ1121" s="422">
        <v>561.62691800000005</v>
      </c>
      <c r="BA1121" s="265">
        <v>265029.80271203187</v>
      </c>
      <c r="BB1121" s="268">
        <v>0.47189654594161007</v>
      </c>
      <c r="BC1121" s="422"/>
      <c r="BD1121" s="263"/>
    </row>
    <row r="1122" spans="1:56" ht="11.25" customHeight="1">
      <c r="A1122" s="123">
        <v>243</v>
      </c>
      <c r="B1122" s="55" t="s">
        <v>81</v>
      </c>
      <c r="C1122" s="345">
        <v>1</v>
      </c>
      <c r="D1122" s="57">
        <v>37952</v>
      </c>
      <c r="E1122" s="94">
        <v>63</v>
      </c>
      <c r="F1122" s="55" t="s">
        <v>151</v>
      </c>
      <c r="G1122" s="55" t="s">
        <v>748</v>
      </c>
      <c r="H1122" s="55" t="s">
        <v>152</v>
      </c>
      <c r="I1122" s="55" t="s">
        <v>849</v>
      </c>
      <c r="J1122" s="55" t="s">
        <v>596</v>
      </c>
      <c r="K1122" s="55" t="s">
        <v>688</v>
      </c>
      <c r="L1122" s="55"/>
      <c r="M1122" s="8"/>
      <c r="N1122" s="58"/>
      <c r="O1122" s="55"/>
      <c r="P1122" s="55"/>
      <c r="Q1122" s="55"/>
      <c r="R1122" s="8"/>
      <c r="S1122" s="58"/>
      <c r="T1122" s="55"/>
      <c r="U1122" s="55"/>
      <c r="V1122" s="55"/>
      <c r="W1122" s="8"/>
      <c r="X1122" s="58"/>
      <c r="Y1122" s="55"/>
      <c r="Z1122" s="55"/>
      <c r="AA1122" s="55"/>
      <c r="AB1122" s="8"/>
      <c r="AC1122" s="58"/>
      <c r="AD1122" s="55"/>
      <c r="AE1122" s="55"/>
      <c r="AF1122" s="55"/>
      <c r="AG1122" s="8"/>
      <c r="AH1122" s="58"/>
      <c r="AI1122" s="55"/>
      <c r="AJ1122" s="55"/>
      <c r="AK1122" s="55">
        <v>367.3</v>
      </c>
      <c r="AL1122" s="8">
        <v>187158.70302893684</v>
      </c>
      <c r="AM1122" s="58">
        <v>0.50955268997804748</v>
      </c>
      <c r="AN1122" s="237">
        <v>1</v>
      </c>
      <c r="AO1122" s="228"/>
      <c r="AP1122" s="55">
        <v>436.95</v>
      </c>
      <c r="AQ1122" s="200">
        <v>197607.96401040861</v>
      </c>
      <c r="AR1122" s="201">
        <v>0.452243881474788</v>
      </c>
      <c r="AS1122" s="55">
        <v>1</v>
      </c>
      <c r="AT1122" s="55"/>
      <c r="AU1122" s="423">
        <v>414.38162186917276</v>
      </c>
      <c r="AV1122" s="200">
        <v>191137.744547023</v>
      </c>
      <c r="AW1122" s="201">
        <v>0.46126018737232605</v>
      </c>
      <c r="AX1122" s="423">
        <v>1</v>
      </c>
      <c r="AY1122" s="55"/>
      <c r="AZ1122" s="424">
        <v>389.21210658078166</v>
      </c>
      <c r="BA1122" s="200">
        <v>183667.84873412867</v>
      </c>
      <c r="BB1122" s="201">
        <v>0.47189654594161007</v>
      </c>
      <c r="BC1122" s="425">
        <v>1</v>
      </c>
      <c r="BD1122" s="136"/>
    </row>
    <row r="1123" spans="1:56" ht="11.25" customHeight="1">
      <c r="A1123" s="123">
        <v>243</v>
      </c>
      <c r="B1123" s="55" t="s">
        <v>81</v>
      </c>
      <c r="C1123" s="345">
        <v>2</v>
      </c>
      <c r="D1123" s="57">
        <v>38070</v>
      </c>
      <c r="E1123" s="94">
        <v>37</v>
      </c>
      <c r="F1123" s="55" t="s">
        <v>151</v>
      </c>
      <c r="G1123" s="55" t="s">
        <v>748</v>
      </c>
      <c r="H1123" s="55" t="s">
        <v>152</v>
      </c>
      <c r="I1123" s="55" t="s">
        <v>849</v>
      </c>
      <c r="J1123" s="55" t="s">
        <v>596</v>
      </c>
      <c r="K1123" s="55" t="s">
        <v>688</v>
      </c>
      <c r="L1123" s="55"/>
      <c r="M1123" s="8"/>
      <c r="N1123" s="58"/>
      <c r="O1123" s="55"/>
      <c r="P1123" s="55"/>
      <c r="Q1123" s="55"/>
      <c r="R1123" s="8"/>
      <c r="S1123" s="58"/>
      <c r="T1123" s="55"/>
      <c r="U1123" s="55"/>
      <c r="V1123" s="55"/>
      <c r="W1123" s="8"/>
      <c r="X1123" s="58"/>
      <c r="Y1123" s="55"/>
      <c r="Z1123" s="55"/>
      <c r="AA1123" s="55"/>
      <c r="AB1123" s="8"/>
      <c r="AC1123" s="58"/>
      <c r="AD1123" s="55"/>
      <c r="AE1123" s="55"/>
      <c r="AF1123" s="55"/>
      <c r="AG1123" s="8"/>
      <c r="AH1123" s="58"/>
      <c r="AI1123" s="55"/>
      <c r="AJ1123" s="55"/>
      <c r="AK1123" s="55">
        <v>143.52000000000001</v>
      </c>
      <c r="AL1123" s="8">
        <v>73131.002065649358</v>
      </c>
      <c r="AM1123" s="58">
        <v>0.50955268997804737</v>
      </c>
      <c r="AN1123" s="237">
        <v>1</v>
      </c>
      <c r="AO1123" s="228"/>
      <c r="AP1123" s="55">
        <v>212.84</v>
      </c>
      <c r="AQ1123" s="200">
        <v>96246.297894127682</v>
      </c>
      <c r="AR1123" s="201">
        <v>0.45220023442082163</v>
      </c>
      <c r="AS1123" s="55">
        <v>1</v>
      </c>
      <c r="AT1123" s="55"/>
      <c r="AU1123" s="423">
        <v>193.55373413082719</v>
      </c>
      <c r="AV1123" s="200">
        <v>89278.631671798736</v>
      </c>
      <c r="AW1123" s="201">
        <v>0.46126018737232605</v>
      </c>
      <c r="AX1123" s="423">
        <v>1</v>
      </c>
      <c r="AY1123" s="55"/>
      <c r="AZ1123" s="424">
        <v>172.41481141921838</v>
      </c>
      <c r="BA1123" s="200">
        <v>81361.95397790322</v>
      </c>
      <c r="BB1123" s="201">
        <v>0.47189654594161007</v>
      </c>
      <c r="BC1123" s="425">
        <v>1</v>
      </c>
      <c r="BD1123" s="136"/>
    </row>
    <row r="1124" spans="1:56" ht="11.25" customHeight="1">
      <c r="A1124" s="357">
        <v>244</v>
      </c>
      <c r="B1124" s="263" t="s">
        <v>1377</v>
      </c>
      <c r="C1124" s="344">
        <v>0</v>
      </c>
      <c r="D1124" s="264"/>
      <c r="E1124" s="421">
        <v>125</v>
      </c>
      <c r="F1124" s="263" t="s">
        <v>144</v>
      </c>
      <c r="G1124" s="263" t="s">
        <v>748</v>
      </c>
      <c r="H1124" s="263" t="s">
        <v>145</v>
      </c>
      <c r="I1124" s="263" t="s">
        <v>103</v>
      </c>
      <c r="J1124" s="263"/>
      <c r="K1124" s="263"/>
      <c r="L1124" s="267">
        <v>427.96940000000001</v>
      </c>
      <c r="M1124" s="265">
        <v>0</v>
      </c>
      <c r="N1124" s="268">
        <v>0</v>
      </c>
      <c r="O1124" s="263"/>
      <c r="P1124" s="263"/>
      <c r="Q1124" s="267">
        <v>420.99444999999997</v>
      </c>
      <c r="R1124" s="265">
        <v>0</v>
      </c>
      <c r="S1124" s="268">
        <v>0</v>
      </c>
      <c r="T1124" s="263"/>
      <c r="U1124" s="263"/>
      <c r="V1124" s="267">
        <v>280.89845000000003</v>
      </c>
      <c r="W1124" s="265">
        <v>0</v>
      </c>
      <c r="X1124" s="268">
        <v>0</v>
      </c>
      <c r="Y1124" s="263"/>
      <c r="Z1124" s="263"/>
      <c r="AA1124" s="265">
        <v>387.851</v>
      </c>
      <c r="AB1124" s="265">
        <v>0</v>
      </c>
      <c r="AC1124" s="268">
        <v>0</v>
      </c>
      <c r="AD1124" s="263"/>
      <c r="AE1124" s="263"/>
      <c r="AF1124" s="271">
        <v>344.56849999999997</v>
      </c>
      <c r="AG1124" s="265">
        <v>0</v>
      </c>
      <c r="AH1124" s="268">
        <v>0</v>
      </c>
      <c r="AI1124" s="263"/>
      <c r="AJ1124" s="263"/>
      <c r="AK1124" s="263">
        <v>368.92610000000002</v>
      </c>
      <c r="AL1124" s="265">
        <v>0</v>
      </c>
      <c r="AM1124" s="268">
        <v>0</v>
      </c>
      <c r="AN1124" s="263"/>
      <c r="AO1124" s="313"/>
      <c r="AP1124" s="263">
        <v>249.38679999999999</v>
      </c>
      <c r="AQ1124" s="265">
        <v>0</v>
      </c>
      <c r="AR1124" s="268">
        <v>0</v>
      </c>
      <c r="AS1124" s="263"/>
      <c r="AT1124" s="263"/>
      <c r="AU1124" s="422">
        <v>342.11085000000003</v>
      </c>
      <c r="AV1124" s="265">
        <v>0</v>
      </c>
      <c r="AW1124" s="268">
        <v>0</v>
      </c>
      <c r="AX1124" s="422"/>
      <c r="AY1124" s="263"/>
      <c r="AZ1124" s="422">
        <v>442.07850000000002</v>
      </c>
      <c r="BA1124" s="265">
        <v>0</v>
      </c>
      <c r="BB1124" s="268">
        <v>0</v>
      </c>
      <c r="BC1124" s="422"/>
      <c r="BD1124" s="263"/>
    </row>
    <row r="1125" spans="1:56" ht="11.25" customHeight="1">
      <c r="A1125" s="123">
        <v>244</v>
      </c>
      <c r="B1125" s="55" t="s">
        <v>1378</v>
      </c>
      <c r="C1125" s="345">
        <v>1</v>
      </c>
      <c r="D1125" s="57">
        <v>26553</v>
      </c>
      <c r="E1125" s="8">
        <v>25</v>
      </c>
      <c r="F1125" s="55" t="s">
        <v>144</v>
      </c>
      <c r="G1125" s="55" t="s">
        <v>748</v>
      </c>
      <c r="H1125" s="55" t="s">
        <v>145</v>
      </c>
      <c r="I1125" s="55" t="s">
        <v>103</v>
      </c>
      <c r="J1125" s="55"/>
      <c r="K1125" s="55"/>
      <c r="L1125" s="55"/>
      <c r="M1125" s="8"/>
      <c r="N1125" s="58"/>
      <c r="O1125" s="55"/>
      <c r="P1125" s="55"/>
      <c r="Q1125" s="55"/>
      <c r="R1125" s="8"/>
      <c r="S1125" s="58"/>
      <c r="T1125" s="55"/>
      <c r="U1125" s="55"/>
      <c r="V1125" s="55"/>
      <c r="W1125" s="8"/>
      <c r="X1125" s="58"/>
      <c r="Y1125" s="55"/>
      <c r="Z1125" s="55"/>
      <c r="AA1125" s="55"/>
      <c r="AB1125" s="8"/>
      <c r="AC1125" s="58"/>
      <c r="AD1125" s="55"/>
      <c r="AE1125" s="55"/>
      <c r="AF1125" s="55"/>
      <c r="AG1125" s="8"/>
      <c r="AH1125" s="58"/>
      <c r="AI1125" s="55"/>
      <c r="AJ1125" s="55"/>
      <c r="AK1125" s="55">
        <v>69.381349999999998</v>
      </c>
      <c r="AL1125" s="8">
        <v>0</v>
      </c>
      <c r="AM1125" s="58">
        <v>0</v>
      </c>
      <c r="AN1125" s="55"/>
      <c r="AO1125" s="228"/>
      <c r="AP1125" s="55">
        <v>42.29</v>
      </c>
      <c r="AQ1125" s="200">
        <v>0</v>
      </c>
      <c r="AR1125" s="201">
        <v>0</v>
      </c>
      <c r="AS1125" s="55"/>
      <c r="AT1125" s="55"/>
      <c r="AU1125" s="423">
        <v>82.236749999999986</v>
      </c>
      <c r="AV1125" s="200">
        <v>0</v>
      </c>
      <c r="AW1125" s="201">
        <v>0</v>
      </c>
      <c r="AX1125" s="423"/>
      <c r="AY1125" s="55"/>
      <c r="AZ1125" s="423">
        <v>151.23005000000003</v>
      </c>
      <c r="BA1125" s="200">
        <v>0</v>
      </c>
      <c r="BB1125" s="201">
        <v>0</v>
      </c>
      <c r="BC1125" s="425"/>
      <c r="BD1125" s="136"/>
    </row>
    <row r="1126" spans="1:56" ht="11.25" customHeight="1">
      <c r="A1126" s="123">
        <v>244</v>
      </c>
      <c r="B1126" s="55" t="s">
        <v>1378</v>
      </c>
      <c r="C1126" s="345">
        <v>2</v>
      </c>
      <c r="D1126" s="57">
        <v>26604</v>
      </c>
      <c r="E1126" s="8">
        <v>25</v>
      </c>
      <c r="F1126" s="55" t="s">
        <v>144</v>
      </c>
      <c r="G1126" s="55" t="s">
        <v>748</v>
      </c>
      <c r="H1126" s="55" t="s">
        <v>145</v>
      </c>
      <c r="I1126" s="55" t="s">
        <v>103</v>
      </c>
      <c r="J1126" s="55"/>
      <c r="K1126" s="55"/>
      <c r="L1126" s="55"/>
      <c r="M1126" s="8"/>
      <c r="N1126" s="58"/>
      <c r="O1126" s="55"/>
      <c r="P1126" s="55"/>
      <c r="Q1126" s="55"/>
      <c r="R1126" s="8"/>
      <c r="S1126" s="58"/>
      <c r="T1126" s="55"/>
      <c r="U1126" s="55"/>
      <c r="V1126" s="55"/>
      <c r="W1126" s="8"/>
      <c r="X1126" s="58"/>
      <c r="Y1126" s="55"/>
      <c r="Z1126" s="55"/>
      <c r="AA1126" s="55"/>
      <c r="AB1126" s="8"/>
      <c r="AC1126" s="58"/>
      <c r="AD1126" s="55"/>
      <c r="AE1126" s="55"/>
      <c r="AF1126" s="55"/>
      <c r="AG1126" s="8"/>
      <c r="AH1126" s="58"/>
      <c r="AI1126" s="55"/>
      <c r="AJ1126" s="55"/>
      <c r="AK1126" s="55">
        <v>56.595600000000005</v>
      </c>
      <c r="AL1126" s="8">
        <v>0</v>
      </c>
      <c r="AM1126" s="58">
        <v>0</v>
      </c>
      <c r="AN1126" s="55"/>
      <c r="AO1126" s="228"/>
      <c r="AP1126" s="55">
        <v>34.21</v>
      </c>
      <c r="AQ1126" s="200">
        <v>0</v>
      </c>
      <c r="AR1126" s="201">
        <v>0</v>
      </c>
      <c r="AS1126" s="55"/>
      <c r="AT1126" s="55"/>
      <c r="AU1126" s="423">
        <v>74.097650000000002</v>
      </c>
      <c r="AV1126" s="200">
        <v>0</v>
      </c>
      <c r="AW1126" s="201">
        <v>0</v>
      </c>
      <c r="AX1126" s="423"/>
      <c r="AY1126" s="55"/>
      <c r="AZ1126" s="423">
        <v>81.649699999999982</v>
      </c>
      <c r="BA1126" s="200">
        <v>0</v>
      </c>
      <c r="BB1126" s="201">
        <v>0</v>
      </c>
      <c r="BC1126" s="425"/>
      <c r="BD1126" s="136"/>
    </row>
    <row r="1127" spans="1:56" s="4" customFormat="1" ht="11.25" customHeight="1">
      <c r="A1127" s="123">
        <v>244</v>
      </c>
      <c r="B1127" s="55" t="s">
        <v>1378</v>
      </c>
      <c r="C1127" s="345">
        <v>3</v>
      </c>
      <c r="D1127" s="57">
        <v>26631</v>
      </c>
      <c r="E1127" s="8">
        <v>25</v>
      </c>
      <c r="F1127" s="55" t="s">
        <v>144</v>
      </c>
      <c r="G1127" s="55" t="s">
        <v>748</v>
      </c>
      <c r="H1127" s="55" t="s">
        <v>145</v>
      </c>
      <c r="I1127" s="55" t="s">
        <v>103</v>
      </c>
      <c r="J1127" s="55"/>
      <c r="K1127" s="55"/>
      <c r="L1127" s="55"/>
      <c r="M1127" s="8"/>
      <c r="N1127" s="58"/>
      <c r="O1127" s="55"/>
      <c r="P1127" s="55"/>
      <c r="Q1127" s="55"/>
      <c r="R1127" s="8"/>
      <c r="S1127" s="58"/>
      <c r="T1127" s="55"/>
      <c r="U1127" s="55"/>
      <c r="V1127" s="55"/>
      <c r="W1127" s="8"/>
      <c r="X1127" s="58"/>
      <c r="Y1127" s="55"/>
      <c r="Z1127" s="55"/>
      <c r="AA1127" s="55"/>
      <c r="AB1127" s="8"/>
      <c r="AC1127" s="58"/>
      <c r="AD1127" s="55"/>
      <c r="AE1127" s="55"/>
      <c r="AF1127" s="55"/>
      <c r="AG1127" s="8"/>
      <c r="AH1127" s="58"/>
      <c r="AI1127" s="55"/>
      <c r="AJ1127" s="55"/>
      <c r="AK1127" s="55">
        <v>71.232050000000001</v>
      </c>
      <c r="AL1127" s="8">
        <v>0</v>
      </c>
      <c r="AM1127" s="58">
        <v>0</v>
      </c>
      <c r="AN1127" s="55"/>
      <c r="AO1127" s="228"/>
      <c r="AP1127" s="55">
        <v>21.34</v>
      </c>
      <c r="AQ1127" s="200">
        <v>0</v>
      </c>
      <c r="AR1127" s="201">
        <v>0</v>
      </c>
      <c r="AS1127" s="55"/>
      <c r="AT1127" s="55"/>
      <c r="AU1127" s="423">
        <v>0</v>
      </c>
      <c r="AV1127" s="200">
        <v>0</v>
      </c>
      <c r="AW1127" s="201">
        <v>0</v>
      </c>
      <c r="AX1127" s="423"/>
      <c r="AY1127" s="55"/>
      <c r="AZ1127" s="423">
        <v>8.9052499999999988</v>
      </c>
      <c r="BA1127" s="200">
        <v>0</v>
      </c>
      <c r="BB1127" s="201">
        <v>0</v>
      </c>
      <c r="BC1127" s="425"/>
      <c r="BD1127" s="136"/>
    </row>
    <row r="1128" spans="1:56" s="4" customFormat="1" ht="11.25" customHeight="1">
      <c r="A1128" s="123">
        <v>244</v>
      </c>
      <c r="B1128" s="55" t="s">
        <v>1379</v>
      </c>
      <c r="C1128" s="345">
        <v>4</v>
      </c>
      <c r="D1128" s="57">
        <v>36918</v>
      </c>
      <c r="E1128" s="8">
        <v>50</v>
      </c>
      <c r="F1128" s="55" t="s">
        <v>144</v>
      </c>
      <c r="G1128" s="55" t="s">
        <v>748</v>
      </c>
      <c r="H1128" s="55" t="s">
        <v>145</v>
      </c>
      <c r="I1128" s="55" t="s">
        <v>103</v>
      </c>
      <c r="J1128" s="55"/>
      <c r="K1128" s="55"/>
      <c r="L1128" s="199"/>
      <c r="M1128" s="248"/>
      <c r="N1128" s="249"/>
      <c r="O1128" s="199"/>
      <c r="P1128" s="199"/>
      <c r="Q1128" s="199"/>
      <c r="R1128" s="248"/>
      <c r="S1128" s="249"/>
      <c r="T1128" s="199"/>
      <c r="U1128" s="199"/>
      <c r="V1128" s="199"/>
      <c r="W1128" s="248"/>
      <c r="X1128" s="249"/>
      <c r="Y1128" s="199"/>
      <c r="Z1128" s="199"/>
      <c r="AA1128" s="199"/>
      <c r="AB1128" s="248"/>
      <c r="AC1128" s="249"/>
      <c r="AD1128" s="199"/>
      <c r="AE1128" s="199"/>
      <c r="AF1128" s="199"/>
      <c r="AG1128" s="248"/>
      <c r="AH1128" s="249"/>
      <c r="AI1128" s="199"/>
      <c r="AJ1128" s="199"/>
      <c r="AK1128" s="199">
        <v>171.71710000000002</v>
      </c>
      <c r="AL1128" s="8">
        <v>0</v>
      </c>
      <c r="AM1128" s="58">
        <v>0</v>
      </c>
      <c r="AN1128" s="199"/>
      <c r="AO1128" s="318"/>
      <c r="AP1128" s="199">
        <v>151.55000000000001</v>
      </c>
      <c r="AQ1128" s="200">
        <v>0</v>
      </c>
      <c r="AR1128" s="201">
        <v>0</v>
      </c>
      <c r="AS1128" s="199"/>
      <c r="AT1128" s="199"/>
      <c r="AU1128" s="423">
        <v>185.77645000000004</v>
      </c>
      <c r="AV1128" s="200">
        <v>0</v>
      </c>
      <c r="AW1128" s="201">
        <v>0</v>
      </c>
      <c r="AX1128" s="423"/>
      <c r="AY1128" s="199"/>
      <c r="AZ1128" s="423">
        <v>200.29350000000002</v>
      </c>
      <c r="BA1128" s="200">
        <v>0</v>
      </c>
      <c r="BB1128" s="201">
        <v>0</v>
      </c>
      <c r="BC1128" s="425"/>
      <c r="BD1128" s="136"/>
    </row>
    <row r="1129" spans="1:56" s="4" customFormat="1" ht="11.25" customHeight="1">
      <c r="A1129" s="357">
        <v>245</v>
      </c>
      <c r="B1129" s="279" t="s">
        <v>16</v>
      </c>
      <c r="C1129" s="343">
        <v>0</v>
      </c>
      <c r="D1129" s="280"/>
      <c r="E1129" s="421">
        <v>100</v>
      </c>
      <c r="F1129" s="279" t="s">
        <v>144</v>
      </c>
      <c r="G1129" s="279" t="s">
        <v>748</v>
      </c>
      <c r="H1129" s="279" t="s">
        <v>145</v>
      </c>
      <c r="I1129" s="279" t="s">
        <v>103</v>
      </c>
      <c r="J1129" s="279"/>
      <c r="K1129" s="279"/>
      <c r="L1129" s="297">
        <v>170.08529999999999</v>
      </c>
      <c r="M1129" s="299">
        <v>0</v>
      </c>
      <c r="N1129" s="300">
        <v>0</v>
      </c>
      <c r="O1129" s="298"/>
      <c r="P1129" s="298"/>
      <c r="Q1129" s="297">
        <v>268.91864999999996</v>
      </c>
      <c r="R1129" s="299">
        <v>0</v>
      </c>
      <c r="S1129" s="300">
        <v>0</v>
      </c>
      <c r="T1129" s="298"/>
      <c r="U1129" s="298"/>
      <c r="V1129" s="297">
        <v>307.56445000000002</v>
      </c>
      <c r="W1129" s="299">
        <v>0</v>
      </c>
      <c r="X1129" s="300">
        <v>0</v>
      </c>
      <c r="Y1129" s="298"/>
      <c r="Z1129" s="298"/>
      <c r="AA1129" s="299">
        <v>356.50849999999997</v>
      </c>
      <c r="AB1129" s="299">
        <v>0</v>
      </c>
      <c r="AC1129" s="300">
        <v>0</v>
      </c>
      <c r="AD1129" s="298"/>
      <c r="AE1129" s="298"/>
      <c r="AF1129" s="301">
        <v>398.39799999999997</v>
      </c>
      <c r="AG1129" s="299">
        <v>0</v>
      </c>
      <c r="AH1129" s="300">
        <v>0</v>
      </c>
      <c r="AI1129" s="298"/>
      <c r="AJ1129" s="298"/>
      <c r="AK1129" s="298">
        <v>414.25830000000002</v>
      </c>
      <c r="AL1129" s="265">
        <v>0</v>
      </c>
      <c r="AM1129" s="268">
        <v>0</v>
      </c>
      <c r="AN1129" s="298"/>
      <c r="AO1129" s="316"/>
      <c r="AP1129" s="298">
        <v>270.57035000000002</v>
      </c>
      <c r="AQ1129" s="265">
        <v>0</v>
      </c>
      <c r="AR1129" s="268">
        <v>0</v>
      </c>
      <c r="AS1129" s="298"/>
      <c r="AT1129" s="298"/>
      <c r="AU1129" s="422">
        <v>420.5865</v>
      </c>
      <c r="AV1129" s="265">
        <v>0</v>
      </c>
      <c r="AW1129" s="268">
        <v>0</v>
      </c>
      <c r="AX1129" s="422"/>
      <c r="AY1129" s="298"/>
      <c r="AZ1129" s="422">
        <v>400.35815000000008</v>
      </c>
      <c r="BA1129" s="265">
        <v>0</v>
      </c>
      <c r="BB1129" s="268">
        <v>0</v>
      </c>
      <c r="BC1129" s="422"/>
      <c r="BD1129" s="298"/>
    </row>
    <row r="1130" spans="1:56" s="4" customFormat="1" ht="11.25" customHeight="1">
      <c r="A1130" s="123">
        <v>245</v>
      </c>
      <c r="B1130" s="55" t="s">
        <v>16</v>
      </c>
      <c r="C1130" s="331">
        <v>1</v>
      </c>
      <c r="D1130" s="57">
        <v>40323</v>
      </c>
      <c r="E1130" s="8">
        <v>50</v>
      </c>
      <c r="F1130" s="55" t="s">
        <v>144</v>
      </c>
      <c r="G1130" s="55" t="s">
        <v>748</v>
      </c>
      <c r="H1130" s="55" t="s">
        <v>145</v>
      </c>
      <c r="I1130" s="55" t="s">
        <v>103</v>
      </c>
      <c r="J1130" s="55"/>
      <c r="K1130" s="55"/>
      <c r="L1130" s="55"/>
      <c r="M1130" s="8"/>
      <c r="N1130" s="58"/>
      <c r="O1130" s="55"/>
      <c r="P1130" s="55"/>
      <c r="Q1130" s="55"/>
      <c r="R1130" s="8"/>
      <c r="S1130" s="58"/>
      <c r="T1130" s="55"/>
      <c r="U1130" s="55"/>
      <c r="V1130" s="136"/>
      <c r="W1130" s="8"/>
      <c r="X1130" s="58"/>
      <c r="Y1130" s="55"/>
      <c r="Z1130" s="55"/>
      <c r="AA1130" s="136"/>
      <c r="AB1130" s="8"/>
      <c r="AC1130" s="58"/>
      <c r="AD1130" s="55"/>
      <c r="AE1130" s="55"/>
      <c r="AF1130" s="136"/>
      <c r="AG1130" s="8"/>
      <c r="AH1130" s="58"/>
      <c r="AI1130" s="55"/>
      <c r="AJ1130" s="55"/>
      <c r="AK1130" s="55">
        <v>222.57155</v>
      </c>
      <c r="AL1130" s="8">
        <v>0</v>
      </c>
      <c r="AM1130" s="58">
        <v>0</v>
      </c>
      <c r="AN1130" s="55"/>
      <c r="AO1130" s="228"/>
      <c r="AP1130" s="55">
        <v>118.07</v>
      </c>
      <c r="AQ1130" s="200">
        <v>0</v>
      </c>
      <c r="AR1130" s="201">
        <v>0</v>
      </c>
      <c r="AS1130" s="55"/>
      <c r="AT1130" s="55"/>
      <c r="AU1130" s="423">
        <v>212.71109999999999</v>
      </c>
      <c r="AV1130" s="200">
        <v>0</v>
      </c>
      <c r="AW1130" s="201">
        <v>0</v>
      </c>
      <c r="AX1130" s="423"/>
      <c r="AY1130" s="55"/>
      <c r="AZ1130" s="423">
        <v>193.8459</v>
      </c>
      <c r="BA1130" s="200">
        <v>0</v>
      </c>
      <c r="BB1130" s="201">
        <v>0</v>
      </c>
      <c r="BC1130" s="425"/>
      <c r="BD1130" s="136"/>
    </row>
    <row r="1131" spans="1:56" ht="11.25" customHeight="1">
      <c r="A1131" s="123">
        <v>245</v>
      </c>
      <c r="B1131" s="55" t="s">
        <v>16</v>
      </c>
      <c r="C1131" s="331">
        <v>2</v>
      </c>
      <c r="D1131" s="57">
        <v>40444</v>
      </c>
      <c r="E1131" s="8">
        <v>50</v>
      </c>
      <c r="F1131" s="55" t="s">
        <v>144</v>
      </c>
      <c r="G1131" s="55" t="s">
        <v>748</v>
      </c>
      <c r="H1131" s="55" t="s">
        <v>145</v>
      </c>
      <c r="I1131" s="55" t="s">
        <v>103</v>
      </c>
      <c r="J1131" s="55"/>
      <c r="K1131" s="55"/>
      <c r="L1131" s="55"/>
      <c r="M1131" s="8"/>
      <c r="N1131" s="58"/>
      <c r="O1131" s="55"/>
      <c r="P1131" s="55"/>
      <c r="Q1131" s="55"/>
      <c r="R1131" s="8"/>
      <c r="S1131" s="58"/>
      <c r="T1131" s="55"/>
      <c r="U1131" s="55"/>
      <c r="V1131" s="55"/>
      <c r="W1131" s="8"/>
      <c r="X1131" s="58"/>
      <c r="Y1131" s="55"/>
      <c r="Z1131" s="55"/>
      <c r="AA1131" s="55"/>
      <c r="AB1131" s="8"/>
      <c r="AC1131" s="58"/>
      <c r="AD1131" s="55"/>
      <c r="AE1131" s="55"/>
      <c r="AF1131" s="55"/>
      <c r="AG1131" s="8"/>
      <c r="AH1131" s="58"/>
      <c r="AI1131" s="55"/>
      <c r="AJ1131" s="55"/>
      <c r="AK1131" s="55">
        <v>191.68675000000002</v>
      </c>
      <c r="AL1131" s="8">
        <v>0</v>
      </c>
      <c r="AM1131" s="58">
        <v>0</v>
      </c>
      <c r="AN1131" s="55"/>
      <c r="AO1131" s="228"/>
      <c r="AP1131" s="55">
        <v>152.5</v>
      </c>
      <c r="AQ1131" s="200">
        <v>0</v>
      </c>
      <c r="AR1131" s="201">
        <v>0</v>
      </c>
      <c r="AS1131" s="55"/>
      <c r="AT1131" s="55"/>
      <c r="AU1131" s="423">
        <v>207.87539999999998</v>
      </c>
      <c r="AV1131" s="200">
        <v>0</v>
      </c>
      <c r="AW1131" s="201">
        <v>0</v>
      </c>
      <c r="AX1131" s="423"/>
      <c r="AY1131" s="55"/>
      <c r="AZ1131" s="423">
        <v>206.51225000000008</v>
      </c>
      <c r="BA1131" s="200">
        <v>0</v>
      </c>
      <c r="BB1131" s="201">
        <v>0</v>
      </c>
      <c r="BC1131" s="425"/>
      <c r="BD1131" s="136"/>
    </row>
    <row r="1132" spans="1:56" s="4" customFormat="1" ht="11.25" customHeight="1">
      <c r="A1132" s="357">
        <v>246</v>
      </c>
      <c r="B1132" s="263" t="s">
        <v>288</v>
      </c>
      <c r="C1132" s="344">
        <v>0</v>
      </c>
      <c r="D1132" s="264"/>
      <c r="E1132" s="421">
        <v>60</v>
      </c>
      <c r="F1132" s="263" t="s">
        <v>289</v>
      </c>
      <c r="G1132" s="263" t="s">
        <v>748</v>
      </c>
      <c r="H1132" s="263" t="s">
        <v>290</v>
      </c>
      <c r="I1132" s="263" t="s">
        <v>103</v>
      </c>
      <c r="J1132" s="263"/>
      <c r="K1132" s="263"/>
      <c r="L1132" s="267">
        <v>131.51910000000001</v>
      </c>
      <c r="M1132" s="265">
        <v>0</v>
      </c>
      <c r="N1132" s="268">
        <v>0</v>
      </c>
      <c r="O1132" s="263"/>
      <c r="P1132" s="263"/>
      <c r="Q1132" s="267">
        <v>134.16579999999999</v>
      </c>
      <c r="R1132" s="265">
        <v>0</v>
      </c>
      <c r="S1132" s="268">
        <v>0</v>
      </c>
      <c r="T1132" s="263"/>
      <c r="U1132" s="263"/>
      <c r="V1132" s="267">
        <v>141.24025</v>
      </c>
      <c r="W1132" s="265">
        <v>0</v>
      </c>
      <c r="X1132" s="268">
        <v>0</v>
      </c>
      <c r="Y1132" s="263"/>
      <c r="Z1132" s="263"/>
      <c r="AA1132" s="265">
        <v>162.91134999999997</v>
      </c>
      <c r="AB1132" s="265">
        <v>0</v>
      </c>
      <c r="AC1132" s="268">
        <v>0</v>
      </c>
      <c r="AD1132" s="263"/>
      <c r="AE1132" s="263"/>
      <c r="AF1132" s="271">
        <v>109.65894999999999</v>
      </c>
      <c r="AG1132" s="265">
        <v>0</v>
      </c>
      <c r="AH1132" s="268">
        <v>0</v>
      </c>
      <c r="AI1132" s="263"/>
      <c r="AJ1132" s="263"/>
      <c r="AK1132" s="263">
        <v>129.95694999999998</v>
      </c>
      <c r="AL1132" s="265">
        <v>0</v>
      </c>
      <c r="AM1132" s="268">
        <v>0</v>
      </c>
      <c r="AN1132" s="263"/>
      <c r="AO1132" s="313"/>
      <c r="AP1132" s="263">
        <v>110.76339999999999</v>
      </c>
      <c r="AQ1132" s="265">
        <v>0</v>
      </c>
      <c r="AR1132" s="268">
        <v>0</v>
      </c>
      <c r="AS1132" s="263"/>
      <c r="AT1132" s="263"/>
      <c r="AU1132" s="422">
        <v>95.171750000000003</v>
      </c>
      <c r="AV1132" s="265">
        <v>0</v>
      </c>
      <c r="AW1132" s="268">
        <v>0</v>
      </c>
      <c r="AX1132" s="422"/>
      <c r="AY1132" s="263"/>
      <c r="AZ1132" s="422">
        <v>9.3529999999999998</v>
      </c>
      <c r="BA1132" s="265">
        <v>0</v>
      </c>
      <c r="BB1132" s="268">
        <v>0</v>
      </c>
      <c r="BC1132" s="422"/>
      <c r="BD1132" s="263"/>
    </row>
    <row r="1133" spans="1:56" s="4" customFormat="1" ht="11.25" customHeight="1">
      <c r="A1133" s="123">
        <v>246</v>
      </c>
      <c r="B1133" s="55" t="s">
        <v>288</v>
      </c>
      <c r="C1133" s="345">
        <v>1</v>
      </c>
      <c r="D1133" s="57">
        <v>28881</v>
      </c>
      <c r="E1133" s="8">
        <v>30</v>
      </c>
      <c r="F1133" s="55" t="s">
        <v>289</v>
      </c>
      <c r="G1133" s="55" t="s">
        <v>748</v>
      </c>
      <c r="H1133" s="55" t="s">
        <v>290</v>
      </c>
      <c r="I1133" s="55" t="s">
        <v>103</v>
      </c>
      <c r="J1133" s="55"/>
      <c r="K1133" s="55"/>
      <c r="L1133" s="55"/>
      <c r="M1133" s="8"/>
      <c r="N1133" s="58"/>
      <c r="O1133" s="55"/>
      <c r="P1133" s="55"/>
      <c r="Q1133" s="55"/>
      <c r="R1133" s="8"/>
      <c r="S1133" s="58"/>
      <c r="T1133" s="55"/>
      <c r="U1133" s="55"/>
      <c r="V1133" s="136"/>
      <c r="W1133" s="8"/>
      <c r="X1133" s="58"/>
      <c r="Y1133" s="55"/>
      <c r="Z1133" s="55"/>
      <c r="AA1133" s="136"/>
      <c r="AB1133" s="8"/>
      <c r="AC1133" s="58"/>
      <c r="AD1133" s="55"/>
      <c r="AE1133" s="55"/>
      <c r="AF1133" s="136"/>
      <c r="AG1133" s="8"/>
      <c r="AH1133" s="58"/>
      <c r="AI1133" s="55"/>
      <c r="AJ1133" s="55"/>
      <c r="AK1133" s="55">
        <v>75.112549999999999</v>
      </c>
      <c r="AL1133" s="8">
        <v>0</v>
      </c>
      <c r="AM1133" s="58">
        <v>0</v>
      </c>
      <c r="AN1133" s="55"/>
      <c r="AO1133" s="228"/>
      <c r="AP1133" s="55">
        <v>55.37</v>
      </c>
      <c r="AQ1133" s="200">
        <v>0</v>
      </c>
      <c r="AR1133" s="201">
        <v>0</v>
      </c>
      <c r="AS1133" s="55"/>
      <c r="AT1133" s="55"/>
      <c r="AU1133" s="423">
        <v>50.217649999999999</v>
      </c>
      <c r="AV1133" s="200">
        <v>0</v>
      </c>
      <c r="AW1133" s="201">
        <v>0</v>
      </c>
      <c r="AX1133" s="423"/>
      <c r="AY1133" s="55"/>
      <c r="AZ1133" s="423">
        <v>5.2336999999999998</v>
      </c>
      <c r="BA1133" s="200">
        <v>0</v>
      </c>
      <c r="BB1133" s="201">
        <v>0</v>
      </c>
      <c r="BC1133" s="425"/>
      <c r="BD1133" s="136"/>
    </row>
    <row r="1134" spans="1:56" ht="11.25" customHeight="1">
      <c r="A1134" s="123">
        <v>246</v>
      </c>
      <c r="B1134" s="55" t="s">
        <v>288</v>
      </c>
      <c r="C1134" s="345">
        <v>2</v>
      </c>
      <c r="D1134" s="57">
        <v>28944</v>
      </c>
      <c r="E1134" s="8">
        <v>30</v>
      </c>
      <c r="F1134" s="55" t="s">
        <v>289</v>
      </c>
      <c r="G1134" s="55" t="s">
        <v>748</v>
      </c>
      <c r="H1134" s="55" t="s">
        <v>290</v>
      </c>
      <c r="I1134" s="55" t="s">
        <v>103</v>
      </c>
      <c r="J1134" s="55"/>
      <c r="K1134" s="55"/>
      <c r="L1134" s="55"/>
      <c r="M1134" s="8"/>
      <c r="N1134" s="58"/>
      <c r="O1134" s="55"/>
      <c r="P1134" s="55"/>
      <c r="Q1134" s="55"/>
      <c r="R1134" s="8"/>
      <c r="S1134" s="58"/>
      <c r="T1134" s="55"/>
      <c r="U1134" s="55"/>
      <c r="V1134" s="55"/>
      <c r="W1134" s="8"/>
      <c r="X1134" s="58"/>
      <c r="Y1134" s="55"/>
      <c r="Z1134" s="55"/>
      <c r="AA1134" s="55"/>
      <c r="AB1134" s="8"/>
      <c r="AC1134" s="58"/>
      <c r="AD1134" s="55"/>
      <c r="AE1134" s="55"/>
      <c r="AF1134" s="55"/>
      <c r="AG1134" s="8"/>
      <c r="AH1134" s="58"/>
      <c r="AI1134" s="55"/>
      <c r="AJ1134" s="55"/>
      <c r="AK1134" s="55">
        <v>54.8444</v>
      </c>
      <c r="AL1134" s="8">
        <v>0</v>
      </c>
      <c r="AM1134" s="58">
        <v>0</v>
      </c>
      <c r="AN1134" s="55"/>
      <c r="AO1134" s="228"/>
      <c r="AP1134" s="55">
        <v>55.39</v>
      </c>
      <c r="AQ1134" s="200">
        <v>0</v>
      </c>
      <c r="AR1134" s="201">
        <v>0</v>
      </c>
      <c r="AS1134" s="55"/>
      <c r="AT1134" s="55"/>
      <c r="AU1134" s="423">
        <v>44.954100000000004</v>
      </c>
      <c r="AV1134" s="200">
        <v>0</v>
      </c>
      <c r="AW1134" s="201">
        <v>0</v>
      </c>
      <c r="AX1134" s="423"/>
      <c r="AY1134" s="55"/>
      <c r="AZ1134" s="423">
        <v>4.1193</v>
      </c>
      <c r="BA1134" s="200">
        <v>0</v>
      </c>
      <c r="BB1134" s="201">
        <v>0</v>
      </c>
      <c r="BC1134" s="425"/>
      <c r="BD1134" s="136"/>
    </row>
    <row r="1135" spans="1:56" ht="11.25" customHeight="1">
      <c r="A1135" s="357">
        <v>247</v>
      </c>
      <c r="B1135" s="263" t="s">
        <v>303</v>
      </c>
      <c r="C1135" s="344">
        <v>0</v>
      </c>
      <c r="D1135" s="264"/>
      <c r="E1135" s="421">
        <v>166.95500000000001</v>
      </c>
      <c r="F1135" s="263" t="s">
        <v>299</v>
      </c>
      <c r="G1135" s="263" t="s">
        <v>748</v>
      </c>
      <c r="H1135" s="263" t="s">
        <v>390</v>
      </c>
      <c r="I1135" s="263" t="s">
        <v>849</v>
      </c>
      <c r="J1135" s="263" t="s">
        <v>596</v>
      </c>
      <c r="K1135" s="263" t="s">
        <v>129</v>
      </c>
      <c r="L1135" s="267">
        <v>614.44298800000001</v>
      </c>
      <c r="M1135" s="265">
        <v>480630.55321726401</v>
      </c>
      <c r="N1135" s="268">
        <v>0.78222156099739559</v>
      </c>
      <c r="O1135" s="263">
        <v>1</v>
      </c>
      <c r="P1135" s="263"/>
      <c r="Q1135" s="267">
        <v>840.55863790000001</v>
      </c>
      <c r="R1135" s="265">
        <v>520254.02883917541</v>
      </c>
      <c r="S1135" s="268">
        <v>0.61893841236221914</v>
      </c>
      <c r="T1135" s="263">
        <v>1</v>
      </c>
      <c r="U1135" s="263"/>
      <c r="V1135" s="267">
        <v>813.88649989999999</v>
      </c>
      <c r="W1135" s="265">
        <v>514079.59196509351</v>
      </c>
      <c r="X1135" s="268">
        <v>0.63163548237777267</v>
      </c>
      <c r="Y1135" s="263">
        <v>1</v>
      </c>
      <c r="Z1135" s="263"/>
      <c r="AA1135" s="267">
        <v>880.44799999999998</v>
      </c>
      <c r="AB1135" s="265">
        <v>443171.4725548143</v>
      </c>
      <c r="AC1135" s="268">
        <v>0.50334769634869336</v>
      </c>
      <c r="AD1135" s="263">
        <v>1</v>
      </c>
      <c r="AE1135" s="263"/>
      <c r="AF1135" s="267">
        <v>870.13</v>
      </c>
      <c r="AG1135" s="265">
        <v>430911.6146024972</v>
      </c>
      <c r="AH1135" s="268">
        <v>0.49522670704664501</v>
      </c>
      <c r="AI1135" s="263">
        <v>1</v>
      </c>
      <c r="AJ1135" s="263"/>
      <c r="AK1135" s="263">
        <v>996</v>
      </c>
      <c r="AL1135" s="265">
        <v>489184.43251391995</v>
      </c>
      <c r="AM1135" s="268">
        <v>0.49114902862843374</v>
      </c>
      <c r="AN1135" s="263"/>
      <c r="AO1135" s="313"/>
      <c r="AP1135" s="422">
        <v>806.90599999999995</v>
      </c>
      <c r="AQ1135" s="265">
        <v>415085.78005869396</v>
      </c>
      <c r="AR1135" s="268">
        <v>0.51441652442625774</v>
      </c>
      <c r="AS1135" s="263"/>
      <c r="AT1135" s="263"/>
      <c r="AU1135" s="422">
        <v>887.56421424000007</v>
      </c>
      <c r="AV1135" s="265">
        <v>470617.3925659252</v>
      </c>
      <c r="AW1135" s="268">
        <v>0.53023475373993478</v>
      </c>
      <c r="AX1135" s="422"/>
      <c r="AY1135" s="263"/>
      <c r="AZ1135" s="422">
        <v>819.6062159999999</v>
      </c>
      <c r="BA1135" s="265">
        <v>445877.08883750415</v>
      </c>
      <c r="BB1135" s="268">
        <v>0.5440137960563054</v>
      </c>
      <c r="BC1135" s="422"/>
      <c r="BD1135" s="263"/>
    </row>
    <row r="1136" spans="1:56" ht="11.25" customHeight="1">
      <c r="A1136" s="123">
        <v>247</v>
      </c>
      <c r="B1136" s="55" t="s">
        <v>303</v>
      </c>
      <c r="C1136" s="345">
        <v>1</v>
      </c>
      <c r="D1136" s="57">
        <v>30527</v>
      </c>
      <c r="E1136" s="94">
        <v>0</v>
      </c>
      <c r="F1136" s="55" t="s">
        <v>299</v>
      </c>
      <c r="G1136" s="55" t="s">
        <v>748</v>
      </c>
      <c r="H1136" s="55" t="s">
        <v>390</v>
      </c>
      <c r="I1136" s="55" t="s">
        <v>849</v>
      </c>
      <c r="J1136" s="55" t="s">
        <v>596</v>
      </c>
      <c r="K1136" s="55" t="s">
        <v>129</v>
      </c>
      <c r="L1136" s="55"/>
      <c r="M1136" s="8"/>
      <c r="N1136" s="58"/>
      <c r="O1136" s="55"/>
      <c r="P1136" s="55"/>
      <c r="Q1136" s="55"/>
      <c r="R1136" s="8"/>
      <c r="S1136" s="58"/>
      <c r="T1136" s="55"/>
      <c r="U1136" s="55"/>
      <c r="V1136" s="55"/>
      <c r="W1136" s="8"/>
      <c r="X1136" s="58"/>
      <c r="Y1136" s="55"/>
      <c r="Z1136" s="55"/>
      <c r="AA1136" s="55"/>
      <c r="AB1136" s="8"/>
      <c r="AC1136" s="58"/>
      <c r="AD1136" s="55"/>
      <c r="AE1136" s="55"/>
      <c r="AF1136" s="55"/>
      <c r="AG1136" s="8"/>
      <c r="AH1136" s="58"/>
      <c r="AI1136" s="55"/>
      <c r="AJ1136" s="55"/>
      <c r="AK1136" s="55"/>
      <c r="AL1136" s="8">
        <v>0</v>
      </c>
      <c r="AM1136" s="58">
        <v>0</v>
      </c>
      <c r="AN1136" s="237">
        <v>1</v>
      </c>
      <c r="AO1136" s="228"/>
      <c r="AP1136" s="55"/>
      <c r="AQ1136" s="200">
        <v>0</v>
      </c>
      <c r="AR1136" s="201">
        <v>0</v>
      </c>
      <c r="AS1136" s="55">
        <v>1</v>
      </c>
      <c r="AT1136" s="55"/>
      <c r="AU1136" s="245">
        <v>0</v>
      </c>
      <c r="AV1136" s="200">
        <v>0</v>
      </c>
      <c r="AW1136" s="201">
        <v>0</v>
      </c>
      <c r="AX1136" s="423">
        <v>1</v>
      </c>
      <c r="AY1136" s="55"/>
      <c r="AZ1136" s="245">
        <v>0</v>
      </c>
      <c r="BA1136" s="200">
        <v>0</v>
      </c>
      <c r="BB1136" s="201">
        <v>0</v>
      </c>
      <c r="BC1136" s="425">
        <v>1</v>
      </c>
      <c r="BD1136" s="136"/>
    </row>
    <row r="1137" spans="1:56" ht="11.25" customHeight="1">
      <c r="A1137" s="123">
        <v>247</v>
      </c>
      <c r="B1137" s="55" t="s">
        <v>303</v>
      </c>
      <c r="C1137" s="345">
        <v>2</v>
      </c>
      <c r="D1137" s="57">
        <v>29702</v>
      </c>
      <c r="E1137" s="94">
        <v>0</v>
      </c>
      <c r="F1137" s="55" t="s">
        <v>299</v>
      </c>
      <c r="G1137" s="55" t="s">
        <v>748</v>
      </c>
      <c r="H1137" s="55" t="s">
        <v>390</v>
      </c>
      <c r="I1137" s="55" t="s">
        <v>849</v>
      </c>
      <c r="J1137" s="55" t="s">
        <v>596</v>
      </c>
      <c r="K1137" s="55" t="s">
        <v>129</v>
      </c>
      <c r="L1137" s="55"/>
      <c r="M1137" s="8"/>
      <c r="N1137" s="58"/>
      <c r="O1137" s="55"/>
      <c r="P1137" s="55"/>
      <c r="Q1137" s="55"/>
      <c r="R1137" s="8"/>
      <c r="S1137" s="58"/>
      <c r="T1137" s="55"/>
      <c r="U1137" s="55"/>
      <c r="V1137" s="55"/>
      <c r="W1137" s="8"/>
      <c r="X1137" s="58"/>
      <c r="Y1137" s="55"/>
      <c r="Z1137" s="55"/>
      <c r="AA1137" s="55"/>
      <c r="AB1137" s="8"/>
      <c r="AC1137" s="58"/>
      <c r="AD1137" s="55"/>
      <c r="AE1137" s="55"/>
      <c r="AF1137" s="55"/>
      <c r="AG1137" s="8"/>
      <c r="AH1137" s="58"/>
      <c r="AI1137" s="55"/>
      <c r="AJ1137" s="55"/>
      <c r="AK1137" s="55"/>
      <c r="AL1137" s="8">
        <v>0</v>
      </c>
      <c r="AM1137" s="58">
        <v>0</v>
      </c>
      <c r="AN1137" s="237">
        <v>1</v>
      </c>
      <c r="AO1137" s="228"/>
      <c r="AP1137" s="55"/>
      <c r="AQ1137" s="200">
        <v>0</v>
      </c>
      <c r="AR1137" s="201">
        <v>0</v>
      </c>
      <c r="AS1137" s="55">
        <v>1</v>
      </c>
      <c r="AT1137" s="55"/>
      <c r="AU1137" s="245">
        <v>0</v>
      </c>
      <c r="AV1137" s="200">
        <v>0</v>
      </c>
      <c r="AW1137" s="201">
        <v>0</v>
      </c>
      <c r="AX1137" s="423">
        <v>1</v>
      </c>
      <c r="AY1137" s="55"/>
      <c r="AZ1137" s="245">
        <v>0</v>
      </c>
      <c r="BA1137" s="200">
        <v>0</v>
      </c>
      <c r="BB1137" s="201">
        <v>0</v>
      </c>
      <c r="BC1137" s="425">
        <v>1</v>
      </c>
      <c r="BD1137" s="136"/>
    </row>
    <row r="1138" spans="1:56" s="4" customFormat="1" ht="11.25" customHeight="1">
      <c r="A1138" s="123">
        <v>247</v>
      </c>
      <c r="B1138" s="55" t="s">
        <v>303</v>
      </c>
      <c r="C1138" s="345">
        <v>3</v>
      </c>
      <c r="D1138" s="57">
        <v>29800</v>
      </c>
      <c r="E1138" s="94">
        <v>0</v>
      </c>
      <c r="F1138" s="55" t="s">
        <v>299</v>
      </c>
      <c r="G1138" s="55" t="s">
        <v>748</v>
      </c>
      <c r="H1138" s="55" t="s">
        <v>390</v>
      </c>
      <c r="I1138" s="55" t="s">
        <v>849</v>
      </c>
      <c r="J1138" s="55" t="s">
        <v>596</v>
      </c>
      <c r="K1138" s="55" t="s">
        <v>129</v>
      </c>
      <c r="L1138" s="55"/>
      <c r="M1138" s="8"/>
      <c r="N1138" s="58"/>
      <c r="O1138" s="55"/>
      <c r="P1138" s="55"/>
      <c r="Q1138" s="55"/>
      <c r="R1138" s="8"/>
      <c r="S1138" s="58"/>
      <c r="T1138" s="55"/>
      <c r="U1138" s="55"/>
      <c r="V1138" s="55"/>
      <c r="W1138" s="8"/>
      <c r="X1138" s="58"/>
      <c r="Y1138" s="55"/>
      <c r="Z1138" s="55"/>
      <c r="AA1138" s="55"/>
      <c r="AB1138" s="8"/>
      <c r="AC1138" s="58"/>
      <c r="AD1138" s="55"/>
      <c r="AE1138" s="55"/>
      <c r="AF1138" s="55"/>
      <c r="AG1138" s="8"/>
      <c r="AH1138" s="58"/>
      <c r="AI1138" s="55"/>
      <c r="AJ1138" s="55"/>
      <c r="AK1138" s="55"/>
      <c r="AL1138" s="8">
        <v>0</v>
      </c>
      <c r="AM1138" s="58">
        <v>0</v>
      </c>
      <c r="AN1138" s="237">
        <v>1</v>
      </c>
      <c r="AO1138" s="228"/>
      <c r="AP1138" s="55"/>
      <c r="AQ1138" s="200">
        <v>0</v>
      </c>
      <c r="AR1138" s="201">
        <v>0</v>
      </c>
      <c r="AS1138" s="55">
        <v>1</v>
      </c>
      <c r="AT1138" s="55"/>
      <c r="AU1138" s="245">
        <v>0</v>
      </c>
      <c r="AV1138" s="200">
        <v>0</v>
      </c>
      <c r="AW1138" s="201">
        <v>0</v>
      </c>
      <c r="AX1138" s="423">
        <v>1</v>
      </c>
      <c r="AY1138" s="55"/>
      <c r="AZ1138" s="245">
        <v>0</v>
      </c>
      <c r="BA1138" s="200">
        <v>0</v>
      </c>
      <c r="BB1138" s="201">
        <v>0</v>
      </c>
      <c r="BC1138" s="425">
        <v>1</v>
      </c>
      <c r="BD1138" s="136"/>
    </row>
    <row r="1139" spans="1:56" ht="11.25" customHeight="1">
      <c r="A1139" s="123">
        <v>247</v>
      </c>
      <c r="B1139" s="55" t="s">
        <v>303</v>
      </c>
      <c r="C1139" s="345">
        <v>4</v>
      </c>
      <c r="D1139" s="57">
        <v>31744</v>
      </c>
      <c r="E1139" s="94">
        <v>0</v>
      </c>
      <c r="F1139" s="55" t="s">
        <v>299</v>
      </c>
      <c r="G1139" s="55" t="s">
        <v>748</v>
      </c>
      <c r="H1139" s="55" t="s">
        <v>390</v>
      </c>
      <c r="I1139" s="55" t="s">
        <v>849</v>
      </c>
      <c r="J1139" s="55" t="s">
        <v>596</v>
      </c>
      <c r="K1139" s="55" t="s">
        <v>129</v>
      </c>
      <c r="L1139" s="55"/>
      <c r="M1139" s="8"/>
      <c r="N1139" s="58"/>
      <c r="O1139" s="55"/>
      <c r="P1139" s="55"/>
      <c r="Q1139" s="55"/>
      <c r="R1139" s="8"/>
      <c r="S1139" s="58"/>
      <c r="T1139" s="55"/>
      <c r="U1139" s="55"/>
      <c r="V1139" s="55"/>
      <c r="W1139" s="8"/>
      <c r="X1139" s="58"/>
      <c r="Y1139" s="55"/>
      <c r="Z1139" s="55"/>
      <c r="AA1139" s="55"/>
      <c r="AB1139" s="8"/>
      <c r="AC1139" s="58"/>
      <c r="AD1139" s="55"/>
      <c r="AE1139" s="55"/>
      <c r="AF1139" s="55"/>
      <c r="AG1139" s="8"/>
      <c r="AH1139" s="58"/>
      <c r="AI1139" s="55"/>
      <c r="AJ1139" s="55"/>
      <c r="AK1139" s="55"/>
      <c r="AL1139" s="8">
        <v>0</v>
      </c>
      <c r="AM1139" s="58">
        <v>0</v>
      </c>
      <c r="AN1139" s="237">
        <v>1</v>
      </c>
      <c r="AO1139" s="228"/>
      <c r="AP1139" s="55"/>
      <c r="AQ1139" s="200">
        <v>0</v>
      </c>
      <c r="AR1139" s="201">
        <v>0</v>
      </c>
      <c r="AS1139" s="55">
        <v>1</v>
      </c>
      <c r="AT1139" s="55"/>
      <c r="AU1139" s="245">
        <v>0</v>
      </c>
      <c r="AV1139" s="200">
        <v>0</v>
      </c>
      <c r="AW1139" s="201">
        <v>0</v>
      </c>
      <c r="AX1139" s="423">
        <v>1</v>
      </c>
      <c r="AY1139" s="55"/>
      <c r="AZ1139" s="245">
        <v>0</v>
      </c>
      <c r="BA1139" s="200">
        <v>0</v>
      </c>
      <c r="BB1139" s="201">
        <v>0</v>
      </c>
      <c r="BC1139" s="425">
        <v>1</v>
      </c>
      <c r="BD1139" s="136"/>
    </row>
    <row r="1140" spans="1:56" ht="11.25" customHeight="1">
      <c r="A1140" s="123">
        <v>247</v>
      </c>
      <c r="B1140" s="55" t="s">
        <v>303</v>
      </c>
      <c r="C1140" s="345">
        <v>5</v>
      </c>
      <c r="D1140" s="57">
        <v>34337</v>
      </c>
      <c r="E1140" s="104">
        <v>20</v>
      </c>
      <c r="F1140" s="55" t="s">
        <v>299</v>
      </c>
      <c r="G1140" s="55" t="s">
        <v>748</v>
      </c>
      <c r="H1140" s="55" t="s">
        <v>390</v>
      </c>
      <c r="I1140" s="55" t="s">
        <v>849</v>
      </c>
      <c r="J1140" s="55" t="s">
        <v>596</v>
      </c>
      <c r="K1140" s="55" t="s">
        <v>129</v>
      </c>
      <c r="L1140" s="55"/>
      <c r="M1140" s="8"/>
      <c r="N1140" s="58"/>
      <c r="O1140" s="55"/>
      <c r="P1140" s="55"/>
      <c r="Q1140" s="55"/>
      <c r="R1140" s="8"/>
      <c r="S1140" s="58"/>
      <c r="T1140" s="55"/>
      <c r="U1140" s="55"/>
      <c r="V1140" s="55"/>
      <c r="W1140" s="8"/>
      <c r="X1140" s="58"/>
      <c r="Y1140" s="55"/>
      <c r="Z1140" s="55"/>
      <c r="AA1140" s="197">
        <v>104.8823</v>
      </c>
      <c r="AB1140" s="8"/>
      <c r="AC1140" s="58"/>
      <c r="AD1140" s="55"/>
      <c r="AE1140" s="55"/>
      <c r="AF1140" s="197"/>
      <c r="AG1140" s="8"/>
      <c r="AH1140" s="58"/>
      <c r="AI1140" s="55"/>
      <c r="AJ1140" s="55"/>
      <c r="AK1140" s="55">
        <v>113.31180000000001</v>
      </c>
      <c r="AL1140" s="8">
        <v>55652.913450436412</v>
      </c>
      <c r="AM1140" s="58">
        <v>0.4911484368833291</v>
      </c>
      <c r="AN1140" s="237">
        <v>1</v>
      </c>
      <c r="AO1140" s="228"/>
      <c r="AP1140" s="55">
        <v>96.731658526371874</v>
      </c>
      <c r="AQ1140" s="200">
        <v>56237.040154996896</v>
      </c>
      <c r="AR1140" s="201">
        <v>0.58137161102913415</v>
      </c>
      <c r="AS1140" s="55">
        <v>1</v>
      </c>
      <c r="AT1140" s="55"/>
      <c r="AU1140" s="423">
        <v>145.75727354</v>
      </c>
      <c r="AV1140" s="200">
        <v>78110.603042796793</v>
      </c>
      <c r="AW1140" s="201">
        <v>0.53589506132852427</v>
      </c>
      <c r="AX1140" s="423">
        <v>1</v>
      </c>
      <c r="AY1140" s="55"/>
      <c r="AZ1140" s="424">
        <v>139.91732932260513</v>
      </c>
      <c r="BA1140" s="200">
        <v>93218.665826065044</v>
      </c>
      <c r="BB1140" s="201">
        <v>0.6662410315961097</v>
      </c>
      <c r="BC1140" s="425">
        <v>1</v>
      </c>
      <c r="BD1140" s="136"/>
    </row>
    <row r="1141" spans="1:56" ht="11.25" customHeight="1">
      <c r="A1141" s="123">
        <v>247</v>
      </c>
      <c r="B1141" s="55" t="s">
        <v>303</v>
      </c>
      <c r="C1141" s="345">
        <v>6</v>
      </c>
      <c r="D1141" s="57">
        <v>34541</v>
      </c>
      <c r="E1141" s="104">
        <v>20</v>
      </c>
      <c r="F1141" s="55" t="s">
        <v>299</v>
      </c>
      <c r="G1141" s="55" t="s">
        <v>748</v>
      </c>
      <c r="H1141" s="55" t="s">
        <v>390</v>
      </c>
      <c r="I1141" s="55" t="s">
        <v>849</v>
      </c>
      <c r="J1141" s="55" t="s">
        <v>596</v>
      </c>
      <c r="K1141" s="55" t="s">
        <v>129</v>
      </c>
      <c r="L1141" s="55"/>
      <c r="M1141" s="8"/>
      <c r="N1141" s="58"/>
      <c r="O1141" s="55"/>
      <c r="P1141" s="55"/>
      <c r="Q1141" s="55"/>
      <c r="R1141" s="8"/>
      <c r="S1141" s="58"/>
      <c r="T1141" s="55"/>
      <c r="U1141" s="55"/>
      <c r="V1141" s="55"/>
      <c r="W1141" s="8"/>
      <c r="X1141" s="58"/>
      <c r="Y1141" s="55"/>
      <c r="Z1141" s="55"/>
      <c r="AA1141" s="197">
        <v>117.3438</v>
      </c>
      <c r="AB1141" s="8"/>
      <c r="AC1141" s="58"/>
      <c r="AD1141" s="55"/>
      <c r="AE1141" s="55"/>
      <c r="AF1141" s="197"/>
      <c r="AG1141" s="8"/>
      <c r="AH1141" s="58"/>
      <c r="AI1141" s="55"/>
      <c r="AJ1141" s="55"/>
      <c r="AK1141" s="55">
        <v>128.547</v>
      </c>
      <c r="AL1141" s="8">
        <v>63135.658116041297</v>
      </c>
      <c r="AM1141" s="58">
        <v>0.49114843688332904</v>
      </c>
      <c r="AN1141" s="237">
        <v>1</v>
      </c>
      <c r="AO1141" s="228"/>
      <c r="AP1141" s="55">
        <v>99.498563358068736</v>
      </c>
      <c r="AQ1141" s="200">
        <v>57845.640074564777</v>
      </c>
      <c r="AR1141" s="201">
        <v>0.58137161102913404</v>
      </c>
      <c r="AS1141" s="55">
        <v>1</v>
      </c>
      <c r="AT1141" s="55"/>
      <c r="AU1141" s="423">
        <v>151.145354</v>
      </c>
      <c r="AV1141" s="200">
        <v>81019.21276383329</v>
      </c>
      <c r="AW1141" s="201">
        <v>0.53603508556295609</v>
      </c>
      <c r="AX1141" s="423">
        <v>1</v>
      </c>
      <c r="AY1141" s="55"/>
      <c r="AZ1141" s="424">
        <v>102.35890713983621</v>
      </c>
      <c r="BA1141" s="200">
        <v>68195.703885894865</v>
      </c>
      <c r="BB1141" s="201">
        <v>0.6662410315961097</v>
      </c>
      <c r="BC1141" s="425">
        <v>1</v>
      </c>
      <c r="BD1141" s="136"/>
    </row>
    <row r="1142" spans="1:56" s="4" customFormat="1" ht="10.5" customHeight="1">
      <c r="A1142" s="123">
        <v>247</v>
      </c>
      <c r="B1142" s="55" t="s">
        <v>303</v>
      </c>
      <c r="C1142" s="345">
        <v>7</v>
      </c>
      <c r="D1142" s="57">
        <v>36304</v>
      </c>
      <c r="E1142" s="104">
        <v>20</v>
      </c>
      <c r="F1142" s="55" t="s">
        <v>299</v>
      </c>
      <c r="G1142" s="55" t="s">
        <v>748</v>
      </c>
      <c r="H1142" s="55" t="s">
        <v>390</v>
      </c>
      <c r="I1142" s="55" t="s">
        <v>849</v>
      </c>
      <c r="J1142" s="55" t="s">
        <v>596</v>
      </c>
      <c r="K1142" s="55" t="s">
        <v>129</v>
      </c>
      <c r="L1142" s="55"/>
      <c r="M1142" s="8"/>
      <c r="N1142" s="58"/>
      <c r="O1142" s="55"/>
      <c r="P1142" s="55"/>
      <c r="Q1142" s="55"/>
      <c r="R1142" s="8"/>
      <c r="S1142" s="58"/>
      <c r="T1142" s="55"/>
      <c r="U1142" s="55"/>
      <c r="V1142" s="136"/>
      <c r="W1142" s="8"/>
      <c r="X1142" s="58"/>
      <c r="Y1142" s="55"/>
      <c r="Z1142" s="55"/>
      <c r="AA1142" s="222">
        <v>67.997</v>
      </c>
      <c r="AB1142" s="8"/>
      <c r="AC1142" s="58"/>
      <c r="AD1142" s="55"/>
      <c r="AE1142" s="55"/>
      <c r="AF1142" s="222"/>
      <c r="AG1142" s="8"/>
      <c r="AH1142" s="58"/>
      <c r="AI1142" s="55"/>
      <c r="AJ1142" s="55"/>
      <c r="AK1142" s="55">
        <v>107.5986</v>
      </c>
      <c r="AL1142" s="8">
        <v>52846.884200834567</v>
      </c>
      <c r="AM1142" s="58">
        <v>0.49114843688332899</v>
      </c>
      <c r="AN1142" s="237">
        <v>1</v>
      </c>
      <c r="AO1142" s="228"/>
      <c r="AP1142" s="55">
        <v>37.300058853760206</v>
      </c>
      <c r="AQ1142" s="200">
        <v>21685.195307292084</v>
      </c>
      <c r="AR1142" s="201">
        <v>0.58137161102913404</v>
      </c>
      <c r="AS1142" s="55">
        <v>1</v>
      </c>
      <c r="AT1142" s="55"/>
      <c r="AU1142" s="423">
        <v>3.351</v>
      </c>
      <c r="AV1142" s="200">
        <v>1794.4164066630401</v>
      </c>
      <c r="AW1142" s="201">
        <v>0.53548684173770222</v>
      </c>
      <c r="AX1142" s="423">
        <v>1</v>
      </c>
      <c r="AY1142" s="55"/>
      <c r="AZ1142" s="423">
        <v>0</v>
      </c>
      <c r="BA1142" s="200">
        <v>0</v>
      </c>
      <c r="BB1142" s="201">
        <v>0</v>
      </c>
      <c r="BC1142" s="425">
        <v>1</v>
      </c>
      <c r="BD1142" s="136"/>
    </row>
    <row r="1143" spans="1:56" ht="11.25" customHeight="1">
      <c r="A1143" s="123">
        <v>247</v>
      </c>
      <c r="B1143" s="55" t="s">
        <v>1064</v>
      </c>
      <c r="C1143" s="345">
        <v>8</v>
      </c>
      <c r="D1143" s="57">
        <v>40787</v>
      </c>
      <c r="E1143" s="104">
        <v>37.200000000000003</v>
      </c>
      <c r="F1143" s="55" t="s">
        <v>299</v>
      </c>
      <c r="G1143" s="55" t="s">
        <v>748</v>
      </c>
      <c r="H1143" s="55" t="s">
        <v>390</v>
      </c>
      <c r="I1143" s="55" t="s">
        <v>849</v>
      </c>
      <c r="J1143" s="55" t="s">
        <v>596</v>
      </c>
      <c r="K1143" s="55" t="s">
        <v>129</v>
      </c>
      <c r="L1143" s="55"/>
      <c r="M1143" s="8"/>
      <c r="N1143" s="58"/>
      <c r="O1143" s="55"/>
      <c r="P1143" s="55"/>
      <c r="Q1143" s="55"/>
      <c r="R1143" s="8"/>
      <c r="S1143" s="58"/>
      <c r="T1143" s="55"/>
      <c r="U1143" s="55"/>
      <c r="V1143" s="55"/>
      <c r="W1143" s="8"/>
      <c r="X1143" s="58"/>
      <c r="Y1143" s="55"/>
      <c r="Z1143" s="55"/>
      <c r="AA1143" s="197">
        <v>135.95609999999999</v>
      </c>
      <c r="AB1143" s="8"/>
      <c r="AC1143" s="58"/>
      <c r="AD1143" s="55"/>
      <c r="AE1143" s="55"/>
      <c r="AF1143" s="197"/>
      <c r="AG1143" s="8"/>
      <c r="AH1143" s="58"/>
      <c r="AI1143" s="55"/>
      <c r="AJ1143" s="55"/>
      <c r="AK1143" s="55">
        <v>164.73060000000001</v>
      </c>
      <c r="AL1143" s="8">
        <v>80907.176696852926</v>
      </c>
      <c r="AM1143" s="58">
        <v>0.49114843688332904</v>
      </c>
      <c r="AN1143" s="237">
        <v>1</v>
      </c>
      <c r="AO1143" s="228"/>
      <c r="AP1143" s="55">
        <v>106.44771926179918</v>
      </c>
      <c r="AQ1143" s="200">
        <v>61885.682037609149</v>
      </c>
      <c r="AR1143" s="201">
        <v>0.58137161102913393</v>
      </c>
      <c r="AS1143" s="55">
        <v>1</v>
      </c>
      <c r="AT1143" s="55"/>
      <c r="AU1143" s="423">
        <v>133.39100000000002</v>
      </c>
      <c r="AV1143" s="200">
        <v>76342.426696073686</v>
      </c>
      <c r="AW1143" s="201">
        <v>0.57232067153011579</v>
      </c>
      <c r="AX1143" s="423">
        <v>1</v>
      </c>
      <c r="AY1143" s="55"/>
      <c r="AZ1143" s="424">
        <v>106.00409353755865</v>
      </c>
      <c r="BA1143" s="200">
        <v>70624.276631873581</v>
      </c>
      <c r="BB1143" s="201">
        <v>0.6662410315961097</v>
      </c>
      <c r="BC1143" s="425">
        <v>1</v>
      </c>
      <c r="BD1143" s="136"/>
    </row>
    <row r="1144" spans="1:56" ht="11.25" customHeight="1">
      <c r="A1144" s="123">
        <v>247</v>
      </c>
      <c r="B1144" s="55" t="s">
        <v>1337</v>
      </c>
      <c r="C1144" s="345">
        <v>9</v>
      </c>
      <c r="D1144" s="57">
        <v>43216</v>
      </c>
      <c r="E1144" s="250">
        <v>9.9649999999999999</v>
      </c>
      <c r="F1144" s="122" t="s">
        <v>299</v>
      </c>
      <c r="G1144" s="122" t="s">
        <v>748</v>
      </c>
      <c r="H1144" s="122" t="s">
        <v>390</v>
      </c>
      <c r="I1144" s="55" t="s">
        <v>849</v>
      </c>
      <c r="J1144" s="55" t="s">
        <v>596</v>
      </c>
      <c r="K1144" s="55" t="s">
        <v>129</v>
      </c>
      <c r="L1144" s="55"/>
      <c r="M1144" s="8"/>
      <c r="N1144" s="58"/>
      <c r="O1144" s="55"/>
      <c r="P1144" s="55"/>
      <c r="Q1144" s="197">
        <v>60.365920000000003</v>
      </c>
      <c r="R1144" s="8">
        <v>37362.786685584731</v>
      </c>
      <c r="S1144" s="58">
        <v>0.61893841236221914</v>
      </c>
      <c r="T1144" s="55"/>
      <c r="U1144" s="55">
        <v>1</v>
      </c>
      <c r="V1144" s="197">
        <v>68.955929999999995</v>
      </c>
      <c r="W1144" s="8">
        <v>43555.012108357922</v>
      </c>
      <c r="X1144" s="58">
        <v>0.63163548237777267</v>
      </c>
      <c r="Y1144" s="55"/>
      <c r="Z1144" s="55">
        <v>1</v>
      </c>
      <c r="AA1144" s="197">
        <v>57.9238</v>
      </c>
      <c r="AB1144" s="8">
        <v>29155.811293762443</v>
      </c>
      <c r="AC1144" s="58">
        <v>0.50334769634869336</v>
      </c>
      <c r="AD1144" s="55"/>
      <c r="AE1144" s="55">
        <v>1</v>
      </c>
      <c r="AF1144" s="197">
        <v>73.56</v>
      </c>
      <c r="AG1144" s="8">
        <v>33971.830232628527</v>
      </c>
      <c r="AH1144" s="58">
        <v>0.46182477205857159</v>
      </c>
      <c r="AI1144" s="55"/>
      <c r="AJ1144" s="55">
        <v>1</v>
      </c>
      <c r="AK1144" s="55">
        <v>68.558400000000006</v>
      </c>
      <c r="AL1144" s="8">
        <v>33672.350995222034</v>
      </c>
      <c r="AM1144" s="58">
        <v>0.4911484368833291</v>
      </c>
      <c r="AN1144" s="237">
        <v>1</v>
      </c>
      <c r="AO1144" s="228">
        <v>1</v>
      </c>
      <c r="AP1144" s="55">
        <v>68.972011746067764</v>
      </c>
      <c r="AQ1144" s="200">
        <v>32117.880707852175</v>
      </c>
      <c r="AR1144" s="201">
        <v>0.46566541840333203</v>
      </c>
      <c r="AS1144" s="55">
        <v>1</v>
      </c>
      <c r="AT1144" s="55">
        <v>1</v>
      </c>
      <c r="AU1144" s="423">
        <v>62.6734917</v>
      </c>
      <c r="AV1144" s="200">
        <v>32220.320985231283</v>
      </c>
      <c r="AW1144" s="201">
        <v>0.5140980677997119</v>
      </c>
      <c r="AX1144" s="423">
        <v>1</v>
      </c>
      <c r="AY1144" s="55">
        <v>1</v>
      </c>
      <c r="AZ1144" s="424">
        <v>62.598828999999995</v>
      </c>
      <c r="BA1144" s="200">
        <v>28394.741982375464</v>
      </c>
      <c r="BB1144" s="201">
        <v>0.45359861256151401</v>
      </c>
      <c r="BC1144" s="425">
        <v>1</v>
      </c>
      <c r="BD1144" s="136"/>
    </row>
    <row r="1145" spans="1:56" s="4" customFormat="1" ht="11.25" customHeight="1">
      <c r="A1145" s="123">
        <v>247</v>
      </c>
      <c r="B1145" s="55" t="s">
        <v>1337</v>
      </c>
      <c r="C1145" s="345">
        <v>10</v>
      </c>
      <c r="D1145" s="57">
        <v>43216</v>
      </c>
      <c r="E1145" s="250">
        <v>9.9649999999999999</v>
      </c>
      <c r="F1145" s="122" t="s">
        <v>299</v>
      </c>
      <c r="G1145" s="122" t="s">
        <v>748</v>
      </c>
      <c r="H1145" s="122" t="s">
        <v>390</v>
      </c>
      <c r="I1145" s="55" t="s">
        <v>849</v>
      </c>
      <c r="J1145" s="55" t="s">
        <v>596</v>
      </c>
      <c r="K1145" s="55" t="s">
        <v>129</v>
      </c>
      <c r="L1145" s="55"/>
      <c r="M1145" s="8"/>
      <c r="N1145" s="58"/>
      <c r="O1145" s="55"/>
      <c r="P1145" s="55"/>
      <c r="Q1145" s="197">
        <v>48.972430000000003</v>
      </c>
      <c r="R1145" s="8">
        <v>30310.918073719913</v>
      </c>
      <c r="S1145" s="58">
        <v>0.61893841236221914</v>
      </c>
      <c r="T1145" s="55"/>
      <c r="U1145" s="55">
        <v>1</v>
      </c>
      <c r="V1145" s="197">
        <v>70.14546</v>
      </c>
      <c r="W1145" s="8">
        <v>44306.36146371076</v>
      </c>
      <c r="X1145" s="58">
        <v>0.63163548237777267</v>
      </c>
      <c r="Y1145" s="55"/>
      <c r="Z1145" s="55">
        <v>1</v>
      </c>
      <c r="AA1145" s="197">
        <v>62.017800000000001</v>
      </c>
      <c r="AB1145" s="8">
        <v>31216.516762613996</v>
      </c>
      <c r="AC1145" s="58">
        <v>0.50334769634869336</v>
      </c>
      <c r="AD1145" s="55"/>
      <c r="AE1145" s="55">
        <v>1</v>
      </c>
      <c r="AF1145" s="197">
        <v>73.22</v>
      </c>
      <c r="AG1145" s="8">
        <v>33813.421751661037</v>
      </c>
      <c r="AH1145" s="58">
        <v>0.461805814690809</v>
      </c>
      <c r="AI1145" s="55"/>
      <c r="AJ1145" s="55">
        <v>1</v>
      </c>
      <c r="AK1145" s="55">
        <v>68.558400000000006</v>
      </c>
      <c r="AL1145" s="8">
        <v>33672.350995222034</v>
      </c>
      <c r="AM1145" s="58">
        <v>0.4911484368833291</v>
      </c>
      <c r="AN1145" s="237">
        <v>1</v>
      </c>
      <c r="AO1145" s="228">
        <v>1</v>
      </c>
      <c r="AP1145" s="55">
        <v>69.664767666987117</v>
      </c>
      <c r="AQ1145" s="200">
        <v>32440.47318361848</v>
      </c>
      <c r="AR1145" s="201">
        <v>0.46566541840333214</v>
      </c>
      <c r="AS1145" s="55">
        <v>1</v>
      </c>
      <c r="AT1145" s="55">
        <v>1</v>
      </c>
      <c r="AU1145" s="423">
        <v>66.632341000000011</v>
      </c>
      <c r="AV1145" s="200">
        <v>34257.861639568757</v>
      </c>
      <c r="AW1145" s="201">
        <v>0.51413264377982382</v>
      </c>
      <c r="AX1145" s="423">
        <v>1</v>
      </c>
      <c r="AY1145" s="55">
        <v>1</v>
      </c>
      <c r="AZ1145" s="424">
        <v>69.91940799999999</v>
      </c>
      <c r="BA1145" s="200">
        <v>31721.8377241657</v>
      </c>
      <c r="BB1145" s="201">
        <v>0.45369145179498238</v>
      </c>
      <c r="BC1145" s="425">
        <v>1</v>
      </c>
      <c r="BD1145" s="136"/>
    </row>
    <row r="1146" spans="1:56" ht="11.25" customHeight="1">
      <c r="A1146" s="123">
        <v>247</v>
      </c>
      <c r="B1146" s="55" t="s">
        <v>1337</v>
      </c>
      <c r="C1146" s="345">
        <v>11</v>
      </c>
      <c r="D1146" s="57">
        <v>43216</v>
      </c>
      <c r="E1146" s="250">
        <v>9.9649999999999999</v>
      </c>
      <c r="F1146" s="122" t="s">
        <v>299</v>
      </c>
      <c r="G1146" s="122" t="s">
        <v>748</v>
      </c>
      <c r="H1146" s="122" t="s">
        <v>390</v>
      </c>
      <c r="I1146" s="55" t="s">
        <v>849</v>
      </c>
      <c r="J1146" s="55" t="s">
        <v>596</v>
      </c>
      <c r="K1146" s="55" t="s">
        <v>129</v>
      </c>
      <c r="L1146" s="55"/>
      <c r="M1146" s="8"/>
      <c r="N1146" s="58"/>
      <c r="O1146" s="55"/>
      <c r="P1146" s="55"/>
      <c r="Q1146" s="197">
        <v>59.929369999999999</v>
      </c>
      <c r="R1146" s="8">
        <v>37092.589121668003</v>
      </c>
      <c r="S1146" s="58">
        <v>0.61893841236221914</v>
      </c>
      <c r="T1146" s="55"/>
      <c r="U1146" s="55">
        <v>1</v>
      </c>
      <c r="V1146" s="197">
        <v>65.806110000000004</v>
      </c>
      <c r="W1146" s="8">
        <v>41565.474033254774</v>
      </c>
      <c r="X1146" s="58">
        <v>0.63163548237777267</v>
      </c>
      <c r="Y1146" s="55"/>
      <c r="Z1146" s="55">
        <v>1</v>
      </c>
      <c r="AA1146" s="197">
        <v>68.012</v>
      </c>
      <c r="AB1146" s="8">
        <v>34233.683524067332</v>
      </c>
      <c r="AC1146" s="58">
        <v>0.50334769634869336</v>
      </c>
      <c r="AD1146" s="55"/>
      <c r="AE1146" s="55">
        <v>1</v>
      </c>
      <c r="AF1146" s="197">
        <v>72.06</v>
      </c>
      <c r="AG1146" s="8">
        <v>33274.832916371561</v>
      </c>
      <c r="AH1146" s="58">
        <v>0.46176565246144269</v>
      </c>
      <c r="AI1146" s="55"/>
      <c r="AJ1146" s="55">
        <v>1</v>
      </c>
      <c r="AK1146" s="55">
        <v>66.653999999999996</v>
      </c>
      <c r="AL1146" s="8">
        <v>32737.007912021418</v>
      </c>
      <c r="AM1146" s="58">
        <v>0.4911484368833291</v>
      </c>
      <c r="AN1146" s="237">
        <v>1</v>
      </c>
      <c r="AO1146" s="228">
        <v>1</v>
      </c>
      <c r="AP1146" s="55">
        <v>72.140205092259379</v>
      </c>
      <c r="AQ1146" s="200">
        <v>33593.198787989146</v>
      </c>
      <c r="AR1146" s="201">
        <v>0.46566541840333203</v>
      </c>
      <c r="AS1146" s="55">
        <v>1</v>
      </c>
      <c r="AT1146" s="55">
        <v>1</v>
      </c>
      <c r="AU1146" s="423">
        <v>66.195821999999993</v>
      </c>
      <c r="AV1146" s="200">
        <v>34039.766372144746</v>
      </c>
      <c r="AW1146" s="201">
        <v>0.5142283205146202</v>
      </c>
      <c r="AX1146" s="423">
        <v>1</v>
      </c>
      <c r="AY1146" s="55">
        <v>1</v>
      </c>
      <c r="AZ1146" s="424">
        <v>69.859415999999982</v>
      </c>
      <c r="BA1146" s="200">
        <v>31664.233209947881</v>
      </c>
      <c r="BB1146" s="201">
        <v>0.45325648313389694</v>
      </c>
      <c r="BC1146" s="425">
        <v>1</v>
      </c>
      <c r="BD1146" s="136"/>
    </row>
    <row r="1147" spans="1:56" ht="11.25" customHeight="1">
      <c r="A1147" s="123">
        <v>247</v>
      </c>
      <c r="B1147" s="55" t="s">
        <v>1337</v>
      </c>
      <c r="C1147" s="345">
        <v>12</v>
      </c>
      <c r="D1147" s="57">
        <v>43216</v>
      </c>
      <c r="E1147" s="250">
        <v>9.9649999999999999</v>
      </c>
      <c r="F1147" s="122" t="s">
        <v>299</v>
      </c>
      <c r="G1147" s="122" t="s">
        <v>748</v>
      </c>
      <c r="H1147" s="122" t="s">
        <v>390</v>
      </c>
      <c r="I1147" s="55" t="s">
        <v>849</v>
      </c>
      <c r="J1147" s="55" t="s">
        <v>596</v>
      </c>
      <c r="K1147" s="55" t="s">
        <v>129</v>
      </c>
      <c r="L1147" s="55"/>
      <c r="M1147" s="8"/>
      <c r="N1147" s="58"/>
      <c r="O1147" s="55"/>
      <c r="P1147" s="55"/>
      <c r="Q1147" s="197">
        <v>58.970500000000001</v>
      </c>
      <c r="R1147" s="8">
        <v>36499.107646206241</v>
      </c>
      <c r="S1147" s="58">
        <v>0.61893841236221914</v>
      </c>
      <c r="T1147" s="55"/>
      <c r="U1147" s="55">
        <v>1</v>
      </c>
      <c r="V1147" s="197">
        <v>68.399969999999996</v>
      </c>
      <c r="W1147" s="8">
        <v>43203.848045575178</v>
      </c>
      <c r="X1147" s="58">
        <v>0.63163548237777267</v>
      </c>
      <c r="Y1147" s="55"/>
      <c r="Z1147" s="55">
        <v>1</v>
      </c>
      <c r="AA1147" s="197">
        <v>70.248800000000003</v>
      </c>
      <c r="AB1147" s="8">
        <v>35359.571651260092</v>
      </c>
      <c r="AC1147" s="58">
        <v>0.50334769634869336</v>
      </c>
      <c r="AD1147" s="55"/>
      <c r="AE1147" s="55">
        <v>1</v>
      </c>
      <c r="AF1147" s="197">
        <v>68.319999999999993</v>
      </c>
      <c r="AG1147" s="8">
        <v>31550.443452125422</v>
      </c>
      <c r="AH1147" s="58">
        <v>0.46180391469738624</v>
      </c>
      <c r="AI1147" s="55"/>
      <c r="AJ1147" s="55">
        <v>1</v>
      </c>
      <c r="AK1147" s="55">
        <v>69.510599999999997</v>
      </c>
      <c r="AL1147" s="8">
        <v>34140.02253682234</v>
      </c>
      <c r="AM1147" s="58">
        <v>0.49114843688332915</v>
      </c>
      <c r="AN1147" s="237">
        <v>1</v>
      </c>
      <c r="AO1147" s="228">
        <v>1</v>
      </c>
      <c r="AP1147" s="55">
        <v>60.596645306143266</v>
      </c>
      <c r="AQ1147" s="200">
        <v>28217.762190323509</v>
      </c>
      <c r="AR1147" s="201">
        <v>0.46566541840333203</v>
      </c>
      <c r="AS1147" s="55">
        <v>1</v>
      </c>
      <c r="AT1147" s="55">
        <v>1</v>
      </c>
      <c r="AU1147" s="423">
        <v>65.539227000000011</v>
      </c>
      <c r="AV1147" s="200">
        <v>33684.768638149406</v>
      </c>
      <c r="AW1147" s="201">
        <v>0.51396347164957246</v>
      </c>
      <c r="AX1147" s="423">
        <v>1</v>
      </c>
      <c r="AY1147" s="55">
        <v>1</v>
      </c>
      <c r="AZ1147" s="424">
        <v>67.404265000000009</v>
      </c>
      <c r="BA1147" s="200">
        <v>30581.437898930344</v>
      </c>
      <c r="BB1147" s="201">
        <v>0.45370182285839539</v>
      </c>
      <c r="BC1147" s="425">
        <v>1</v>
      </c>
      <c r="BD1147" s="136"/>
    </row>
    <row r="1148" spans="1:56" ht="11.25" customHeight="1">
      <c r="A1148" s="123">
        <v>247</v>
      </c>
      <c r="B1148" s="55" t="s">
        <v>1337</v>
      </c>
      <c r="C1148" s="345">
        <v>13</v>
      </c>
      <c r="D1148" s="57">
        <v>43216</v>
      </c>
      <c r="E1148" s="250">
        <v>9.9649999999999999</v>
      </c>
      <c r="F1148" s="122" t="s">
        <v>299</v>
      </c>
      <c r="G1148" s="122" t="s">
        <v>748</v>
      </c>
      <c r="H1148" s="122" t="s">
        <v>390</v>
      </c>
      <c r="I1148" s="55" t="s">
        <v>849</v>
      </c>
      <c r="J1148" s="55" t="s">
        <v>596</v>
      </c>
      <c r="K1148" s="55" t="s">
        <v>129</v>
      </c>
      <c r="L1148" s="55"/>
      <c r="M1148" s="8"/>
      <c r="N1148" s="58"/>
      <c r="O1148" s="55"/>
      <c r="P1148" s="55"/>
      <c r="Q1148" s="197">
        <v>58.227159999999998</v>
      </c>
      <c r="R1148" s="8">
        <v>36039.025966760913</v>
      </c>
      <c r="S1148" s="58">
        <v>0.61893841236221914</v>
      </c>
      <c r="T1148" s="55"/>
      <c r="U1148" s="55">
        <v>1</v>
      </c>
      <c r="V1148" s="197">
        <v>67.980440000000002</v>
      </c>
      <c r="W1148" s="8">
        <v>42938.858011653232</v>
      </c>
      <c r="X1148" s="58">
        <v>0.63163548237777267</v>
      </c>
      <c r="Y1148" s="55"/>
      <c r="Z1148" s="55">
        <v>1</v>
      </c>
      <c r="AA1148" s="197">
        <v>66.324299999999994</v>
      </c>
      <c r="AB1148" s="8">
        <v>33384.183616939634</v>
      </c>
      <c r="AC1148" s="58">
        <v>0.50334769634869336</v>
      </c>
      <c r="AD1148" s="55"/>
      <c r="AE1148" s="55">
        <v>1</v>
      </c>
      <c r="AF1148" s="197">
        <v>72.27</v>
      </c>
      <c r="AG1148" s="8">
        <v>33374.403961551136</v>
      </c>
      <c r="AH1148" s="58">
        <v>0.46180163223399939</v>
      </c>
      <c r="AI1148" s="55"/>
      <c r="AJ1148" s="55">
        <v>1</v>
      </c>
      <c r="AK1148" s="55">
        <v>70.462800000000001</v>
      </c>
      <c r="AL1148" s="8">
        <v>34607.694078422639</v>
      </c>
      <c r="AM1148" s="58">
        <v>0.49114843688332904</v>
      </c>
      <c r="AN1148" s="237">
        <v>1</v>
      </c>
      <c r="AO1148" s="228">
        <v>1</v>
      </c>
      <c r="AP1148" s="55">
        <v>59.455245598554761</v>
      </c>
      <c r="AQ1148" s="200">
        <v>27686.251817923869</v>
      </c>
      <c r="AR1148" s="201">
        <v>0.46566541840333209</v>
      </c>
      <c r="AS1148" s="55">
        <v>1</v>
      </c>
      <c r="AT1148" s="55">
        <v>1</v>
      </c>
      <c r="AU1148" s="423">
        <v>66.91722</v>
      </c>
      <c r="AV1148" s="200">
        <v>34394.511797871441</v>
      </c>
      <c r="AW1148" s="201">
        <v>0.51398596352136927</v>
      </c>
      <c r="AX1148" s="423">
        <v>1</v>
      </c>
      <c r="AY1148" s="55">
        <v>1</v>
      </c>
      <c r="AZ1148" s="424">
        <v>63.088864999999991</v>
      </c>
      <c r="BA1148" s="200">
        <v>28663.354821718018</v>
      </c>
      <c r="BB1148" s="201">
        <v>0.45433302408781678</v>
      </c>
      <c r="BC1148" s="425">
        <v>1</v>
      </c>
      <c r="BD1148" s="136"/>
    </row>
    <row r="1149" spans="1:56" ht="11.25" customHeight="1">
      <c r="A1149" s="123">
        <v>247</v>
      </c>
      <c r="B1149" s="55" t="s">
        <v>1337</v>
      </c>
      <c r="C1149" s="345">
        <v>14</v>
      </c>
      <c r="D1149" s="57">
        <v>43216</v>
      </c>
      <c r="E1149" s="250">
        <v>9.9649999999999999</v>
      </c>
      <c r="F1149" s="122" t="s">
        <v>299</v>
      </c>
      <c r="G1149" s="122" t="s">
        <v>748</v>
      </c>
      <c r="H1149" s="122" t="s">
        <v>390</v>
      </c>
      <c r="I1149" s="55" t="s">
        <v>849</v>
      </c>
      <c r="J1149" s="55" t="s">
        <v>596</v>
      </c>
      <c r="K1149" s="55" t="s">
        <v>129</v>
      </c>
      <c r="L1149" s="55"/>
      <c r="M1149" s="8"/>
      <c r="N1149" s="58"/>
      <c r="O1149" s="55"/>
      <c r="P1149" s="55"/>
      <c r="Q1149" s="197">
        <v>57.88109</v>
      </c>
      <c r="R1149" s="8">
        <v>35824.829950394713</v>
      </c>
      <c r="S1149" s="58">
        <v>0.61893841236221914</v>
      </c>
      <c r="T1149" s="55"/>
      <c r="U1149" s="55">
        <v>1</v>
      </c>
      <c r="V1149" s="197">
        <v>65.676910000000007</v>
      </c>
      <c r="W1149" s="8">
        <v>41483.866728931564</v>
      </c>
      <c r="X1149" s="58">
        <v>0.63163548237777267</v>
      </c>
      <c r="Y1149" s="55"/>
      <c r="Z1149" s="55">
        <v>1</v>
      </c>
      <c r="AA1149" s="197">
        <v>62.589199999999998</v>
      </c>
      <c r="AB1149" s="8">
        <v>31504.12963630764</v>
      </c>
      <c r="AC1149" s="58">
        <v>0.50334769634869336</v>
      </c>
      <c r="AD1149" s="55"/>
      <c r="AE1149" s="55">
        <v>1</v>
      </c>
      <c r="AF1149" s="197">
        <v>70.64</v>
      </c>
      <c r="AG1149" s="8">
        <v>32623.095166105304</v>
      </c>
      <c r="AH1149" s="58">
        <v>0.46182184549979194</v>
      </c>
      <c r="AI1149" s="55"/>
      <c r="AJ1149" s="55">
        <v>1</v>
      </c>
      <c r="AK1149" s="55">
        <v>69.510599999999997</v>
      </c>
      <c r="AL1149" s="8">
        <v>34140.02253682234</v>
      </c>
      <c r="AM1149" s="58">
        <v>0.49114843688332915</v>
      </c>
      <c r="AN1149" s="237">
        <v>1</v>
      </c>
      <c r="AO1149" s="228">
        <v>1</v>
      </c>
      <c r="AP1149" s="55">
        <v>69.557432419459374</v>
      </c>
      <c r="AQ1149" s="200">
        <v>32390.490870669048</v>
      </c>
      <c r="AR1149" s="201">
        <v>0.46566541840333214</v>
      </c>
      <c r="AS1149" s="55">
        <v>1</v>
      </c>
      <c r="AT1149" s="55">
        <v>1</v>
      </c>
      <c r="AU1149" s="423">
        <v>65.840981999999997</v>
      </c>
      <c r="AV1149" s="200">
        <v>33850.585632308415</v>
      </c>
      <c r="AW1149" s="201">
        <v>0.51412637849642673</v>
      </c>
      <c r="AX1149" s="423">
        <v>1</v>
      </c>
      <c r="AY1149" s="55">
        <v>1</v>
      </c>
      <c r="AZ1149" s="424">
        <v>69.656338999999988</v>
      </c>
      <c r="BA1149" s="200">
        <v>31601.631247556259</v>
      </c>
      <c r="BB1149" s="201">
        <v>0.45367918700918614</v>
      </c>
      <c r="BC1149" s="425">
        <v>1</v>
      </c>
      <c r="BD1149" s="136"/>
    </row>
    <row r="1150" spans="1:56" s="4" customFormat="1" ht="11.25" customHeight="1">
      <c r="A1150" s="123">
        <v>247</v>
      </c>
      <c r="B1150" s="55" t="s">
        <v>1337</v>
      </c>
      <c r="C1150" s="345">
        <v>15</v>
      </c>
      <c r="D1150" s="57">
        <v>43216</v>
      </c>
      <c r="E1150" s="250">
        <v>9.9649999999999999</v>
      </c>
      <c r="F1150" s="122" t="s">
        <v>299</v>
      </c>
      <c r="G1150" s="122" t="s">
        <v>748</v>
      </c>
      <c r="H1150" s="122" t="s">
        <v>390</v>
      </c>
      <c r="I1150" s="55" t="s">
        <v>849</v>
      </c>
      <c r="J1150" s="55" t="s">
        <v>596</v>
      </c>
      <c r="K1150" s="55" t="s">
        <v>129</v>
      </c>
      <c r="L1150" s="55"/>
      <c r="M1150" s="8"/>
      <c r="N1150" s="58"/>
      <c r="O1150" s="55"/>
      <c r="P1150" s="55"/>
      <c r="Q1150" s="197">
        <v>56.317619999999998</v>
      </c>
      <c r="R1150" s="8">
        <v>34857.138310818758</v>
      </c>
      <c r="S1150" s="58">
        <v>0.61893841236221914</v>
      </c>
      <c r="T1150" s="55"/>
      <c r="U1150" s="55">
        <v>1</v>
      </c>
      <c r="V1150" s="197">
        <v>66.781319999999994</v>
      </c>
      <c r="W1150" s="8">
        <v>42181.451272024395</v>
      </c>
      <c r="X1150" s="58">
        <v>0.63163548237777267</v>
      </c>
      <c r="Y1150" s="55"/>
      <c r="Z1150" s="55">
        <v>1</v>
      </c>
      <c r="AA1150" s="197">
        <v>67.153000000000006</v>
      </c>
      <c r="AB1150" s="8">
        <v>33801.30785290381</v>
      </c>
      <c r="AC1150" s="58">
        <v>0.50334769634869336</v>
      </c>
      <c r="AD1150" s="55"/>
      <c r="AE1150" s="55">
        <v>1</v>
      </c>
      <c r="AF1150" s="197">
        <v>69.86</v>
      </c>
      <c r="AG1150" s="8">
        <v>32265.544594778687</v>
      </c>
      <c r="AH1150" s="58">
        <v>0.46186007149697522</v>
      </c>
      <c r="AI1150" s="55"/>
      <c r="AJ1150" s="55">
        <v>1</v>
      </c>
      <c r="AK1150" s="55">
        <v>69.510599999999997</v>
      </c>
      <c r="AL1150" s="8">
        <v>34140.02253682234</v>
      </c>
      <c r="AM1150" s="58">
        <v>0.49114843688332915</v>
      </c>
      <c r="AN1150" s="237">
        <v>1</v>
      </c>
      <c r="AO1150" s="228">
        <v>1</v>
      </c>
      <c r="AP1150" s="55">
        <v>66.54169217052835</v>
      </c>
      <c r="AQ1150" s="200">
        <v>30986.164925854806</v>
      </c>
      <c r="AR1150" s="201">
        <v>0.46566541840333203</v>
      </c>
      <c r="AS1150" s="55">
        <v>1</v>
      </c>
      <c r="AT1150" s="55">
        <v>1</v>
      </c>
      <c r="AU1150" s="423">
        <v>60.120502999999999</v>
      </c>
      <c r="AV1150" s="200">
        <v>30902.918591284382</v>
      </c>
      <c r="AW1150" s="201">
        <v>0.51401630141524901</v>
      </c>
      <c r="AX1150" s="423">
        <v>1</v>
      </c>
      <c r="AY1150" s="55">
        <v>1</v>
      </c>
      <c r="AZ1150" s="424">
        <v>68.798763999999991</v>
      </c>
      <c r="BA1150" s="200">
        <v>31211.205608976972</v>
      </c>
      <c r="BB1150" s="201">
        <v>0.45365939436029656</v>
      </c>
      <c r="BC1150" s="425">
        <v>1</v>
      </c>
      <c r="BD1150" s="136"/>
    </row>
    <row r="1151" spans="1:56" ht="11.25" customHeight="1">
      <c r="A1151" s="357">
        <v>248</v>
      </c>
      <c r="B1151" s="263" t="s">
        <v>1299</v>
      </c>
      <c r="C1151" s="344">
        <v>0</v>
      </c>
      <c r="D1151" s="264"/>
      <c r="E1151" s="421">
        <v>1600</v>
      </c>
      <c r="F1151" s="263" t="s">
        <v>540</v>
      </c>
      <c r="G1151" s="263" t="s">
        <v>589</v>
      </c>
      <c r="H1151" s="263" t="s">
        <v>590</v>
      </c>
      <c r="I1151" s="263" t="s">
        <v>849</v>
      </c>
      <c r="J1151" s="263" t="s">
        <v>591</v>
      </c>
      <c r="K1151" s="263" t="s">
        <v>848</v>
      </c>
      <c r="L1151" s="263">
        <v>0</v>
      </c>
      <c r="M1151" s="265">
        <v>0</v>
      </c>
      <c r="N1151" s="268">
        <v>0</v>
      </c>
      <c r="O1151" s="263">
        <v>1</v>
      </c>
      <c r="P1151" s="263"/>
      <c r="Q1151" s="267">
        <v>249.10722500000003</v>
      </c>
      <c r="R1151" s="265">
        <v>211741.14125000002</v>
      </c>
      <c r="S1151" s="268">
        <v>0.85</v>
      </c>
      <c r="T1151" s="263">
        <v>1</v>
      </c>
      <c r="U1151" s="263"/>
      <c r="V1151" s="267">
        <v>2274.16</v>
      </c>
      <c r="W1151" s="265">
        <v>1970871.8186245468</v>
      </c>
      <c r="X1151" s="268">
        <v>0.86663727205849495</v>
      </c>
      <c r="Y1151" s="263">
        <v>1</v>
      </c>
      <c r="Z1151" s="263"/>
      <c r="AA1151" s="267">
        <v>5641.38</v>
      </c>
      <c r="AB1151" s="265">
        <v>4957595.6519327769</v>
      </c>
      <c r="AC1151" s="268">
        <v>0.87879129786200838</v>
      </c>
      <c r="AD1151" s="263">
        <v>1</v>
      </c>
      <c r="AE1151" s="263"/>
      <c r="AF1151" s="267">
        <v>10715.37</v>
      </c>
      <c r="AG1151" s="265">
        <v>9400451.7558634523</v>
      </c>
      <c r="AH1151" s="268">
        <v>0.87728671579828332</v>
      </c>
      <c r="AI1151" s="263">
        <v>1</v>
      </c>
      <c r="AJ1151" s="263"/>
      <c r="AK1151" s="263">
        <v>10989.47</v>
      </c>
      <c r="AL1151" s="265">
        <v>9624288.930596225</v>
      </c>
      <c r="AM1151" s="268">
        <v>0.87577371161632234</v>
      </c>
      <c r="AN1151" s="263"/>
      <c r="AO1151" s="313"/>
      <c r="AP1151" s="263">
        <v>11062.18</v>
      </c>
      <c r="AQ1151" s="265">
        <v>9713764.9527517632</v>
      </c>
      <c r="AR1151" s="268">
        <v>0.87810584828232441</v>
      </c>
      <c r="AS1151" s="263"/>
      <c r="AT1151" s="263"/>
      <c r="AU1151" s="422">
        <v>11957.430691</v>
      </c>
      <c r="AV1151" s="265">
        <v>10375606.456336647</v>
      </c>
      <c r="AW1151" s="268">
        <v>0.86771202982142781</v>
      </c>
      <c r="AX1151" s="422"/>
      <c r="AY1151" s="263"/>
      <c r="AZ1151" s="422">
        <v>11497.831438000001</v>
      </c>
      <c r="BA1151" s="265">
        <v>10002597.666040018</v>
      </c>
      <c r="BB1151" s="268">
        <v>0.86995514936683815</v>
      </c>
      <c r="BC1151" s="422"/>
      <c r="BD1151" s="263"/>
    </row>
    <row r="1152" spans="1:56" ht="11.25" customHeight="1">
      <c r="A1152" s="123">
        <v>248</v>
      </c>
      <c r="B1152" s="55" t="s">
        <v>1299</v>
      </c>
      <c r="C1152" s="345">
        <v>1</v>
      </c>
      <c r="D1152" s="57">
        <v>43182</v>
      </c>
      <c r="E1152" s="94">
        <v>800</v>
      </c>
      <c r="F1152" s="122" t="s">
        <v>1300</v>
      </c>
      <c r="G1152" s="122" t="s">
        <v>589</v>
      </c>
      <c r="H1152" s="122" t="s">
        <v>590</v>
      </c>
      <c r="I1152" s="55" t="s">
        <v>849</v>
      </c>
      <c r="J1152" s="55" t="s">
        <v>591</v>
      </c>
      <c r="K1152" s="55" t="s">
        <v>848</v>
      </c>
      <c r="L1152" s="55">
        <v>0</v>
      </c>
      <c r="M1152" s="8">
        <v>0</v>
      </c>
      <c r="N1152" s="58">
        <v>0</v>
      </c>
      <c r="O1152" s="55"/>
      <c r="P1152" s="55">
        <v>1</v>
      </c>
      <c r="Q1152" s="197">
        <v>249.10722500000003</v>
      </c>
      <c r="R1152" s="8">
        <v>211741.14125000002</v>
      </c>
      <c r="S1152" s="58">
        <v>0.85</v>
      </c>
      <c r="T1152" s="55"/>
      <c r="U1152" s="55">
        <v>1</v>
      </c>
      <c r="V1152" s="197">
        <v>2274.16</v>
      </c>
      <c r="W1152" s="8">
        <v>1970871.8186245468</v>
      </c>
      <c r="X1152" s="58">
        <v>0.86663727205849495</v>
      </c>
      <c r="Y1152" s="55"/>
      <c r="Z1152" s="55">
        <v>1</v>
      </c>
      <c r="AA1152" s="197">
        <v>3284.0569377990428</v>
      </c>
      <c r="AB1152" s="8">
        <v>2886000.6586211538</v>
      </c>
      <c r="AC1152" s="58">
        <v>0.87879129786200838</v>
      </c>
      <c r="AD1152" s="55"/>
      <c r="AE1152" s="55">
        <v>1</v>
      </c>
      <c r="AF1152" s="197">
        <v>5357.6850000000004</v>
      </c>
      <c r="AG1152" s="8">
        <v>4700225.8779317262</v>
      </c>
      <c r="AH1152" s="58">
        <v>0.87728671579828332</v>
      </c>
      <c r="AI1152" s="55"/>
      <c r="AJ1152" s="55">
        <v>1</v>
      </c>
      <c r="AK1152" s="55">
        <v>5454.77</v>
      </c>
      <c r="AL1152" s="8">
        <v>4824738.9528710879</v>
      </c>
      <c r="AM1152" s="58">
        <v>0.88449906281494683</v>
      </c>
      <c r="AN1152" s="237">
        <v>1</v>
      </c>
      <c r="AO1152" s="228">
        <v>1</v>
      </c>
      <c r="AP1152" s="55">
        <v>5967.9699999999993</v>
      </c>
      <c r="AQ1152" s="200">
        <v>5284941.9420969952</v>
      </c>
      <c r="AR1152" s="201">
        <v>0.88555102356362303</v>
      </c>
      <c r="AS1152" s="55">
        <v>1</v>
      </c>
      <c r="AT1152" s="55">
        <v>1</v>
      </c>
      <c r="AU1152" s="423">
        <v>5447.2168309999997</v>
      </c>
      <c r="AV1152" s="200">
        <v>4783253.6216481952</v>
      </c>
      <c r="AW1152" s="201">
        <v>0.87810964205184494</v>
      </c>
      <c r="AX1152" s="423">
        <v>1</v>
      </c>
      <c r="AY1152" s="55">
        <v>1</v>
      </c>
      <c r="AZ1152" s="426">
        <v>6026.9354290000001</v>
      </c>
      <c r="BA1152" s="200">
        <v>5280928.8044769075</v>
      </c>
      <c r="BB1152" s="201">
        <v>0.87622123493583348</v>
      </c>
      <c r="BC1152" s="425">
        <v>1</v>
      </c>
      <c r="BD1152" s="136"/>
    </row>
    <row r="1153" spans="1:56" s="4" customFormat="1" ht="11.25" customHeight="1">
      <c r="A1153" s="123">
        <v>248</v>
      </c>
      <c r="B1153" s="55" t="s">
        <v>1299</v>
      </c>
      <c r="C1153" s="345">
        <v>2</v>
      </c>
      <c r="D1153" s="57">
        <v>44024</v>
      </c>
      <c r="E1153" s="94">
        <v>800</v>
      </c>
      <c r="F1153" s="122" t="s">
        <v>1300</v>
      </c>
      <c r="G1153" s="122" t="s">
        <v>589</v>
      </c>
      <c r="H1153" s="122" t="s">
        <v>590</v>
      </c>
      <c r="I1153" s="55" t="s">
        <v>849</v>
      </c>
      <c r="J1153" s="55" t="s">
        <v>591</v>
      </c>
      <c r="K1153" s="55" t="s">
        <v>848</v>
      </c>
      <c r="L1153" s="55"/>
      <c r="M1153" s="8"/>
      <c r="N1153" s="58"/>
      <c r="O1153" s="55"/>
      <c r="P1153" s="55"/>
      <c r="Q1153" s="197"/>
      <c r="R1153" s="8"/>
      <c r="S1153" s="58"/>
      <c r="T1153" s="55"/>
      <c r="U1153" s="55"/>
      <c r="V1153" s="197"/>
      <c r="W1153" s="8"/>
      <c r="X1153" s="58"/>
      <c r="Y1153" s="55"/>
      <c r="Z1153" s="55"/>
      <c r="AA1153" s="197">
        <v>2357.3230622009569</v>
      </c>
      <c r="AB1153" s="8">
        <v>2071594.9933116226</v>
      </c>
      <c r="AC1153" s="58">
        <v>0.87879129786200838</v>
      </c>
      <c r="AD1153" s="55"/>
      <c r="AE1153" s="55">
        <v>1</v>
      </c>
      <c r="AF1153" s="197">
        <v>5357.6850000000004</v>
      </c>
      <c r="AG1153" s="8">
        <v>4700225.8779317262</v>
      </c>
      <c r="AH1153" s="58">
        <v>0.87728671579828332</v>
      </c>
      <c r="AI1153" s="55"/>
      <c r="AJ1153" s="55">
        <v>1</v>
      </c>
      <c r="AK1153" s="55">
        <v>5534.71</v>
      </c>
      <c r="AL1153" s="8">
        <v>4799552.4151122896</v>
      </c>
      <c r="AM1153" s="58">
        <v>0.8671732421594428</v>
      </c>
      <c r="AN1153" s="237">
        <v>1</v>
      </c>
      <c r="AO1153" s="228">
        <v>1</v>
      </c>
      <c r="AP1153" s="55">
        <v>5094.21</v>
      </c>
      <c r="AQ1153" s="200">
        <v>4428818.2843895368</v>
      </c>
      <c r="AR1153" s="201">
        <v>0.86938274715599417</v>
      </c>
      <c r="AS1153" s="55">
        <v>1</v>
      </c>
      <c r="AT1153" s="55">
        <v>1</v>
      </c>
      <c r="AU1153" s="423">
        <v>6510.2138599999998</v>
      </c>
      <c r="AV1153" s="200">
        <v>5592352.8346884502</v>
      </c>
      <c r="AW1153" s="201">
        <v>0.85901215458511071</v>
      </c>
      <c r="AX1153" s="423">
        <v>1</v>
      </c>
      <c r="AY1153" s="55">
        <v>1</v>
      </c>
      <c r="AZ1153" s="426">
        <v>5470.896009</v>
      </c>
      <c r="BA1153" s="200">
        <v>4721668.8615631107</v>
      </c>
      <c r="BB1153" s="201">
        <v>0.86305220457410281</v>
      </c>
      <c r="BC1153" s="425">
        <v>1</v>
      </c>
      <c r="BD1153" s="136">
        <v>1</v>
      </c>
    </row>
    <row r="1154" spans="1:56" ht="11.25" customHeight="1">
      <c r="A1154" s="357">
        <v>249</v>
      </c>
      <c r="B1154" s="263" t="s">
        <v>1376</v>
      </c>
      <c r="C1154" s="344">
        <v>0</v>
      </c>
      <c r="D1154" s="264"/>
      <c r="E1154" s="421">
        <v>126</v>
      </c>
      <c r="F1154" s="263" t="s">
        <v>55</v>
      </c>
      <c r="G1154" s="263" t="s">
        <v>748</v>
      </c>
      <c r="H1154" s="263" t="s">
        <v>358</v>
      </c>
      <c r="I1154" s="263" t="s">
        <v>103</v>
      </c>
      <c r="J1154" s="263"/>
      <c r="K1154" s="263"/>
      <c r="L1154" s="267">
        <v>609.29819999999995</v>
      </c>
      <c r="M1154" s="265">
        <v>0</v>
      </c>
      <c r="N1154" s="268">
        <v>0</v>
      </c>
      <c r="O1154" s="263"/>
      <c r="P1154" s="263"/>
      <c r="Q1154" s="267">
        <v>590.89070000000004</v>
      </c>
      <c r="R1154" s="265">
        <v>0</v>
      </c>
      <c r="S1154" s="268">
        <v>0</v>
      </c>
      <c r="T1154" s="263"/>
      <c r="U1154" s="263"/>
      <c r="V1154" s="267">
        <v>666.88880000000006</v>
      </c>
      <c r="W1154" s="265">
        <v>0</v>
      </c>
      <c r="X1154" s="268">
        <v>0</v>
      </c>
      <c r="Y1154" s="263"/>
      <c r="Z1154" s="263"/>
      <c r="AA1154" s="265">
        <v>613.26825000000008</v>
      </c>
      <c r="AB1154" s="265">
        <v>0</v>
      </c>
      <c r="AC1154" s="268">
        <v>0</v>
      </c>
      <c r="AD1154" s="263"/>
      <c r="AE1154" s="263"/>
      <c r="AF1154" s="271">
        <v>577.96564999999998</v>
      </c>
      <c r="AG1154" s="265">
        <v>0</v>
      </c>
      <c r="AH1154" s="268">
        <v>0</v>
      </c>
      <c r="AI1154" s="263"/>
      <c r="AJ1154" s="263"/>
      <c r="AK1154" s="263">
        <v>608.11415</v>
      </c>
      <c r="AL1154" s="265">
        <v>0</v>
      </c>
      <c r="AM1154" s="268">
        <v>0</v>
      </c>
      <c r="AN1154" s="263"/>
      <c r="AO1154" s="313"/>
      <c r="AP1154" s="263">
        <v>212.40264999999999</v>
      </c>
      <c r="AQ1154" s="265">
        <v>0</v>
      </c>
      <c r="AR1154" s="268">
        <v>0</v>
      </c>
      <c r="AS1154" s="263"/>
      <c r="AT1154" s="263"/>
      <c r="AU1154" s="422">
        <v>301.54469999999998</v>
      </c>
      <c r="AV1154" s="265">
        <v>0</v>
      </c>
      <c r="AW1154" s="268">
        <v>0</v>
      </c>
      <c r="AX1154" s="422"/>
      <c r="AY1154" s="263"/>
      <c r="AZ1154" s="422">
        <v>485.40080000000006</v>
      </c>
      <c r="BA1154" s="265">
        <v>0</v>
      </c>
      <c r="BB1154" s="268">
        <v>0</v>
      </c>
      <c r="BC1154" s="422"/>
      <c r="BD1154" s="263"/>
    </row>
    <row r="1155" spans="1:56" ht="11.25" customHeight="1">
      <c r="A1155" s="123">
        <v>249</v>
      </c>
      <c r="B1155" s="55" t="s">
        <v>1376</v>
      </c>
      <c r="C1155" s="345">
        <v>1</v>
      </c>
      <c r="D1155" s="57">
        <v>39078</v>
      </c>
      <c r="E1155" s="8">
        <v>42</v>
      </c>
      <c r="F1155" s="55" t="s">
        <v>55</v>
      </c>
      <c r="G1155" s="55" t="s">
        <v>748</v>
      </c>
      <c r="H1155" s="55" t="s">
        <v>358</v>
      </c>
      <c r="I1155" s="55" t="s">
        <v>103</v>
      </c>
      <c r="J1155" s="55"/>
      <c r="K1155" s="55"/>
      <c r="L1155" s="55"/>
      <c r="M1155" s="8"/>
      <c r="N1155" s="58"/>
      <c r="O1155" s="55"/>
      <c r="P1155" s="55"/>
      <c r="Q1155" s="55"/>
      <c r="R1155" s="8"/>
      <c r="S1155" s="58"/>
      <c r="T1155" s="55"/>
      <c r="U1155" s="55"/>
      <c r="V1155" s="55"/>
      <c r="W1155" s="8"/>
      <c r="X1155" s="58"/>
      <c r="Y1155" s="55"/>
      <c r="Z1155" s="55"/>
      <c r="AA1155" s="55"/>
      <c r="AB1155" s="8"/>
      <c r="AC1155" s="58"/>
      <c r="AD1155" s="55"/>
      <c r="AE1155" s="55"/>
      <c r="AF1155" s="55"/>
      <c r="AG1155" s="8"/>
      <c r="AH1155" s="58"/>
      <c r="AI1155" s="55"/>
      <c r="AJ1155" s="55"/>
      <c r="AK1155" s="55">
        <v>608.11415</v>
      </c>
      <c r="AL1155" s="8">
        <v>0</v>
      </c>
      <c r="AM1155" s="58">
        <v>0</v>
      </c>
      <c r="AN1155" s="55"/>
      <c r="AO1155" s="228"/>
      <c r="AP1155" s="55">
        <v>212.4</v>
      </c>
      <c r="AQ1155" s="200">
        <v>0</v>
      </c>
      <c r="AR1155" s="201">
        <v>0</v>
      </c>
      <c r="AS1155" s="55"/>
      <c r="AT1155" s="55"/>
      <c r="AU1155" s="423">
        <v>301.54469999999998</v>
      </c>
      <c r="AV1155" s="200">
        <v>0</v>
      </c>
      <c r="AW1155" s="201">
        <v>0</v>
      </c>
      <c r="AX1155" s="423"/>
      <c r="AY1155" s="55"/>
      <c r="AZ1155" s="423">
        <v>485.40080000000006</v>
      </c>
      <c r="BA1155" s="200">
        <v>0</v>
      </c>
      <c r="BB1155" s="201">
        <v>0</v>
      </c>
      <c r="BC1155" s="425"/>
      <c r="BD1155" s="136"/>
    </row>
    <row r="1156" spans="1:56" s="4" customFormat="1" ht="11.25" customHeight="1">
      <c r="A1156" s="123">
        <v>249</v>
      </c>
      <c r="B1156" s="55" t="s">
        <v>1376</v>
      </c>
      <c r="C1156" s="345">
        <v>2</v>
      </c>
      <c r="D1156" s="57">
        <v>38984</v>
      </c>
      <c r="E1156" s="8">
        <v>42</v>
      </c>
      <c r="F1156" s="55" t="s">
        <v>55</v>
      </c>
      <c r="G1156" s="55" t="s">
        <v>748</v>
      </c>
      <c r="H1156" s="55" t="s">
        <v>358</v>
      </c>
      <c r="I1156" s="55" t="s">
        <v>103</v>
      </c>
      <c r="J1156" s="55"/>
      <c r="K1156" s="55"/>
      <c r="L1156" s="55"/>
      <c r="M1156" s="8"/>
      <c r="N1156" s="58"/>
      <c r="O1156" s="55"/>
      <c r="P1156" s="55"/>
      <c r="Q1156" s="55"/>
      <c r="R1156" s="8"/>
      <c r="S1156" s="58"/>
      <c r="T1156" s="55"/>
      <c r="U1156" s="55"/>
      <c r="V1156" s="55"/>
      <c r="W1156" s="8"/>
      <c r="X1156" s="58"/>
      <c r="Y1156" s="55"/>
      <c r="Z1156" s="55"/>
      <c r="AA1156" s="55"/>
      <c r="AB1156" s="8"/>
      <c r="AC1156" s="58"/>
      <c r="AD1156" s="55"/>
      <c r="AE1156" s="55"/>
      <c r="AF1156" s="55"/>
      <c r="AG1156" s="8"/>
      <c r="AH1156" s="58"/>
      <c r="AI1156" s="55"/>
      <c r="AJ1156" s="55"/>
      <c r="AK1156" s="55">
        <v>0</v>
      </c>
      <c r="AL1156" s="8">
        <v>0</v>
      </c>
      <c r="AM1156" s="58">
        <v>0</v>
      </c>
      <c r="AN1156" s="55"/>
      <c r="AO1156" s="228"/>
      <c r="AP1156" s="55">
        <v>0</v>
      </c>
      <c r="AQ1156" s="200">
        <v>0</v>
      </c>
      <c r="AR1156" s="201">
        <v>0</v>
      </c>
      <c r="AS1156" s="55"/>
      <c r="AT1156" s="55"/>
      <c r="AU1156" s="423">
        <v>0</v>
      </c>
      <c r="AV1156" s="200">
        <v>0</v>
      </c>
      <c r="AW1156" s="201">
        <v>0</v>
      </c>
      <c r="AX1156" s="423"/>
      <c r="AY1156" s="55"/>
      <c r="AZ1156" s="423">
        <v>0</v>
      </c>
      <c r="BA1156" s="200">
        <v>0</v>
      </c>
      <c r="BB1156" s="201">
        <v>0</v>
      </c>
      <c r="BC1156" s="425"/>
      <c r="BD1156" s="136"/>
    </row>
    <row r="1157" spans="1:56" ht="11.25" customHeight="1">
      <c r="A1157" s="123">
        <v>249</v>
      </c>
      <c r="B1157" s="55" t="s">
        <v>1376</v>
      </c>
      <c r="C1157" s="345">
        <v>3</v>
      </c>
      <c r="D1157" s="57">
        <v>38963</v>
      </c>
      <c r="E1157" s="8">
        <v>42</v>
      </c>
      <c r="F1157" s="55" t="s">
        <v>55</v>
      </c>
      <c r="G1157" s="55" t="s">
        <v>748</v>
      </c>
      <c r="H1157" s="55" t="s">
        <v>358</v>
      </c>
      <c r="I1157" s="55" t="s">
        <v>103</v>
      </c>
      <c r="J1157" s="55"/>
      <c r="K1157" s="55"/>
      <c r="L1157" s="55"/>
      <c r="M1157" s="8"/>
      <c r="N1157" s="58"/>
      <c r="O1157" s="55"/>
      <c r="P1157" s="55"/>
      <c r="Q1157" s="55"/>
      <c r="R1157" s="8"/>
      <c r="S1157" s="58"/>
      <c r="T1157" s="55"/>
      <c r="U1157" s="55"/>
      <c r="V1157" s="55"/>
      <c r="W1157" s="8"/>
      <c r="X1157" s="58"/>
      <c r="Y1157" s="55"/>
      <c r="Z1157" s="55"/>
      <c r="AA1157" s="55"/>
      <c r="AB1157" s="8"/>
      <c r="AC1157" s="58"/>
      <c r="AD1157" s="55"/>
      <c r="AE1157" s="55"/>
      <c r="AF1157" s="55"/>
      <c r="AG1157" s="8"/>
      <c r="AH1157" s="58"/>
      <c r="AI1157" s="55"/>
      <c r="AJ1157" s="55"/>
      <c r="AK1157" s="55">
        <v>0</v>
      </c>
      <c r="AL1157" s="8">
        <v>0</v>
      </c>
      <c r="AM1157" s="58">
        <v>0</v>
      </c>
      <c r="AN1157" s="55"/>
      <c r="AO1157" s="228"/>
      <c r="AP1157" s="55">
        <v>0</v>
      </c>
      <c r="AQ1157" s="200">
        <v>0</v>
      </c>
      <c r="AR1157" s="201">
        <v>0</v>
      </c>
      <c r="AS1157" s="55"/>
      <c r="AT1157" s="55"/>
      <c r="AU1157" s="423">
        <v>0</v>
      </c>
      <c r="AV1157" s="200">
        <v>0</v>
      </c>
      <c r="AW1157" s="201">
        <v>0</v>
      </c>
      <c r="AX1157" s="423"/>
      <c r="AY1157" s="55"/>
      <c r="AZ1157" s="423">
        <v>0</v>
      </c>
      <c r="BA1157" s="200">
        <v>0</v>
      </c>
      <c r="BB1157" s="201">
        <v>0</v>
      </c>
      <c r="BC1157" s="425"/>
      <c r="BD1157" s="136"/>
    </row>
    <row r="1158" spans="1:56" s="4" customFormat="1" ht="11.25" customHeight="1">
      <c r="A1158" s="357">
        <v>250</v>
      </c>
      <c r="B1158" s="263" t="s">
        <v>1187</v>
      </c>
      <c r="C1158" s="344">
        <v>0</v>
      </c>
      <c r="D1158" s="264"/>
      <c r="E1158" s="421">
        <v>1980</v>
      </c>
      <c r="F1158" s="263" t="s">
        <v>312</v>
      </c>
      <c r="G1158" s="263" t="s">
        <v>338</v>
      </c>
      <c r="H1158" s="352" t="s">
        <v>1188</v>
      </c>
      <c r="I1158" s="263" t="s">
        <v>849</v>
      </c>
      <c r="J1158" s="263" t="s">
        <v>591</v>
      </c>
      <c r="K1158" s="263" t="s">
        <v>848</v>
      </c>
      <c r="L1158" s="263">
        <v>8072.02</v>
      </c>
      <c r="M1158" s="265">
        <v>7475684.3317024717</v>
      </c>
      <c r="N1158" s="268">
        <v>0.92612311809218395</v>
      </c>
      <c r="O1158" s="263">
        <v>1</v>
      </c>
      <c r="P1158" s="263"/>
      <c r="Q1158" s="267">
        <v>5127.4880000000003</v>
      </c>
      <c r="R1158" s="265">
        <v>4667946.2124636322</v>
      </c>
      <c r="S1158" s="268">
        <v>0.91037681852471075</v>
      </c>
      <c r="T1158" s="263">
        <v>1</v>
      </c>
      <c r="U1158" s="263"/>
      <c r="V1158" s="267">
        <v>6768.0365000000002</v>
      </c>
      <c r="W1158" s="265">
        <v>6118619.8351808432</v>
      </c>
      <c r="X1158" s="268">
        <v>0.90404651854062001</v>
      </c>
      <c r="Y1158" s="263">
        <v>1</v>
      </c>
      <c r="Z1158" s="263"/>
      <c r="AA1158" s="267">
        <v>6868</v>
      </c>
      <c r="AB1158" s="265">
        <v>6343378.8590065967</v>
      </c>
      <c r="AC1158" s="268">
        <v>0.92361369525430936</v>
      </c>
      <c r="AD1158" s="263">
        <v>1</v>
      </c>
      <c r="AE1158" s="263"/>
      <c r="AF1158" s="267">
        <v>9030.86</v>
      </c>
      <c r="AG1158" s="265">
        <v>8270511.195092936</v>
      </c>
      <c r="AH1158" s="268">
        <v>0.91580549306410852</v>
      </c>
      <c r="AI1158" s="263">
        <v>1</v>
      </c>
      <c r="AJ1158" s="263"/>
      <c r="AK1158" s="263">
        <v>10741</v>
      </c>
      <c r="AL1158" s="265">
        <v>9632233.7236467004</v>
      </c>
      <c r="AM1158" s="268">
        <v>0.89677252803711949</v>
      </c>
      <c r="AN1158" s="263"/>
      <c r="AO1158" s="313"/>
      <c r="AP1158" s="263">
        <v>11707.68</v>
      </c>
      <c r="AQ1158" s="265">
        <v>10430861.176168492</v>
      </c>
      <c r="AR1158" s="268">
        <v>0.89094177293609766</v>
      </c>
      <c r="AS1158" s="263"/>
      <c r="AT1158" s="263"/>
      <c r="AU1158" s="422">
        <v>11876.491080554482</v>
      </c>
      <c r="AV1158" s="265">
        <v>10661614.778338378</v>
      </c>
      <c r="AW1158" s="268">
        <v>0.89770747151023123</v>
      </c>
      <c r="AX1158" s="422"/>
      <c r="AY1158" s="263"/>
      <c r="AZ1158" s="422">
        <v>11200.219209999999</v>
      </c>
      <c r="BA1158" s="265">
        <v>10121767.855122181</v>
      </c>
      <c r="BB1158" s="268">
        <v>0.90371158504514493</v>
      </c>
      <c r="BC1158" s="422"/>
      <c r="BD1158" s="263"/>
    </row>
    <row r="1159" spans="1:56" ht="11.25" customHeight="1">
      <c r="A1159" s="123">
        <v>250</v>
      </c>
      <c r="B1159" s="55" t="s">
        <v>1187</v>
      </c>
      <c r="C1159" s="345">
        <v>1</v>
      </c>
      <c r="D1159" s="57">
        <v>42164</v>
      </c>
      <c r="E1159" s="94">
        <v>660</v>
      </c>
      <c r="F1159" s="122" t="s">
        <v>312</v>
      </c>
      <c r="G1159" s="122" t="s">
        <v>338</v>
      </c>
      <c r="H1159" s="209" t="s">
        <v>1188</v>
      </c>
      <c r="I1159" s="55" t="s">
        <v>849</v>
      </c>
      <c r="J1159" s="55" t="s">
        <v>591</v>
      </c>
      <c r="K1159" s="55" t="s">
        <v>848</v>
      </c>
      <c r="L1159" s="55">
        <v>2515.79</v>
      </c>
      <c r="M1159" s="8">
        <v>2346665.3151514772</v>
      </c>
      <c r="N1159" s="58">
        <v>0.93277472092323965</v>
      </c>
      <c r="O1159" s="55"/>
      <c r="P1159" s="55">
        <v>1</v>
      </c>
      <c r="Q1159" s="197">
        <v>1619.6325895132406</v>
      </c>
      <c r="R1159" s="8">
        <v>1475100.7372695329</v>
      </c>
      <c r="S1159" s="58">
        <v>0.91037681852471075</v>
      </c>
      <c r="T1159" s="55"/>
      <c r="U1159" s="55">
        <v>1</v>
      </c>
      <c r="V1159" s="197">
        <v>2491.518</v>
      </c>
      <c r="W1159" s="8">
        <v>2252423.4891598485</v>
      </c>
      <c r="X1159" s="58">
        <v>0.90403661107800481</v>
      </c>
      <c r="Y1159" s="55"/>
      <c r="Z1159" s="55">
        <v>1</v>
      </c>
      <c r="AA1159" s="197">
        <v>2527</v>
      </c>
      <c r="AB1159" s="8">
        <v>2333971.8079076395</v>
      </c>
      <c r="AC1159" s="58">
        <v>0.92361369525430936</v>
      </c>
      <c r="AD1159" s="55"/>
      <c r="AE1159" s="55">
        <v>1</v>
      </c>
      <c r="AF1159" s="197">
        <v>2921.67</v>
      </c>
      <c r="AG1159" s="8">
        <v>2675681.4349206137</v>
      </c>
      <c r="AH1159" s="58">
        <v>0.91580549306410852</v>
      </c>
      <c r="AI1159" s="55"/>
      <c r="AJ1159" s="55"/>
      <c r="AK1159" s="55">
        <v>3732</v>
      </c>
      <c r="AL1159" s="8">
        <v>3343675.6087358394</v>
      </c>
      <c r="AM1159" s="58">
        <v>0.89594737640295807</v>
      </c>
      <c r="AN1159" s="237">
        <v>1</v>
      </c>
      <c r="AO1159" s="228"/>
      <c r="AP1159" s="55">
        <v>3902.22</v>
      </c>
      <c r="AQ1159" s="200">
        <v>3483886.6518395282</v>
      </c>
      <c r="AR1159" s="201">
        <v>0.89279606271289891</v>
      </c>
      <c r="AS1159" s="55">
        <v>1</v>
      </c>
      <c r="AT1159" s="55"/>
      <c r="AU1159" s="423">
        <v>4121.0245827200488</v>
      </c>
      <c r="AV1159" s="200">
        <v>3672156.7285269191</v>
      </c>
      <c r="AW1159" s="201">
        <v>0.89107857883806696</v>
      </c>
      <c r="AX1159" s="423">
        <v>1</v>
      </c>
      <c r="AY1159" s="55"/>
      <c r="AZ1159" s="426">
        <v>3545.9888039828056</v>
      </c>
      <c r="BA1159" s="200">
        <v>3194254.0396052562</v>
      </c>
      <c r="BB1159" s="201">
        <v>0.90080770588376202</v>
      </c>
      <c r="BC1159" s="425">
        <v>1</v>
      </c>
      <c r="BD1159" s="136"/>
    </row>
    <row r="1160" spans="1:56" ht="11.25" customHeight="1">
      <c r="A1160" s="123">
        <v>250</v>
      </c>
      <c r="B1160" s="55" t="s">
        <v>1187</v>
      </c>
      <c r="C1160" s="345">
        <v>2</v>
      </c>
      <c r="D1160" s="57">
        <v>42361</v>
      </c>
      <c r="E1160" s="94">
        <v>660</v>
      </c>
      <c r="F1160" s="122" t="s">
        <v>312</v>
      </c>
      <c r="G1160" s="122" t="s">
        <v>338</v>
      </c>
      <c r="H1160" s="209" t="s">
        <v>1188</v>
      </c>
      <c r="I1160" s="55" t="s">
        <v>849</v>
      </c>
      <c r="J1160" s="55" t="s">
        <v>591</v>
      </c>
      <c r="K1160" s="55" t="s">
        <v>848</v>
      </c>
      <c r="L1160" s="55">
        <v>2912.17</v>
      </c>
      <c r="M1160" s="8">
        <v>2690192.3833772512</v>
      </c>
      <c r="N1160" s="58">
        <v>0.92377587276060502</v>
      </c>
      <c r="O1160" s="55"/>
      <c r="P1160" s="55">
        <v>1</v>
      </c>
      <c r="Q1160" s="197">
        <v>1435.9435157066528</v>
      </c>
      <c r="R1160" s="8">
        <v>1307406.2763409363</v>
      </c>
      <c r="S1160" s="58">
        <v>0.91037681852471075</v>
      </c>
      <c r="T1160" s="55"/>
      <c r="U1160" s="55">
        <v>1</v>
      </c>
      <c r="V1160" s="197">
        <v>2170.8710000000001</v>
      </c>
      <c r="W1160" s="8">
        <v>1963239.1073402308</v>
      </c>
      <c r="X1160" s="58">
        <v>0.90435549018814609</v>
      </c>
      <c r="Y1160" s="55"/>
      <c r="Z1160" s="55">
        <v>1</v>
      </c>
      <c r="AA1160" s="197">
        <v>2254</v>
      </c>
      <c r="AB1160" s="8">
        <v>2081825.2691032134</v>
      </c>
      <c r="AC1160" s="58">
        <v>0.92361369525430936</v>
      </c>
      <c r="AD1160" s="55"/>
      <c r="AE1160" s="55">
        <v>1</v>
      </c>
      <c r="AF1160" s="197">
        <v>2981.06</v>
      </c>
      <c r="AG1160" s="8">
        <v>2730071.1231536912</v>
      </c>
      <c r="AH1160" s="58">
        <v>0.91580549306410852</v>
      </c>
      <c r="AI1160" s="55"/>
      <c r="AJ1160" s="55"/>
      <c r="AK1160" s="55">
        <v>3306</v>
      </c>
      <c r="AL1160" s="8">
        <v>2971293.2780956198</v>
      </c>
      <c r="AM1160" s="58">
        <v>0.89875779736709616</v>
      </c>
      <c r="AN1160" s="237">
        <v>1</v>
      </c>
      <c r="AO1160" s="228"/>
      <c r="AP1160" s="55">
        <v>3834.48</v>
      </c>
      <c r="AQ1160" s="200">
        <v>3419654.5605884385</v>
      </c>
      <c r="AR1160" s="201">
        <v>0.89181702879880409</v>
      </c>
      <c r="AS1160" s="55">
        <v>1</v>
      </c>
      <c r="AT1160" s="55"/>
      <c r="AU1160" s="423">
        <v>3871.4778430592114</v>
      </c>
      <c r="AV1160" s="200">
        <v>3482817.5716628577</v>
      </c>
      <c r="AW1160" s="201">
        <v>0.89960932564985641</v>
      </c>
      <c r="AX1160" s="423">
        <v>1</v>
      </c>
      <c r="AY1160" s="55"/>
      <c r="AZ1160" s="426">
        <v>3839.1918189111052</v>
      </c>
      <c r="BA1160" s="200">
        <v>3443395.2403251799</v>
      </c>
      <c r="BB1160" s="201">
        <v>0.89690627682724555</v>
      </c>
      <c r="BC1160" s="425">
        <v>1</v>
      </c>
      <c r="BD1160" s="136"/>
    </row>
    <row r="1161" spans="1:56" s="4" customFormat="1" ht="11.25" customHeight="1">
      <c r="A1161" s="123">
        <v>250</v>
      </c>
      <c r="B1161" s="55" t="s">
        <v>1187</v>
      </c>
      <c r="C1161" s="345">
        <v>3</v>
      </c>
      <c r="D1161" s="57">
        <v>42459</v>
      </c>
      <c r="E1161" s="94">
        <v>660</v>
      </c>
      <c r="F1161" s="122" t="s">
        <v>312</v>
      </c>
      <c r="G1161" s="122" t="s">
        <v>338</v>
      </c>
      <c r="H1161" s="209" t="s">
        <v>1188</v>
      </c>
      <c r="I1161" s="55" t="s">
        <v>849</v>
      </c>
      <c r="J1161" s="55" t="s">
        <v>591</v>
      </c>
      <c r="K1161" s="55" t="s">
        <v>848</v>
      </c>
      <c r="L1161" s="55">
        <v>2644.06</v>
      </c>
      <c r="M1161" s="8">
        <v>2438826.6331737442</v>
      </c>
      <c r="N1161" s="58">
        <v>0.92237945930642429</v>
      </c>
      <c r="O1161" s="55"/>
      <c r="P1161" s="55">
        <v>1</v>
      </c>
      <c r="Q1161" s="197">
        <v>2071.9118947801071</v>
      </c>
      <c r="R1161" s="8">
        <v>1885439.1988531633</v>
      </c>
      <c r="S1161" s="58">
        <v>0.91037681852471075</v>
      </c>
      <c r="T1161" s="55"/>
      <c r="U1161" s="55">
        <v>1</v>
      </c>
      <c r="V1161" s="197">
        <v>2105.6480000000001</v>
      </c>
      <c r="W1161" s="8">
        <v>1902957.2386807634</v>
      </c>
      <c r="X1161" s="58">
        <v>0.90373948479554189</v>
      </c>
      <c r="Y1161" s="55"/>
      <c r="Z1161" s="55">
        <v>1</v>
      </c>
      <c r="AA1161" s="197">
        <v>2087</v>
      </c>
      <c r="AB1161" s="8">
        <v>1927581.7819957435</v>
      </c>
      <c r="AC1161" s="58">
        <v>0.92361369525430936</v>
      </c>
      <c r="AD1161" s="55"/>
      <c r="AE1161" s="55">
        <v>1</v>
      </c>
      <c r="AF1161" s="197">
        <v>3128.13</v>
      </c>
      <c r="AG1161" s="8">
        <v>2864758.6370186298</v>
      </c>
      <c r="AH1161" s="58">
        <v>0.91580549306410852</v>
      </c>
      <c r="AI1161" s="55"/>
      <c r="AJ1161" s="55">
        <v>1</v>
      </c>
      <c r="AK1161" s="55">
        <v>3703</v>
      </c>
      <c r="AL1161" s="8">
        <v>3317264.8368152394</v>
      </c>
      <c r="AM1161" s="58">
        <v>0.89583171396576811</v>
      </c>
      <c r="AN1161" s="237">
        <v>1</v>
      </c>
      <c r="AO1161" s="228">
        <v>1</v>
      </c>
      <c r="AP1161" s="55">
        <v>3970.98</v>
      </c>
      <c r="AQ1161" s="200">
        <v>3527321.3123514238</v>
      </c>
      <c r="AR1161" s="201">
        <v>0.8882747614824108</v>
      </c>
      <c r="AS1161" s="55">
        <v>1</v>
      </c>
      <c r="AT1161" s="55"/>
      <c r="AU1161" s="423">
        <v>3883.9886547752221</v>
      </c>
      <c r="AV1161" s="200">
        <v>3506640.4781486019</v>
      </c>
      <c r="AW1161" s="201">
        <v>0.90284519081622849</v>
      </c>
      <c r="AX1161" s="423">
        <v>1</v>
      </c>
      <c r="AY1161" s="55"/>
      <c r="AZ1161" s="426">
        <v>3815.038587106088</v>
      </c>
      <c r="BA1161" s="200">
        <v>3484118.5751917427</v>
      </c>
      <c r="BB1161" s="201">
        <v>0.91325906557465097</v>
      </c>
      <c r="BC1161" s="425">
        <v>1</v>
      </c>
      <c r="BD1161" s="136"/>
    </row>
    <row r="1162" spans="1:56" ht="11.25" customHeight="1">
      <c r="A1162" s="357">
        <v>251</v>
      </c>
      <c r="B1162" s="263" t="s">
        <v>617</v>
      </c>
      <c r="C1162" s="344">
        <v>0</v>
      </c>
      <c r="D1162" s="264"/>
      <c r="E1162" s="421">
        <v>36</v>
      </c>
      <c r="F1162" s="263" t="s">
        <v>618</v>
      </c>
      <c r="G1162" s="263" t="s">
        <v>748</v>
      </c>
      <c r="H1162" s="263" t="s">
        <v>298</v>
      </c>
      <c r="I1162" s="263" t="s">
        <v>849</v>
      </c>
      <c r="J1162" s="263" t="s">
        <v>129</v>
      </c>
      <c r="K1162" s="263" t="s">
        <v>688</v>
      </c>
      <c r="L1162" s="263">
        <v>0</v>
      </c>
      <c r="M1162" s="265">
        <v>0</v>
      </c>
      <c r="N1162" s="268">
        <v>0</v>
      </c>
      <c r="O1162" s="263">
        <v>1</v>
      </c>
      <c r="P1162" s="263"/>
      <c r="Q1162" s="263">
        <v>0</v>
      </c>
      <c r="R1162" s="265">
        <v>0</v>
      </c>
      <c r="S1162" s="268">
        <v>0</v>
      </c>
      <c r="T1162" s="263">
        <v>1</v>
      </c>
      <c r="U1162" s="263"/>
      <c r="V1162" s="263">
        <v>0</v>
      </c>
      <c r="W1162" s="265">
        <v>0</v>
      </c>
      <c r="X1162" s="268">
        <v>0</v>
      </c>
      <c r="Y1162" s="263">
        <v>1</v>
      </c>
      <c r="Z1162" s="263"/>
      <c r="AA1162" s="263">
        <v>0</v>
      </c>
      <c r="AB1162" s="265">
        <v>0</v>
      </c>
      <c r="AC1162" s="268">
        <v>0</v>
      </c>
      <c r="AD1162" s="263">
        <v>1</v>
      </c>
      <c r="AE1162" s="263"/>
      <c r="AF1162" s="263">
        <v>0</v>
      </c>
      <c r="AG1162" s="265">
        <v>0</v>
      </c>
      <c r="AH1162" s="268">
        <v>0</v>
      </c>
      <c r="AI1162" s="263">
        <v>1</v>
      </c>
      <c r="AJ1162" s="263"/>
      <c r="AK1162" s="263">
        <v>0</v>
      </c>
      <c r="AL1162" s="265">
        <v>0</v>
      </c>
      <c r="AM1162" s="268">
        <v>0</v>
      </c>
      <c r="AN1162" s="263"/>
      <c r="AO1162" s="313"/>
      <c r="AP1162" s="263">
        <v>0</v>
      </c>
      <c r="AQ1162" s="265">
        <v>0</v>
      </c>
      <c r="AR1162" s="268">
        <v>0</v>
      </c>
      <c r="AS1162" s="263"/>
      <c r="AT1162" s="263"/>
      <c r="AU1162" s="422">
        <v>0</v>
      </c>
      <c r="AV1162" s="265">
        <v>0</v>
      </c>
      <c r="AW1162" s="268">
        <v>0</v>
      </c>
      <c r="AX1162" s="422"/>
      <c r="AY1162" s="263"/>
      <c r="AZ1162" s="422">
        <v>0</v>
      </c>
      <c r="BA1162" s="265">
        <v>0</v>
      </c>
      <c r="BB1162" s="268">
        <v>0</v>
      </c>
      <c r="BC1162" s="422"/>
      <c r="BD1162" s="263"/>
    </row>
    <row r="1163" spans="1:56" ht="11.25" customHeight="1">
      <c r="A1163" s="123">
        <v>251</v>
      </c>
      <c r="B1163" s="55" t="s">
        <v>617</v>
      </c>
      <c r="C1163" s="345">
        <v>1</v>
      </c>
      <c r="D1163" s="57">
        <v>31138</v>
      </c>
      <c r="E1163" s="94">
        <v>6</v>
      </c>
      <c r="F1163" s="55" t="s">
        <v>618</v>
      </c>
      <c r="G1163" s="55" t="s">
        <v>748</v>
      </c>
      <c r="H1163" s="55" t="s">
        <v>298</v>
      </c>
      <c r="I1163" s="55" t="s">
        <v>849</v>
      </c>
      <c r="J1163" s="55" t="s">
        <v>129</v>
      </c>
      <c r="K1163" s="55" t="s">
        <v>688</v>
      </c>
      <c r="L1163" s="55"/>
      <c r="M1163" s="8"/>
      <c r="N1163" s="58"/>
      <c r="O1163" s="55"/>
      <c r="P1163" s="55"/>
      <c r="Q1163" s="55"/>
      <c r="R1163" s="8"/>
      <c r="S1163" s="58"/>
      <c r="T1163" s="55"/>
      <c r="U1163" s="55"/>
      <c r="V1163" s="55"/>
      <c r="W1163" s="8"/>
      <c r="X1163" s="58"/>
      <c r="Y1163" s="55"/>
      <c r="Z1163" s="55"/>
      <c r="AA1163" s="55"/>
      <c r="AB1163" s="8"/>
      <c r="AC1163" s="58"/>
      <c r="AD1163" s="55"/>
      <c r="AE1163" s="55"/>
      <c r="AF1163" s="55"/>
      <c r="AG1163" s="8"/>
      <c r="AH1163" s="58"/>
      <c r="AI1163" s="55"/>
      <c r="AJ1163" s="55"/>
      <c r="AK1163" s="55">
        <v>0</v>
      </c>
      <c r="AL1163" s="8">
        <v>0</v>
      </c>
      <c r="AM1163" s="58">
        <v>0</v>
      </c>
      <c r="AN1163" s="237">
        <v>1</v>
      </c>
      <c r="AO1163" s="228"/>
      <c r="AP1163" s="55">
        <v>0</v>
      </c>
      <c r="AQ1163" s="200">
        <v>0</v>
      </c>
      <c r="AR1163" s="201">
        <v>0</v>
      </c>
      <c r="AS1163" s="55">
        <v>1</v>
      </c>
      <c r="AT1163" s="55"/>
      <c r="AU1163" s="423">
        <v>0</v>
      </c>
      <c r="AV1163" s="200">
        <v>0</v>
      </c>
      <c r="AW1163" s="201">
        <v>0</v>
      </c>
      <c r="AX1163" s="423">
        <v>1</v>
      </c>
      <c r="AY1163" s="55"/>
      <c r="AZ1163" s="423">
        <v>0</v>
      </c>
      <c r="BA1163" s="200">
        <v>0</v>
      </c>
      <c r="BB1163" s="201">
        <v>0</v>
      </c>
      <c r="BC1163" s="425">
        <v>1</v>
      </c>
      <c r="BD1163" s="136"/>
    </row>
    <row r="1164" spans="1:56" ht="11.25" customHeight="1">
      <c r="A1164" s="123">
        <v>251</v>
      </c>
      <c r="B1164" s="55" t="s">
        <v>617</v>
      </c>
      <c r="C1164" s="345">
        <v>2</v>
      </c>
      <c r="D1164" s="57">
        <v>37338</v>
      </c>
      <c r="E1164" s="94">
        <v>6</v>
      </c>
      <c r="F1164" s="55" t="s">
        <v>618</v>
      </c>
      <c r="G1164" s="55" t="s">
        <v>748</v>
      </c>
      <c r="H1164" s="55" t="s">
        <v>298</v>
      </c>
      <c r="I1164" s="55" t="s">
        <v>849</v>
      </c>
      <c r="J1164" s="55" t="s">
        <v>129</v>
      </c>
      <c r="K1164" s="55" t="s">
        <v>688</v>
      </c>
      <c r="L1164" s="55"/>
      <c r="M1164" s="8"/>
      <c r="N1164" s="58"/>
      <c r="O1164" s="55"/>
      <c r="P1164" s="55"/>
      <c r="Q1164" s="55"/>
      <c r="R1164" s="8"/>
      <c r="S1164" s="58"/>
      <c r="T1164" s="55"/>
      <c r="U1164" s="55"/>
      <c r="V1164" s="55"/>
      <c r="W1164" s="8"/>
      <c r="X1164" s="58"/>
      <c r="Y1164" s="55"/>
      <c r="Z1164" s="55"/>
      <c r="AA1164" s="55"/>
      <c r="AB1164" s="8"/>
      <c r="AC1164" s="58"/>
      <c r="AD1164" s="55"/>
      <c r="AE1164" s="55"/>
      <c r="AF1164" s="55"/>
      <c r="AG1164" s="8"/>
      <c r="AH1164" s="58"/>
      <c r="AI1164" s="55"/>
      <c r="AJ1164" s="55"/>
      <c r="AK1164" s="55">
        <v>0</v>
      </c>
      <c r="AL1164" s="8">
        <v>0</v>
      </c>
      <c r="AM1164" s="58">
        <v>0</v>
      </c>
      <c r="AN1164" s="237">
        <v>1</v>
      </c>
      <c r="AO1164" s="228"/>
      <c r="AP1164" s="55">
        <v>0</v>
      </c>
      <c r="AQ1164" s="200">
        <v>0</v>
      </c>
      <c r="AR1164" s="201">
        <v>0</v>
      </c>
      <c r="AS1164" s="55">
        <v>1</v>
      </c>
      <c r="AT1164" s="55"/>
      <c r="AU1164" s="423">
        <v>0</v>
      </c>
      <c r="AV1164" s="200">
        <v>0</v>
      </c>
      <c r="AW1164" s="201">
        <v>0</v>
      </c>
      <c r="AX1164" s="423">
        <v>1</v>
      </c>
      <c r="AY1164" s="55"/>
      <c r="AZ1164" s="423">
        <v>0</v>
      </c>
      <c r="BA1164" s="200">
        <v>0</v>
      </c>
      <c r="BB1164" s="201">
        <v>0</v>
      </c>
      <c r="BC1164" s="425">
        <v>1</v>
      </c>
      <c r="BD1164" s="136"/>
    </row>
    <row r="1165" spans="1:56" s="4" customFormat="1" ht="11.25" customHeight="1">
      <c r="A1165" s="123">
        <v>251</v>
      </c>
      <c r="B1165" s="55" t="s">
        <v>617</v>
      </c>
      <c r="C1165" s="345">
        <v>3</v>
      </c>
      <c r="D1165" s="57">
        <v>37338</v>
      </c>
      <c r="E1165" s="127">
        <v>6</v>
      </c>
      <c r="F1165" s="55" t="s">
        <v>618</v>
      </c>
      <c r="G1165" s="55" t="s">
        <v>748</v>
      </c>
      <c r="H1165" s="55" t="s">
        <v>298</v>
      </c>
      <c r="I1165" s="55" t="s">
        <v>849</v>
      </c>
      <c r="J1165" s="55" t="s">
        <v>129</v>
      </c>
      <c r="K1165" s="55" t="s">
        <v>688</v>
      </c>
      <c r="L1165" s="136"/>
      <c r="M1165" s="126"/>
      <c r="N1165" s="221"/>
      <c r="O1165" s="136"/>
      <c r="P1165" s="136"/>
      <c r="Q1165" s="136"/>
      <c r="R1165" s="126"/>
      <c r="S1165" s="221"/>
      <c r="T1165" s="136"/>
      <c r="U1165" s="136"/>
      <c r="V1165" s="136"/>
      <c r="W1165" s="126"/>
      <c r="X1165" s="221"/>
      <c r="Y1165" s="136"/>
      <c r="Z1165" s="136"/>
      <c r="AA1165" s="136"/>
      <c r="AB1165" s="126"/>
      <c r="AC1165" s="221"/>
      <c r="AD1165" s="136"/>
      <c r="AE1165" s="136"/>
      <c r="AF1165" s="136"/>
      <c r="AG1165" s="126"/>
      <c r="AH1165" s="221"/>
      <c r="AI1165" s="136"/>
      <c r="AJ1165" s="136"/>
      <c r="AK1165" s="136">
        <v>0</v>
      </c>
      <c r="AL1165" s="8">
        <v>0</v>
      </c>
      <c r="AM1165" s="58">
        <v>0</v>
      </c>
      <c r="AN1165" s="237">
        <v>1</v>
      </c>
      <c r="AO1165" s="237"/>
      <c r="AP1165" s="136">
        <v>0</v>
      </c>
      <c r="AQ1165" s="200">
        <v>0</v>
      </c>
      <c r="AR1165" s="201">
        <v>0</v>
      </c>
      <c r="AS1165" s="136">
        <v>1</v>
      </c>
      <c r="AT1165" s="136"/>
      <c r="AU1165" s="423">
        <v>0</v>
      </c>
      <c r="AV1165" s="200">
        <v>0</v>
      </c>
      <c r="AW1165" s="201">
        <v>0</v>
      </c>
      <c r="AX1165" s="423">
        <v>1</v>
      </c>
      <c r="AY1165" s="136"/>
      <c r="AZ1165" s="423">
        <v>0</v>
      </c>
      <c r="BA1165" s="200">
        <v>0</v>
      </c>
      <c r="BB1165" s="201">
        <v>0</v>
      </c>
      <c r="BC1165" s="425">
        <v>1</v>
      </c>
      <c r="BD1165" s="136"/>
    </row>
    <row r="1166" spans="1:56" ht="11.25" customHeight="1">
      <c r="A1166" s="123">
        <v>251</v>
      </c>
      <c r="B1166" s="55" t="s">
        <v>617</v>
      </c>
      <c r="C1166" s="345">
        <v>4</v>
      </c>
      <c r="D1166" s="57">
        <v>37338</v>
      </c>
      <c r="E1166" s="127">
        <v>6</v>
      </c>
      <c r="F1166" s="55" t="s">
        <v>618</v>
      </c>
      <c r="G1166" s="55" t="s">
        <v>748</v>
      </c>
      <c r="H1166" s="55" t="s">
        <v>298</v>
      </c>
      <c r="I1166" s="55" t="s">
        <v>849</v>
      </c>
      <c r="J1166" s="55" t="s">
        <v>129</v>
      </c>
      <c r="K1166" s="55" t="s">
        <v>688</v>
      </c>
      <c r="L1166" s="136"/>
      <c r="M1166" s="126"/>
      <c r="N1166" s="221"/>
      <c r="O1166" s="136"/>
      <c r="P1166" s="136"/>
      <c r="Q1166" s="136"/>
      <c r="R1166" s="126"/>
      <c r="S1166" s="221"/>
      <c r="T1166" s="136"/>
      <c r="U1166" s="136"/>
      <c r="V1166" s="136"/>
      <c r="W1166" s="126"/>
      <c r="X1166" s="221"/>
      <c r="Y1166" s="136"/>
      <c r="Z1166" s="136"/>
      <c r="AA1166" s="136"/>
      <c r="AB1166" s="126"/>
      <c r="AC1166" s="221"/>
      <c r="AD1166" s="136"/>
      <c r="AE1166" s="136"/>
      <c r="AF1166" s="136"/>
      <c r="AG1166" s="126"/>
      <c r="AH1166" s="221"/>
      <c r="AI1166" s="136"/>
      <c r="AJ1166" s="136"/>
      <c r="AK1166" s="136">
        <v>0</v>
      </c>
      <c r="AL1166" s="8">
        <v>0</v>
      </c>
      <c r="AM1166" s="58">
        <v>0</v>
      </c>
      <c r="AN1166" s="237">
        <v>1</v>
      </c>
      <c r="AO1166" s="237"/>
      <c r="AP1166" s="136">
        <v>0</v>
      </c>
      <c r="AQ1166" s="200">
        <v>0</v>
      </c>
      <c r="AR1166" s="201">
        <v>0</v>
      </c>
      <c r="AS1166" s="136">
        <v>1</v>
      </c>
      <c r="AT1166" s="136"/>
      <c r="AU1166" s="423">
        <v>0</v>
      </c>
      <c r="AV1166" s="200">
        <v>0</v>
      </c>
      <c r="AW1166" s="201">
        <v>0</v>
      </c>
      <c r="AX1166" s="423">
        <v>1</v>
      </c>
      <c r="AY1166" s="136"/>
      <c r="AZ1166" s="423">
        <v>0</v>
      </c>
      <c r="BA1166" s="200">
        <v>0</v>
      </c>
      <c r="BB1166" s="201">
        <v>0</v>
      </c>
      <c r="BC1166" s="425">
        <v>1</v>
      </c>
      <c r="BD1166" s="136"/>
    </row>
    <row r="1167" spans="1:56" ht="11.25" customHeight="1">
      <c r="A1167" s="123">
        <v>251</v>
      </c>
      <c r="B1167" s="55" t="s">
        <v>617</v>
      </c>
      <c r="C1167" s="345">
        <v>5</v>
      </c>
      <c r="D1167" s="57">
        <v>37338</v>
      </c>
      <c r="E1167" s="127">
        <v>6</v>
      </c>
      <c r="F1167" s="55" t="s">
        <v>618</v>
      </c>
      <c r="G1167" s="55" t="s">
        <v>748</v>
      </c>
      <c r="H1167" s="55" t="s">
        <v>298</v>
      </c>
      <c r="I1167" s="55" t="s">
        <v>849</v>
      </c>
      <c r="J1167" s="55" t="s">
        <v>129</v>
      </c>
      <c r="K1167" s="55" t="s">
        <v>688</v>
      </c>
      <c r="L1167" s="136"/>
      <c r="M1167" s="126"/>
      <c r="N1167" s="221"/>
      <c r="O1167" s="136"/>
      <c r="P1167" s="136"/>
      <c r="Q1167" s="136"/>
      <c r="R1167" s="126"/>
      <c r="S1167" s="221"/>
      <c r="T1167" s="136"/>
      <c r="U1167" s="136"/>
      <c r="V1167" s="136"/>
      <c r="W1167" s="126"/>
      <c r="X1167" s="221"/>
      <c r="Y1167" s="136"/>
      <c r="Z1167" s="136"/>
      <c r="AA1167" s="136"/>
      <c r="AB1167" s="126"/>
      <c r="AC1167" s="221"/>
      <c r="AD1167" s="136"/>
      <c r="AE1167" s="136"/>
      <c r="AF1167" s="136"/>
      <c r="AG1167" s="126"/>
      <c r="AH1167" s="221"/>
      <c r="AI1167" s="136"/>
      <c r="AJ1167" s="136"/>
      <c r="AK1167" s="136">
        <v>0</v>
      </c>
      <c r="AL1167" s="8">
        <v>0</v>
      </c>
      <c r="AM1167" s="58">
        <v>0</v>
      </c>
      <c r="AN1167" s="237">
        <v>1</v>
      </c>
      <c r="AO1167" s="237"/>
      <c r="AP1167" s="136">
        <v>0</v>
      </c>
      <c r="AQ1167" s="200">
        <v>0</v>
      </c>
      <c r="AR1167" s="201">
        <v>0</v>
      </c>
      <c r="AS1167" s="136">
        <v>1</v>
      </c>
      <c r="AT1167" s="136"/>
      <c r="AU1167" s="423">
        <v>0</v>
      </c>
      <c r="AV1167" s="200">
        <v>0</v>
      </c>
      <c r="AW1167" s="201">
        <v>0</v>
      </c>
      <c r="AX1167" s="423">
        <v>1</v>
      </c>
      <c r="AY1167" s="136"/>
      <c r="AZ1167" s="423">
        <v>0</v>
      </c>
      <c r="BA1167" s="200">
        <v>0</v>
      </c>
      <c r="BB1167" s="201">
        <v>0</v>
      </c>
      <c r="BC1167" s="425">
        <v>1</v>
      </c>
      <c r="BD1167" s="136"/>
    </row>
    <row r="1168" spans="1:56" ht="11.25" customHeight="1">
      <c r="A1168" s="123">
        <v>251</v>
      </c>
      <c r="B1168" s="55" t="s">
        <v>617</v>
      </c>
      <c r="C1168" s="345">
        <v>6</v>
      </c>
      <c r="D1168" s="57">
        <v>37338</v>
      </c>
      <c r="E1168" s="127">
        <v>6</v>
      </c>
      <c r="F1168" s="55" t="s">
        <v>618</v>
      </c>
      <c r="G1168" s="55" t="s">
        <v>748</v>
      </c>
      <c r="H1168" s="55" t="s">
        <v>298</v>
      </c>
      <c r="I1168" s="55" t="s">
        <v>849</v>
      </c>
      <c r="J1168" s="55" t="s">
        <v>129</v>
      </c>
      <c r="K1168" s="55" t="s">
        <v>688</v>
      </c>
      <c r="L1168" s="136"/>
      <c r="M1168" s="126"/>
      <c r="N1168" s="221"/>
      <c r="O1168" s="136"/>
      <c r="P1168" s="136"/>
      <c r="Q1168" s="136"/>
      <c r="R1168" s="126"/>
      <c r="S1168" s="221"/>
      <c r="T1168" s="136"/>
      <c r="U1168" s="136"/>
      <c r="V1168" s="136"/>
      <c r="W1168" s="126"/>
      <c r="X1168" s="221"/>
      <c r="Y1168" s="136"/>
      <c r="Z1168" s="136"/>
      <c r="AA1168" s="136"/>
      <c r="AB1168" s="126"/>
      <c r="AC1168" s="221"/>
      <c r="AD1168" s="136"/>
      <c r="AE1168" s="136"/>
      <c r="AF1168" s="136"/>
      <c r="AG1168" s="126"/>
      <c r="AH1168" s="221"/>
      <c r="AI1168" s="136"/>
      <c r="AJ1168" s="136"/>
      <c r="AK1168" s="136">
        <v>0</v>
      </c>
      <c r="AL1168" s="8">
        <v>0</v>
      </c>
      <c r="AM1168" s="58">
        <v>0</v>
      </c>
      <c r="AN1168" s="237">
        <v>1</v>
      </c>
      <c r="AO1168" s="237"/>
      <c r="AP1168" s="136">
        <v>0</v>
      </c>
      <c r="AQ1168" s="200">
        <v>0</v>
      </c>
      <c r="AR1168" s="201">
        <v>0</v>
      </c>
      <c r="AS1168" s="136">
        <v>1</v>
      </c>
      <c r="AT1168" s="136"/>
      <c r="AU1168" s="423">
        <v>0</v>
      </c>
      <c r="AV1168" s="200">
        <v>0</v>
      </c>
      <c r="AW1168" s="201">
        <v>0</v>
      </c>
      <c r="AX1168" s="423">
        <v>1</v>
      </c>
      <c r="AY1168" s="136"/>
      <c r="AZ1168" s="423">
        <v>0</v>
      </c>
      <c r="BA1168" s="200">
        <v>0</v>
      </c>
      <c r="BB1168" s="201">
        <v>0</v>
      </c>
      <c r="BC1168" s="425">
        <v>1</v>
      </c>
      <c r="BD1168" s="136"/>
    </row>
    <row r="1169" spans="1:56" ht="11.25" customHeight="1">
      <c r="A1169" s="357">
        <v>252</v>
      </c>
      <c r="B1169" s="263" t="s">
        <v>441</v>
      </c>
      <c r="C1169" s="344">
        <v>0</v>
      </c>
      <c r="D1169" s="264"/>
      <c r="E1169" s="421">
        <v>55</v>
      </c>
      <c r="F1169" s="263" t="s">
        <v>132</v>
      </c>
      <c r="G1169" s="263" t="s">
        <v>748</v>
      </c>
      <c r="H1169" s="263" t="s">
        <v>133</v>
      </c>
      <c r="I1169" s="263" t="s">
        <v>103</v>
      </c>
      <c r="J1169" s="263"/>
      <c r="K1169" s="263"/>
      <c r="L1169" s="284">
        <v>124.92225000000001</v>
      </c>
      <c r="M1169" s="269">
        <v>0</v>
      </c>
      <c r="N1169" s="282">
        <v>0</v>
      </c>
      <c r="O1169" s="279"/>
      <c r="P1169" s="279"/>
      <c r="Q1169" s="284">
        <v>251.26734999999999</v>
      </c>
      <c r="R1169" s="269">
        <v>0</v>
      </c>
      <c r="S1169" s="282">
        <v>0</v>
      </c>
      <c r="T1169" s="279"/>
      <c r="U1169" s="279"/>
      <c r="V1169" s="284">
        <v>297.08709999999996</v>
      </c>
      <c r="W1169" s="269">
        <v>0</v>
      </c>
      <c r="X1169" s="282">
        <v>0</v>
      </c>
      <c r="Y1169" s="279"/>
      <c r="Z1169" s="279"/>
      <c r="AA1169" s="269">
        <v>253.95384999999999</v>
      </c>
      <c r="AB1169" s="269">
        <v>0</v>
      </c>
      <c r="AC1169" s="282">
        <v>0</v>
      </c>
      <c r="AD1169" s="279"/>
      <c r="AE1169" s="279"/>
      <c r="AF1169" s="286">
        <v>276.49060000000003</v>
      </c>
      <c r="AG1169" s="269">
        <v>0</v>
      </c>
      <c r="AH1169" s="282">
        <v>0</v>
      </c>
      <c r="AI1169" s="279"/>
      <c r="AJ1169" s="279"/>
      <c r="AK1169" s="279">
        <v>252.93895000000001</v>
      </c>
      <c r="AL1169" s="265">
        <v>0</v>
      </c>
      <c r="AM1169" s="268">
        <v>0</v>
      </c>
      <c r="AN1169" s="263"/>
      <c r="AO1169" s="316"/>
      <c r="AP1169" s="279">
        <v>149.31965</v>
      </c>
      <c r="AQ1169" s="265">
        <v>0</v>
      </c>
      <c r="AR1169" s="268">
        <v>0</v>
      </c>
      <c r="AS1169" s="279"/>
      <c r="AT1169" s="279"/>
      <c r="AU1169" s="422">
        <v>176.41350000000003</v>
      </c>
      <c r="AV1169" s="265">
        <v>0</v>
      </c>
      <c r="AW1169" s="268">
        <v>0</v>
      </c>
      <c r="AX1169" s="422"/>
      <c r="AY1169" s="279"/>
      <c r="AZ1169" s="422">
        <v>187.14955000000003</v>
      </c>
      <c r="BA1169" s="265">
        <v>0</v>
      </c>
      <c r="BB1169" s="268">
        <v>0</v>
      </c>
      <c r="BC1169" s="422"/>
      <c r="BD1169" s="279"/>
    </row>
    <row r="1170" spans="1:56" ht="11.25" customHeight="1">
      <c r="A1170" s="123">
        <v>252</v>
      </c>
      <c r="B1170" s="55" t="s">
        <v>441</v>
      </c>
      <c r="C1170" s="345">
        <v>1</v>
      </c>
      <c r="D1170" s="57">
        <v>29044</v>
      </c>
      <c r="E1170" s="126">
        <v>27.5</v>
      </c>
      <c r="F1170" s="55" t="s">
        <v>132</v>
      </c>
      <c r="G1170" s="55" t="s">
        <v>748</v>
      </c>
      <c r="H1170" s="55" t="s">
        <v>133</v>
      </c>
      <c r="I1170" s="55" t="s">
        <v>103</v>
      </c>
      <c r="J1170" s="55"/>
      <c r="K1170" s="55"/>
      <c r="L1170" s="136"/>
      <c r="M1170" s="126"/>
      <c r="N1170" s="221"/>
      <c r="O1170" s="136"/>
      <c r="P1170" s="136"/>
      <c r="Q1170" s="136"/>
      <c r="R1170" s="126"/>
      <c r="S1170" s="221"/>
      <c r="T1170" s="136"/>
      <c r="U1170" s="136"/>
      <c r="V1170" s="136"/>
      <c r="W1170" s="126"/>
      <c r="X1170" s="221"/>
      <c r="Y1170" s="136"/>
      <c r="Z1170" s="136"/>
      <c r="AA1170" s="136"/>
      <c r="AB1170" s="126"/>
      <c r="AC1170" s="221"/>
      <c r="AD1170" s="136"/>
      <c r="AE1170" s="136"/>
      <c r="AF1170" s="136"/>
      <c r="AG1170" s="126"/>
      <c r="AH1170" s="221"/>
      <c r="AI1170" s="136"/>
      <c r="AJ1170" s="136"/>
      <c r="AK1170" s="136">
        <v>242.61085</v>
      </c>
      <c r="AL1170" s="8">
        <v>0</v>
      </c>
      <c r="AM1170" s="58">
        <v>0</v>
      </c>
      <c r="AN1170" s="55"/>
      <c r="AO1170" s="237"/>
      <c r="AP1170" s="136">
        <v>149.32</v>
      </c>
      <c r="AQ1170" s="200">
        <v>0</v>
      </c>
      <c r="AR1170" s="201">
        <v>0</v>
      </c>
      <c r="AS1170" s="136"/>
      <c r="AT1170" s="136"/>
      <c r="AU1170" s="423">
        <v>176.41350000000003</v>
      </c>
      <c r="AV1170" s="200">
        <v>0</v>
      </c>
      <c r="AW1170" s="201">
        <v>0</v>
      </c>
      <c r="AX1170" s="423"/>
      <c r="AY1170" s="136"/>
      <c r="AZ1170" s="423">
        <v>187.14955000000003</v>
      </c>
      <c r="BA1170" s="200">
        <v>0</v>
      </c>
      <c r="BB1170" s="201">
        <v>0</v>
      </c>
      <c r="BC1170" s="425"/>
      <c r="BD1170" s="136"/>
    </row>
    <row r="1171" spans="1:56" ht="11.25" customHeight="1">
      <c r="A1171" s="123">
        <v>252</v>
      </c>
      <c r="B1171" s="55" t="s">
        <v>441</v>
      </c>
      <c r="C1171" s="345">
        <v>2</v>
      </c>
      <c r="D1171" s="57">
        <v>29295</v>
      </c>
      <c r="E1171" s="126">
        <v>27.5</v>
      </c>
      <c r="F1171" s="55" t="s">
        <v>132</v>
      </c>
      <c r="G1171" s="55" t="s">
        <v>748</v>
      </c>
      <c r="H1171" s="55" t="s">
        <v>133</v>
      </c>
      <c r="I1171" s="55" t="s">
        <v>103</v>
      </c>
      <c r="J1171" s="55"/>
      <c r="K1171" s="55"/>
      <c r="L1171" s="136"/>
      <c r="M1171" s="126"/>
      <c r="N1171" s="221"/>
      <c r="O1171" s="136"/>
      <c r="P1171" s="136"/>
      <c r="Q1171" s="136"/>
      <c r="R1171" s="126"/>
      <c r="S1171" s="221"/>
      <c r="T1171" s="136"/>
      <c r="U1171" s="136"/>
      <c r="V1171" s="136"/>
      <c r="W1171" s="126"/>
      <c r="X1171" s="221"/>
      <c r="Y1171" s="136"/>
      <c r="Z1171" s="136"/>
      <c r="AA1171" s="136"/>
      <c r="AB1171" s="126"/>
      <c r="AC1171" s="221"/>
      <c r="AD1171" s="136"/>
      <c r="AE1171" s="136"/>
      <c r="AF1171" s="136"/>
      <c r="AG1171" s="126"/>
      <c r="AH1171" s="221"/>
      <c r="AI1171" s="136"/>
      <c r="AJ1171" s="136"/>
      <c r="AK1171" s="136">
        <v>10.328100000000001</v>
      </c>
      <c r="AL1171" s="8">
        <v>0</v>
      </c>
      <c r="AM1171" s="58">
        <v>0</v>
      </c>
      <c r="AN1171" s="55"/>
      <c r="AO1171" s="237"/>
      <c r="AP1171" s="136">
        <v>0</v>
      </c>
      <c r="AQ1171" s="200">
        <v>0</v>
      </c>
      <c r="AR1171" s="201">
        <v>0</v>
      </c>
      <c r="AS1171" s="136"/>
      <c r="AT1171" s="136"/>
      <c r="AU1171" s="423">
        <v>0</v>
      </c>
      <c r="AV1171" s="200">
        <v>0</v>
      </c>
      <c r="AW1171" s="201">
        <v>0</v>
      </c>
      <c r="AX1171" s="423"/>
      <c r="AY1171" s="136"/>
      <c r="AZ1171" s="423">
        <v>0</v>
      </c>
      <c r="BA1171" s="200">
        <v>0</v>
      </c>
      <c r="BB1171" s="201">
        <v>0</v>
      </c>
      <c r="BC1171" s="425"/>
      <c r="BD1171" s="136"/>
    </row>
    <row r="1172" spans="1:56" s="4" customFormat="1" ht="11.25" customHeight="1">
      <c r="A1172" s="357">
        <v>253</v>
      </c>
      <c r="B1172" s="279" t="s">
        <v>102</v>
      </c>
      <c r="C1172" s="347">
        <v>0</v>
      </c>
      <c r="D1172" s="280"/>
      <c r="E1172" s="421">
        <v>0</v>
      </c>
      <c r="F1172" s="279" t="s">
        <v>47</v>
      </c>
      <c r="G1172" s="279" t="s">
        <v>748</v>
      </c>
      <c r="H1172" s="279" t="s">
        <v>47</v>
      </c>
      <c r="I1172" s="279" t="s">
        <v>103</v>
      </c>
      <c r="J1172" s="279"/>
      <c r="K1172" s="279"/>
      <c r="L1172" s="290" t="s">
        <v>238</v>
      </c>
      <c r="M1172" s="269">
        <v>0</v>
      </c>
      <c r="N1172" s="282">
        <v>0</v>
      </c>
      <c r="O1172" s="279"/>
      <c r="P1172" s="279"/>
      <c r="Q1172" s="290" t="s">
        <v>238</v>
      </c>
      <c r="R1172" s="269">
        <v>0</v>
      </c>
      <c r="S1172" s="282">
        <v>0</v>
      </c>
      <c r="T1172" s="279"/>
      <c r="U1172" s="279"/>
      <c r="V1172" s="290" t="s">
        <v>238</v>
      </c>
      <c r="W1172" s="269">
        <v>0</v>
      </c>
      <c r="X1172" s="282">
        <v>0</v>
      </c>
      <c r="Y1172" s="279"/>
      <c r="Z1172" s="279"/>
      <c r="AA1172" s="281" t="s">
        <v>238</v>
      </c>
      <c r="AB1172" s="269">
        <v>0</v>
      </c>
      <c r="AC1172" s="282">
        <v>0</v>
      </c>
      <c r="AD1172" s="279"/>
      <c r="AE1172" s="279"/>
      <c r="AF1172" s="281" t="s">
        <v>238</v>
      </c>
      <c r="AG1172" s="269">
        <v>0</v>
      </c>
      <c r="AH1172" s="282">
        <v>0</v>
      </c>
      <c r="AI1172" s="279"/>
      <c r="AJ1172" s="279"/>
      <c r="AK1172" s="279"/>
      <c r="AL1172" s="265">
        <v>0</v>
      </c>
      <c r="AM1172" s="268">
        <v>0</v>
      </c>
      <c r="AN1172" s="279"/>
      <c r="AO1172" s="316"/>
      <c r="AP1172" s="279"/>
      <c r="AQ1172" s="265">
        <v>0</v>
      </c>
      <c r="AR1172" s="268">
        <v>0</v>
      </c>
      <c r="AS1172" s="279"/>
      <c r="AT1172" s="279"/>
      <c r="AU1172" s="422">
        <v>0</v>
      </c>
      <c r="AV1172" s="265">
        <v>0</v>
      </c>
      <c r="AW1172" s="268">
        <v>0</v>
      </c>
      <c r="AX1172" s="422"/>
      <c r="AY1172" s="279"/>
      <c r="AZ1172" s="422">
        <v>0</v>
      </c>
      <c r="BA1172" s="265">
        <v>0</v>
      </c>
      <c r="BB1172" s="268">
        <v>0</v>
      </c>
      <c r="BC1172" s="422"/>
      <c r="BD1172" s="279"/>
    </row>
    <row r="1173" spans="1:56" ht="11.25" customHeight="1">
      <c r="A1173" s="123">
        <v>253</v>
      </c>
      <c r="B1173" s="136" t="s">
        <v>102</v>
      </c>
      <c r="C1173" s="346">
        <v>1</v>
      </c>
      <c r="D1173" s="140">
        <v>37225</v>
      </c>
      <c r="E1173" s="94">
        <v>0</v>
      </c>
      <c r="F1173" s="136" t="s">
        <v>47</v>
      </c>
      <c r="G1173" s="136" t="s">
        <v>748</v>
      </c>
      <c r="H1173" s="136" t="s">
        <v>47</v>
      </c>
      <c r="I1173" s="136" t="s">
        <v>103</v>
      </c>
      <c r="J1173" s="136"/>
      <c r="K1173" s="136"/>
      <c r="L1173" s="237" t="s">
        <v>238</v>
      </c>
      <c r="M1173" s="126"/>
      <c r="N1173" s="221"/>
      <c r="O1173" s="136"/>
      <c r="P1173" s="136"/>
      <c r="Q1173" s="237" t="s">
        <v>238</v>
      </c>
      <c r="R1173" s="126"/>
      <c r="S1173" s="221"/>
      <c r="T1173" s="136"/>
      <c r="U1173" s="136"/>
      <c r="V1173" s="237" t="s">
        <v>238</v>
      </c>
      <c r="W1173" s="126"/>
      <c r="X1173" s="221"/>
      <c r="Y1173" s="136"/>
      <c r="Z1173" s="136"/>
      <c r="AA1173" s="237" t="s">
        <v>238</v>
      </c>
      <c r="AB1173" s="126"/>
      <c r="AC1173" s="221"/>
      <c r="AD1173" s="136"/>
      <c r="AE1173" s="136"/>
      <c r="AF1173" s="237" t="s">
        <v>238</v>
      </c>
      <c r="AG1173" s="126"/>
      <c r="AH1173" s="221"/>
      <c r="AI1173" s="136"/>
      <c r="AJ1173" s="136"/>
      <c r="AK1173" s="136"/>
      <c r="AL1173" s="8">
        <v>0</v>
      </c>
      <c r="AM1173" s="58">
        <v>0</v>
      </c>
      <c r="AN1173" s="55"/>
      <c r="AO1173" s="237"/>
      <c r="AP1173" s="136"/>
      <c r="AQ1173" s="200">
        <v>0</v>
      </c>
      <c r="AR1173" s="201">
        <v>0</v>
      </c>
      <c r="AS1173" s="136"/>
      <c r="AT1173" s="136"/>
      <c r="AU1173" s="245">
        <v>0</v>
      </c>
      <c r="AV1173" s="200">
        <v>0</v>
      </c>
      <c r="AW1173" s="201">
        <v>0</v>
      </c>
      <c r="AX1173" s="423"/>
      <c r="AY1173" s="136"/>
      <c r="AZ1173" s="423">
        <v>0</v>
      </c>
      <c r="BA1173" s="200">
        <v>0</v>
      </c>
      <c r="BB1173" s="201">
        <v>0</v>
      </c>
      <c r="BC1173" s="425"/>
      <c r="BD1173" s="136"/>
    </row>
    <row r="1174" spans="1:56" ht="11.25" customHeight="1">
      <c r="A1174" s="123">
        <v>253</v>
      </c>
      <c r="B1174" s="136" t="s">
        <v>102</v>
      </c>
      <c r="C1174" s="346">
        <v>2</v>
      </c>
      <c r="D1174" s="140">
        <v>37226</v>
      </c>
      <c r="E1174" s="94">
        <v>0</v>
      </c>
      <c r="F1174" s="136" t="s">
        <v>47</v>
      </c>
      <c r="G1174" s="136" t="s">
        <v>748</v>
      </c>
      <c r="H1174" s="136" t="s">
        <v>47</v>
      </c>
      <c r="I1174" s="136" t="s">
        <v>103</v>
      </c>
      <c r="J1174" s="136"/>
      <c r="K1174" s="136"/>
      <c r="L1174" s="237" t="s">
        <v>238</v>
      </c>
      <c r="M1174" s="126"/>
      <c r="N1174" s="221"/>
      <c r="O1174" s="136"/>
      <c r="P1174" s="136"/>
      <c r="Q1174" s="237" t="s">
        <v>238</v>
      </c>
      <c r="R1174" s="126"/>
      <c r="S1174" s="221"/>
      <c r="T1174" s="136"/>
      <c r="U1174" s="136"/>
      <c r="V1174" s="237" t="s">
        <v>238</v>
      </c>
      <c r="W1174" s="126"/>
      <c r="X1174" s="221"/>
      <c r="Y1174" s="136"/>
      <c r="Z1174" s="136"/>
      <c r="AA1174" s="237" t="s">
        <v>238</v>
      </c>
      <c r="AB1174" s="126"/>
      <c r="AC1174" s="221"/>
      <c r="AD1174" s="136"/>
      <c r="AE1174" s="136"/>
      <c r="AF1174" s="237" t="s">
        <v>238</v>
      </c>
      <c r="AG1174" s="126"/>
      <c r="AH1174" s="221"/>
      <c r="AI1174" s="136"/>
      <c r="AJ1174" s="136"/>
      <c r="AK1174" s="136"/>
      <c r="AL1174" s="8">
        <v>0</v>
      </c>
      <c r="AM1174" s="58">
        <v>0</v>
      </c>
      <c r="AN1174" s="55"/>
      <c r="AO1174" s="237"/>
      <c r="AP1174" s="136"/>
      <c r="AQ1174" s="200">
        <v>0</v>
      </c>
      <c r="AR1174" s="201">
        <v>0</v>
      </c>
      <c r="AS1174" s="136"/>
      <c r="AT1174" s="136"/>
      <c r="AU1174" s="245">
        <v>0</v>
      </c>
      <c r="AV1174" s="200">
        <v>0</v>
      </c>
      <c r="AW1174" s="201">
        <v>0</v>
      </c>
      <c r="AX1174" s="423"/>
      <c r="AY1174" s="136"/>
      <c r="AZ1174" s="423">
        <v>0</v>
      </c>
      <c r="BA1174" s="200">
        <v>0</v>
      </c>
      <c r="BB1174" s="201">
        <v>0</v>
      </c>
      <c r="BC1174" s="425"/>
      <c r="BD1174" s="136"/>
    </row>
    <row r="1175" spans="1:56" s="4" customFormat="1" ht="11.25" customHeight="1">
      <c r="A1175" s="123">
        <v>253</v>
      </c>
      <c r="B1175" s="55" t="s">
        <v>102</v>
      </c>
      <c r="C1175" s="345">
        <v>3</v>
      </c>
      <c r="D1175" s="57">
        <v>37353</v>
      </c>
      <c r="E1175" s="94">
        <v>0</v>
      </c>
      <c r="F1175" s="55" t="s">
        <v>47</v>
      </c>
      <c r="G1175" s="55" t="s">
        <v>748</v>
      </c>
      <c r="H1175" s="55" t="s">
        <v>47</v>
      </c>
      <c r="I1175" s="55" t="s">
        <v>103</v>
      </c>
      <c r="J1175" s="55"/>
      <c r="K1175" s="55"/>
      <c r="L1175" s="228" t="s">
        <v>238</v>
      </c>
      <c r="M1175" s="8"/>
      <c r="N1175" s="58"/>
      <c r="O1175" s="55"/>
      <c r="P1175" s="55"/>
      <c r="Q1175" s="228" t="s">
        <v>238</v>
      </c>
      <c r="R1175" s="8"/>
      <c r="S1175" s="58"/>
      <c r="T1175" s="55"/>
      <c r="U1175" s="55"/>
      <c r="V1175" s="228" t="s">
        <v>238</v>
      </c>
      <c r="W1175" s="8"/>
      <c r="X1175" s="58"/>
      <c r="Y1175" s="55"/>
      <c r="Z1175" s="55"/>
      <c r="AA1175" s="228" t="s">
        <v>238</v>
      </c>
      <c r="AB1175" s="8"/>
      <c r="AC1175" s="58"/>
      <c r="AD1175" s="55"/>
      <c r="AE1175" s="55"/>
      <c r="AF1175" s="228" t="s">
        <v>238</v>
      </c>
      <c r="AG1175" s="8"/>
      <c r="AH1175" s="58"/>
      <c r="AI1175" s="55"/>
      <c r="AJ1175" s="55"/>
      <c r="AK1175" s="55"/>
      <c r="AL1175" s="8">
        <v>0</v>
      </c>
      <c r="AM1175" s="58">
        <v>0</v>
      </c>
      <c r="AN1175" s="55"/>
      <c r="AO1175" s="228"/>
      <c r="AP1175" s="55"/>
      <c r="AQ1175" s="200">
        <v>0</v>
      </c>
      <c r="AR1175" s="201">
        <v>0</v>
      </c>
      <c r="AS1175" s="55"/>
      <c r="AT1175" s="55"/>
      <c r="AU1175" s="245">
        <v>0</v>
      </c>
      <c r="AV1175" s="200">
        <v>0</v>
      </c>
      <c r="AW1175" s="201">
        <v>0</v>
      </c>
      <c r="AX1175" s="423"/>
      <c r="AY1175" s="55"/>
      <c r="AZ1175" s="423">
        <v>0</v>
      </c>
      <c r="BA1175" s="200">
        <v>0</v>
      </c>
      <c r="BB1175" s="201">
        <v>0</v>
      </c>
      <c r="BC1175" s="425"/>
      <c r="BD1175" s="136"/>
    </row>
    <row r="1176" spans="1:56" ht="11.25" customHeight="1">
      <c r="A1176" s="357">
        <v>254</v>
      </c>
      <c r="B1176" s="263" t="s">
        <v>287</v>
      </c>
      <c r="C1176" s="344">
        <v>0</v>
      </c>
      <c r="D1176" s="264"/>
      <c r="E1176" s="421">
        <v>105</v>
      </c>
      <c r="F1176" s="263" t="s">
        <v>618</v>
      </c>
      <c r="G1176" s="263" t="s">
        <v>589</v>
      </c>
      <c r="H1176" s="263" t="s">
        <v>370</v>
      </c>
      <c r="I1176" s="263" t="s">
        <v>103</v>
      </c>
      <c r="J1176" s="263"/>
      <c r="K1176" s="263"/>
      <c r="L1176" s="267">
        <v>833.55130000000008</v>
      </c>
      <c r="M1176" s="265">
        <v>0</v>
      </c>
      <c r="N1176" s="268">
        <v>0</v>
      </c>
      <c r="O1176" s="263"/>
      <c r="P1176" s="263"/>
      <c r="Q1176" s="267">
        <v>599.59694999999999</v>
      </c>
      <c r="R1176" s="265">
        <v>0</v>
      </c>
      <c r="S1176" s="268">
        <v>0</v>
      </c>
      <c r="T1176" s="263"/>
      <c r="U1176" s="263"/>
      <c r="V1176" s="267">
        <v>364.75704999999994</v>
      </c>
      <c r="W1176" s="265">
        <v>0</v>
      </c>
      <c r="X1176" s="268">
        <v>0</v>
      </c>
      <c r="Y1176" s="263"/>
      <c r="Z1176" s="263"/>
      <c r="AA1176" s="265">
        <v>618.43229999999994</v>
      </c>
      <c r="AB1176" s="265">
        <v>0</v>
      </c>
      <c r="AC1176" s="268">
        <v>0</v>
      </c>
      <c r="AD1176" s="263"/>
      <c r="AE1176" s="263"/>
      <c r="AF1176" s="271">
        <v>453.20260000000002</v>
      </c>
      <c r="AG1176" s="265">
        <v>0</v>
      </c>
      <c r="AH1176" s="268">
        <v>0</v>
      </c>
      <c r="AI1176" s="263"/>
      <c r="AJ1176" s="263"/>
      <c r="AK1176" s="263">
        <v>475.59010000000001</v>
      </c>
      <c r="AL1176" s="265">
        <v>0</v>
      </c>
      <c r="AM1176" s="268">
        <v>0</v>
      </c>
      <c r="AN1176" s="263"/>
      <c r="AO1176" s="313"/>
      <c r="AP1176" s="263">
        <v>296.68909999999994</v>
      </c>
      <c r="AQ1176" s="265">
        <v>0</v>
      </c>
      <c r="AR1176" s="268">
        <v>0</v>
      </c>
      <c r="AS1176" s="263"/>
      <c r="AT1176" s="263"/>
      <c r="AU1176" s="422">
        <v>702.83815000000004</v>
      </c>
      <c r="AV1176" s="265">
        <v>0</v>
      </c>
      <c r="AW1176" s="268">
        <v>0</v>
      </c>
      <c r="AX1176" s="422"/>
      <c r="AY1176" s="263"/>
      <c r="AZ1176" s="422">
        <v>573.12995000000001</v>
      </c>
      <c r="BA1176" s="265">
        <v>0</v>
      </c>
      <c r="BB1176" s="268">
        <v>0</v>
      </c>
      <c r="BC1176" s="422"/>
      <c r="BD1176" s="263"/>
    </row>
    <row r="1177" spans="1:56" ht="11.25" customHeight="1">
      <c r="A1177" s="123">
        <v>254</v>
      </c>
      <c r="B1177" s="55" t="s">
        <v>287</v>
      </c>
      <c r="C1177" s="345">
        <v>1</v>
      </c>
      <c r="D1177" s="57">
        <v>30465</v>
      </c>
      <c r="E1177" s="8">
        <v>35</v>
      </c>
      <c r="F1177" s="55" t="s">
        <v>618</v>
      </c>
      <c r="G1177" s="55" t="s">
        <v>589</v>
      </c>
      <c r="H1177" s="55" t="s">
        <v>370</v>
      </c>
      <c r="I1177" s="55" t="s">
        <v>103</v>
      </c>
      <c r="J1177" s="55"/>
      <c r="K1177" s="55"/>
      <c r="L1177" s="55"/>
      <c r="M1177" s="8"/>
      <c r="N1177" s="58"/>
      <c r="O1177" s="55"/>
      <c r="P1177" s="55"/>
      <c r="Q1177" s="55"/>
      <c r="R1177" s="8"/>
      <c r="S1177" s="58"/>
      <c r="T1177" s="55"/>
      <c r="U1177" s="55"/>
      <c r="V1177" s="55"/>
      <c r="W1177" s="8"/>
      <c r="X1177" s="58"/>
      <c r="Y1177" s="55"/>
      <c r="Z1177" s="55"/>
      <c r="AA1177" s="55"/>
      <c r="AB1177" s="8"/>
      <c r="AC1177" s="58"/>
      <c r="AD1177" s="55"/>
      <c r="AE1177" s="55"/>
      <c r="AF1177" s="55"/>
      <c r="AG1177" s="8"/>
      <c r="AH1177" s="58"/>
      <c r="AI1177" s="55"/>
      <c r="AJ1177" s="55"/>
      <c r="AK1177" s="55">
        <v>154.50360000000001</v>
      </c>
      <c r="AL1177" s="8">
        <v>0</v>
      </c>
      <c r="AM1177" s="58">
        <v>0</v>
      </c>
      <c r="AN1177" s="55"/>
      <c r="AO1177" s="228"/>
      <c r="AP1177" s="55">
        <v>72.34</v>
      </c>
      <c r="AQ1177" s="200">
        <v>0</v>
      </c>
      <c r="AR1177" s="201">
        <v>0</v>
      </c>
      <c r="AS1177" s="55"/>
      <c r="AT1177" s="55"/>
      <c r="AU1177" s="423">
        <v>248.73010000000002</v>
      </c>
      <c r="AV1177" s="200">
        <v>0</v>
      </c>
      <c r="AW1177" s="201">
        <v>0</v>
      </c>
      <c r="AX1177" s="423"/>
      <c r="AY1177" s="55"/>
      <c r="AZ1177" s="423">
        <v>197.37815000000001</v>
      </c>
      <c r="BA1177" s="200">
        <v>0</v>
      </c>
      <c r="BB1177" s="201">
        <v>0</v>
      </c>
      <c r="BC1177" s="425"/>
      <c r="BD1177" s="136"/>
    </row>
    <row r="1178" spans="1:56" ht="11.25" customHeight="1">
      <c r="A1178" s="123">
        <v>254</v>
      </c>
      <c r="B1178" s="55" t="s">
        <v>287</v>
      </c>
      <c r="C1178" s="345">
        <v>2</v>
      </c>
      <c r="D1178" s="57">
        <v>30436</v>
      </c>
      <c r="E1178" s="8">
        <v>35</v>
      </c>
      <c r="F1178" s="55" t="s">
        <v>618</v>
      </c>
      <c r="G1178" s="55" t="s">
        <v>589</v>
      </c>
      <c r="H1178" s="55" t="s">
        <v>370</v>
      </c>
      <c r="I1178" s="55" t="s">
        <v>103</v>
      </c>
      <c r="J1178" s="55"/>
      <c r="K1178" s="55"/>
      <c r="L1178" s="55"/>
      <c r="M1178" s="8"/>
      <c r="N1178" s="58"/>
      <c r="O1178" s="55"/>
      <c r="P1178" s="55"/>
      <c r="Q1178" s="55"/>
      <c r="R1178" s="8"/>
      <c r="S1178" s="58"/>
      <c r="T1178" s="55"/>
      <c r="U1178" s="55"/>
      <c r="V1178" s="55"/>
      <c r="W1178" s="8"/>
      <c r="X1178" s="58"/>
      <c r="Y1178" s="55"/>
      <c r="Z1178" s="55"/>
      <c r="AA1178" s="55"/>
      <c r="AB1178" s="8"/>
      <c r="AC1178" s="58"/>
      <c r="AD1178" s="55"/>
      <c r="AE1178" s="55"/>
      <c r="AF1178" s="55"/>
      <c r="AG1178" s="8"/>
      <c r="AH1178" s="58"/>
      <c r="AI1178" s="55"/>
      <c r="AJ1178" s="55"/>
      <c r="AK1178" s="55">
        <v>176.8115</v>
      </c>
      <c r="AL1178" s="8">
        <v>0</v>
      </c>
      <c r="AM1178" s="58">
        <v>0</v>
      </c>
      <c r="AN1178" s="55"/>
      <c r="AO1178" s="228"/>
      <c r="AP1178" s="55">
        <v>84.42</v>
      </c>
      <c r="AQ1178" s="200">
        <v>0</v>
      </c>
      <c r="AR1178" s="201">
        <v>0</v>
      </c>
      <c r="AS1178" s="55"/>
      <c r="AT1178" s="55"/>
      <c r="AU1178" s="423">
        <v>225.69585000000001</v>
      </c>
      <c r="AV1178" s="200">
        <v>0</v>
      </c>
      <c r="AW1178" s="201">
        <v>0</v>
      </c>
      <c r="AX1178" s="423"/>
      <c r="AY1178" s="55"/>
      <c r="AZ1178" s="423">
        <v>188.16445000000004</v>
      </c>
      <c r="BA1178" s="200">
        <v>0</v>
      </c>
      <c r="BB1178" s="201">
        <v>0</v>
      </c>
      <c r="BC1178" s="425"/>
      <c r="BD1178" s="136"/>
    </row>
    <row r="1179" spans="1:56" s="4" customFormat="1" ht="11.25" customHeight="1">
      <c r="A1179" s="123">
        <v>254</v>
      </c>
      <c r="B1179" s="136" t="s">
        <v>287</v>
      </c>
      <c r="C1179" s="346">
        <v>3</v>
      </c>
      <c r="D1179" s="140">
        <v>30449</v>
      </c>
      <c r="E1179" s="126">
        <v>35</v>
      </c>
      <c r="F1179" s="136" t="s">
        <v>618</v>
      </c>
      <c r="G1179" s="136" t="s">
        <v>589</v>
      </c>
      <c r="H1179" s="136" t="s">
        <v>370</v>
      </c>
      <c r="I1179" s="55" t="s">
        <v>103</v>
      </c>
      <c r="J1179" s="55"/>
      <c r="K1179" s="55"/>
      <c r="L1179" s="136"/>
      <c r="M1179" s="126"/>
      <c r="N1179" s="221"/>
      <c r="O1179" s="136"/>
      <c r="P1179" s="136"/>
      <c r="Q1179" s="136"/>
      <c r="R1179" s="126"/>
      <c r="S1179" s="221"/>
      <c r="T1179" s="136"/>
      <c r="U1179" s="136"/>
      <c r="V1179" s="136"/>
      <c r="W1179" s="126"/>
      <c r="X1179" s="221"/>
      <c r="Y1179" s="136"/>
      <c r="Z1179" s="136"/>
      <c r="AA1179" s="136"/>
      <c r="AB1179" s="126"/>
      <c r="AC1179" s="221"/>
      <c r="AD1179" s="136"/>
      <c r="AE1179" s="136"/>
      <c r="AF1179" s="136"/>
      <c r="AG1179" s="126"/>
      <c r="AH1179" s="221"/>
      <c r="AI1179" s="136"/>
      <c r="AJ1179" s="136"/>
      <c r="AK1179" s="136">
        <v>144.27500000000001</v>
      </c>
      <c r="AL1179" s="8">
        <v>0</v>
      </c>
      <c r="AM1179" s="58">
        <v>0</v>
      </c>
      <c r="AN1179" s="136"/>
      <c r="AO1179" s="237"/>
      <c r="AP1179" s="136">
        <v>139.94</v>
      </c>
      <c r="AQ1179" s="200">
        <v>0</v>
      </c>
      <c r="AR1179" s="201">
        <v>0</v>
      </c>
      <c r="AS1179" s="136"/>
      <c r="AT1179" s="136"/>
      <c r="AU1179" s="423">
        <v>228.41219999999998</v>
      </c>
      <c r="AV1179" s="200">
        <v>0</v>
      </c>
      <c r="AW1179" s="201">
        <v>0</v>
      </c>
      <c r="AX1179" s="423"/>
      <c r="AY1179" s="136"/>
      <c r="AZ1179" s="423">
        <v>187.58734999999999</v>
      </c>
      <c r="BA1179" s="200">
        <v>0</v>
      </c>
      <c r="BB1179" s="201">
        <v>0</v>
      </c>
      <c r="BC1179" s="425"/>
      <c r="BD1179" s="136"/>
    </row>
    <row r="1180" spans="1:56" ht="11.25" customHeight="1">
      <c r="A1180" s="357">
        <v>255</v>
      </c>
      <c r="B1180" s="279" t="s">
        <v>374</v>
      </c>
      <c r="C1180" s="347">
        <v>0</v>
      </c>
      <c r="D1180" s="280"/>
      <c r="E1180" s="421">
        <v>105</v>
      </c>
      <c r="F1180" s="279" t="s">
        <v>518</v>
      </c>
      <c r="G1180" s="279" t="s">
        <v>748</v>
      </c>
      <c r="H1180" s="279" t="s">
        <v>1010</v>
      </c>
      <c r="I1180" s="263" t="s">
        <v>103</v>
      </c>
      <c r="J1180" s="263"/>
      <c r="K1180" s="263"/>
      <c r="L1180" s="284">
        <v>478.58504999999997</v>
      </c>
      <c r="M1180" s="269">
        <v>0</v>
      </c>
      <c r="N1180" s="282">
        <v>0</v>
      </c>
      <c r="O1180" s="279"/>
      <c r="P1180" s="279"/>
      <c r="Q1180" s="284">
        <v>586.38335000000006</v>
      </c>
      <c r="R1180" s="269">
        <v>0</v>
      </c>
      <c r="S1180" s="282">
        <v>0</v>
      </c>
      <c r="T1180" s="279"/>
      <c r="U1180" s="279"/>
      <c r="V1180" s="284">
        <v>602.72125000000005</v>
      </c>
      <c r="W1180" s="269">
        <v>0</v>
      </c>
      <c r="X1180" s="282">
        <v>0</v>
      </c>
      <c r="Y1180" s="279"/>
      <c r="Z1180" s="279"/>
      <c r="AA1180" s="269">
        <v>559.28950000000009</v>
      </c>
      <c r="AB1180" s="269">
        <v>0</v>
      </c>
      <c r="AC1180" s="282">
        <v>0</v>
      </c>
      <c r="AD1180" s="279"/>
      <c r="AE1180" s="279"/>
      <c r="AF1180" s="286">
        <v>619.84520000000009</v>
      </c>
      <c r="AG1180" s="269">
        <v>0</v>
      </c>
      <c r="AH1180" s="282">
        <v>0</v>
      </c>
      <c r="AI1180" s="279"/>
      <c r="AJ1180" s="279"/>
      <c r="AK1180" s="279">
        <v>609.3877500000001</v>
      </c>
      <c r="AL1180" s="265">
        <v>0</v>
      </c>
      <c r="AM1180" s="268">
        <v>0</v>
      </c>
      <c r="AN1180" s="263"/>
      <c r="AO1180" s="316"/>
      <c r="AP1180" s="279">
        <v>508.61415000000005</v>
      </c>
      <c r="AQ1180" s="265">
        <v>0</v>
      </c>
      <c r="AR1180" s="268">
        <v>0</v>
      </c>
      <c r="AS1180" s="279"/>
      <c r="AT1180" s="279"/>
      <c r="AU1180" s="422">
        <v>495.81845000000004</v>
      </c>
      <c r="AV1180" s="265">
        <v>0</v>
      </c>
      <c r="AW1180" s="268">
        <v>0</v>
      </c>
      <c r="AX1180" s="422"/>
      <c r="AY1180" s="279"/>
      <c r="AZ1180" s="422">
        <v>505.70875000000001</v>
      </c>
      <c r="BA1180" s="265">
        <v>0</v>
      </c>
      <c r="BB1180" s="268">
        <v>0</v>
      </c>
      <c r="BC1180" s="422"/>
      <c r="BD1180" s="279"/>
    </row>
    <row r="1181" spans="1:56" ht="11.25" customHeight="1">
      <c r="A1181" s="123">
        <v>255</v>
      </c>
      <c r="B1181" s="136" t="s">
        <v>374</v>
      </c>
      <c r="C1181" s="346">
        <v>1</v>
      </c>
      <c r="D1181" s="140">
        <v>28532</v>
      </c>
      <c r="E1181" s="126">
        <v>35</v>
      </c>
      <c r="F1181" s="136" t="s">
        <v>518</v>
      </c>
      <c r="G1181" s="136" t="s">
        <v>748</v>
      </c>
      <c r="H1181" s="136" t="s">
        <v>1010</v>
      </c>
      <c r="I1181" s="55" t="s">
        <v>103</v>
      </c>
      <c r="J1181" s="55"/>
      <c r="K1181" s="55"/>
      <c r="L1181" s="136"/>
      <c r="M1181" s="126"/>
      <c r="N1181" s="221"/>
      <c r="O1181" s="136"/>
      <c r="P1181" s="136"/>
      <c r="Q1181" s="136"/>
      <c r="R1181" s="126"/>
      <c r="S1181" s="221"/>
      <c r="T1181" s="136"/>
      <c r="U1181" s="136"/>
      <c r="V1181" s="136"/>
      <c r="W1181" s="126"/>
      <c r="X1181" s="221"/>
      <c r="Y1181" s="136"/>
      <c r="Z1181" s="136"/>
      <c r="AA1181" s="136"/>
      <c r="AB1181" s="126"/>
      <c r="AC1181" s="221"/>
      <c r="AD1181" s="136"/>
      <c r="AE1181" s="136"/>
      <c r="AF1181" s="136"/>
      <c r="AG1181" s="126"/>
      <c r="AH1181" s="221"/>
      <c r="AI1181" s="136"/>
      <c r="AJ1181" s="136"/>
      <c r="AK1181" s="136">
        <v>214.63145</v>
      </c>
      <c r="AL1181" s="8">
        <v>0</v>
      </c>
      <c r="AM1181" s="58">
        <v>0</v>
      </c>
      <c r="AN1181" s="55"/>
      <c r="AO1181" s="237"/>
      <c r="AP1181" s="136">
        <v>150.36000000000001</v>
      </c>
      <c r="AQ1181" s="200">
        <v>0</v>
      </c>
      <c r="AR1181" s="201">
        <v>0</v>
      </c>
      <c r="AS1181" s="136"/>
      <c r="AT1181" s="136"/>
      <c r="AU1181" s="423">
        <v>150.84200000000001</v>
      </c>
      <c r="AV1181" s="200">
        <v>0</v>
      </c>
      <c r="AW1181" s="201">
        <v>0</v>
      </c>
      <c r="AX1181" s="423"/>
      <c r="AY1181" s="136"/>
      <c r="AZ1181" s="423">
        <v>137.78760000000003</v>
      </c>
      <c r="BA1181" s="200">
        <v>0</v>
      </c>
      <c r="BB1181" s="201">
        <v>0</v>
      </c>
      <c r="BC1181" s="425"/>
      <c r="BD1181" s="136"/>
    </row>
    <row r="1182" spans="1:56" s="4" customFormat="1" ht="11.25" customHeight="1">
      <c r="A1182" s="123">
        <v>255</v>
      </c>
      <c r="B1182" s="136" t="s">
        <v>374</v>
      </c>
      <c r="C1182" s="346">
        <v>2</v>
      </c>
      <c r="D1182" s="140">
        <v>28867</v>
      </c>
      <c r="E1182" s="126">
        <v>35</v>
      </c>
      <c r="F1182" s="136" t="s">
        <v>518</v>
      </c>
      <c r="G1182" s="136" t="s">
        <v>748</v>
      </c>
      <c r="H1182" s="136" t="s">
        <v>1010</v>
      </c>
      <c r="I1182" s="136" t="s">
        <v>103</v>
      </c>
      <c r="J1182" s="136"/>
      <c r="K1182" s="136"/>
      <c r="L1182" s="136"/>
      <c r="M1182" s="126"/>
      <c r="N1182" s="221"/>
      <c r="O1182" s="136"/>
      <c r="P1182" s="136"/>
      <c r="Q1182" s="136"/>
      <c r="R1182" s="126"/>
      <c r="S1182" s="221"/>
      <c r="T1182" s="136"/>
      <c r="U1182" s="136"/>
      <c r="V1182" s="136"/>
      <c r="W1182" s="126"/>
      <c r="X1182" s="221"/>
      <c r="Y1182" s="136"/>
      <c r="Z1182" s="136"/>
      <c r="AA1182" s="136"/>
      <c r="AB1182" s="126"/>
      <c r="AC1182" s="221"/>
      <c r="AD1182" s="136"/>
      <c r="AE1182" s="136"/>
      <c r="AF1182" s="136"/>
      <c r="AG1182" s="126"/>
      <c r="AH1182" s="221"/>
      <c r="AI1182" s="136"/>
      <c r="AJ1182" s="136"/>
      <c r="AK1182" s="136">
        <v>206.2038</v>
      </c>
      <c r="AL1182" s="8">
        <v>0</v>
      </c>
      <c r="AM1182" s="58">
        <v>0</v>
      </c>
      <c r="AN1182" s="55"/>
      <c r="AO1182" s="237"/>
      <c r="AP1182" s="136">
        <v>181.7</v>
      </c>
      <c r="AQ1182" s="200">
        <v>0</v>
      </c>
      <c r="AR1182" s="201">
        <v>0</v>
      </c>
      <c r="AS1182" s="136"/>
      <c r="AT1182" s="136"/>
      <c r="AU1182" s="423">
        <v>202.09445000000002</v>
      </c>
      <c r="AV1182" s="200">
        <v>0</v>
      </c>
      <c r="AW1182" s="201">
        <v>0</v>
      </c>
      <c r="AX1182" s="423"/>
      <c r="AY1182" s="136"/>
      <c r="AZ1182" s="423">
        <v>184.46304999999998</v>
      </c>
      <c r="BA1182" s="200">
        <v>0</v>
      </c>
      <c r="BB1182" s="201">
        <v>0</v>
      </c>
      <c r="BC1182" s="425"/>
      <c r="BD1182" s="136"/>
    </row>
    <row r="1183" spans="1:56" s="4" customFormat="1" ht="11.25" customHeight="1">
      <c r="A1183" s="123">
        <v>255</v>
      </c>
      <c r="B1183" s="55" t="s">
        <v>374</v>
      </c>
      <c r="C1183" s="345">
        <v>3</v>
      </c>
      <c r="D1183" s="57">
        <v>29167</v>
      </c>
      <c r="E1183" s="8">
        <v>35</v>
      </c>
      <c r="F1183" s="55" t="s">
        <v>518</v>
      </c>
      <c r="G1183" s="55" t="s">
        <v>748</v>
      </c>
      <c r="H1183" s="55" t="s">
        <v>1010</v>
      </c>
      <c r="I1183" s="55" t="s">
        <v>103</v>
      </c>
      <c r="J1183" s="55"/>
      <c r="K1183" s="55"/>
      <c r="L1183" s="55"/>
      <c r="M1183" s="8"/>
      <c r="N1183" s="58"/>
      <c r="O1183" s="55"/>
      <c r="P1183" s="55"/>
      <c r="Q1183" s="55"/>
      <c r="R1183" s="8"/>
      <c r="S1183" s="58"/>
      <c r="T1183" s="55"/>
      <c r="U1183" s="55"/>
      <c r="V1183" s="55"/>
      <c r="W1183" s="8"/>
      <c r="X1183" s="58"/>
      <c r="Y1183" s="55"/>
      <c r="Z1183" s="55"/>
      <c r="AA1183" s="55"/>
      <c r="AB1183" s="8"/>
      <c r="AC1183" s="58"/>
      <c r="AD1183" s="55"/>
      <c r="AE1183" s="55"/>
      <c r="AF1183" s="55"/>
      <c r="AG1183" s="8"/>
      <c r="AH1183" s="58"/>
      <c r="AI1183" s="55"/>
      <c r="AJ1183" s="55"/>
      <c r="AK1183" s="55">
        <v>188.55250000000001</v>
      </c>
      <c r="AL1183" s="8">
        <v>0</v>
      </c>
      <c r="AM1183" s="58">
        <v>0</v>
      </c>
      <c r="AN1183" s="55"/>
      <c r="AO1183" s="228"/>
      <c r="AP1183" s="55">
        <v>176.55</v>
      </c>
      <c r="AQ1183" s="200">
        <v>0</v>
      </c>
      <c r="AR1183" s="201">
        <v>0</v>
      </c>
      <c r="AS1183" s="55"/>
      <c r="AT1183" s="55"/>
      <c r="AU1183" s="423">
        <v>142.88200000000001</v>
      </c>
      <c r="AV1183" s="200">
        <v>0</v>
      </c>
      <c r="AW1183" s="201">
        <v>0</v>
      </c>
      <c r="AX1183" s="423"/>
      <c r="AY1183" s="55"/>
      <c r="AZ1183" s="423">
        <v>183.45809999999997</v>
      </c>
      <c r="BA1183" s="200">
        <v>0</v>
      </c>
      <c r="BB1183" s="201">
        <v>0</v>
      </c>
      <c r="BC1183" s="425"/>
      <c r="BD1183" s="136"/>
    </row>
    <row r="1184" spans="1:56" ht="11.25" customHeight="1">
      <c r="A1184" s="357">
        <v>256</v>
      </c>
      <c r="B1184" s="263" t="s">
        <v>1208</v>
      </c>
      <c r="C1184" s="344">
        <v>0</v>
      </c>
      <c r="D1184" s="264"/>
      <c r="E1184" s="421">
        <v>240</v>
      </c>
      <c r="F1184" s="263" t="s">
        <v>1138</v>
      </c>
      <c r="G1184" s="263" t="s">
        <v>748</v>
      </c>
      <c r="H1184" s="263" t="s">
        <v>1213</v>
      </c>
      <c r="I1184" s="263" t="s">
        <v>103</v>
      </c>
      <c r="J1184" s="263"/>
      <c r="K1184" s="263"/>
      <c r="L1184" s="267">
        <v>204.87049999999999</v>
      </c>
      <c r="M1184" s="265">
        <v>0</v>
      </c>
      <c r="N1184" s="268">
        <v>0</v>
      </c>
      <c r="O1184" s="263"/>
      <c r="P1184" s="263"/>
      <c r="Q1184" s="267">
        <v>152.54345000000001</v>
      </c>
      <c r="R1184" s="265">
        <v>0</v>
      </c>
      <c r="S1184" s="268">
        <v>0</v>
      </c>
      <c r="T1184" s="263"/>
      <c r="U1184" s="263"/>
      <c r="V1184" s="267">
        <v>316.79804999999999</v>
      </c>
      <c r="W1184" s="265">
        <v>0</v>
      </c>
      <c r="X1184" s="268">
        <v>0</v>
      </c>
      <c r="Y1184" s="263"/>
      <c r="Z1184" s="263"/>
      <c r="AA1184" s="265">
        <v>400.99495000000002</v>
      </c>
      <c r="AB1184" s="265">
        <v>0</v>
      </c>
      <c r="AC1184" s="268">
        <v>0</v>
      </c>
      <c r="AD1184" s="263"/>
      <c r="AE1184" s="263"/>
      <c r="AF1184" s="271">
        <v>368.05049999999994</v>
      </c>
      <c r="AG1184" s="265">
        <v>0</v>
      </c>
      <c r="AH1184" s="268">
        <v>0</v>
      </c>
      <c r="AI1184" s="263"/>
      <c r="AJ1184" s="263"/>
      <c r="AK1184" s="263">
        <v>430.12855000000002</v>
      </c>
      <c r="AL1184" s="265">
        <v>0</v>
      </c>
      <c r="AM1184" s="268">
        <v>0</v>
      </c>
      <c r="AN1184" s="263"/>
      <c r="AO1184" s="313"/>
      <c r="AP1184" s="263">
        <v>111.05194999999999</v>
      </c>
      <c r="AQ1184" s="265">
        <v>0</v>
      </c>
      <c r="AR1184" s="268">
        <v>0</v>
      </c>
      <c r="AS1184" s="263"/>
      <c r="AT1184" s="263"/>
      <c r="AU1184" s="422">
        <v>331.69319999999993</v>
      </c>
      <c r="AV1184" s="265">
        <v>0</v>
      </c>
      <c r="AW1184" s="268">
        <v>0</v>
      </c>
      <c r="AX1184" s="422"/>
      <c r="AY1184" s="263"/>
      <c r="AZ1184" s="422">
        <v>502.65410000000003</v>
      </c>
      <c r="BA1184" s="265">
        <v>0</v>
      </c>
      <c r="BB1184" s="268">
        <v>0</v>
      </c>
      <c r="BC1184" s="422"/>
      <c r="BD1184" s="263"/>
    </row>
    <row r="1185" spans="1:56" s="4" customFormat="1" ht="11.25" customHeight="1">
      <c r="A1185" s="123">
        <v>256</v>
      </c>
      <c r="B1185" s="55" t="s">
        <v>1208</v>
      </c>
      <c r="C1185" s="345">
        <v>1</v>
      </c>
      <c r="D1185" s="57">
        <v>42291</v>
      </c>
      <c r="E1185" s="8">
        <v>40</v>
      </c>
      <c r="F1185" s="122" t="s">
        <v>1138</v>
      </c>
      <c r="G1185" s="122" t="s">
        <v>748</v>
      </c>
      <c r="H1185" s="122" t="s">
        <v>1213</v>
      </c>
      <c r="I1185" s="55" t="s">
        <v>103</v>
      </c>
      <c r="J1185" s="55"/>
      <c r="K1185" s="55"/>
      <c r="L1185" s="197">
        <v>34.145083333333339</v>
      </c>
      <c r="M1185" s="8">
        <v>0</v>
      </c>
      <c r="N1185" s="58">
        <v>0</v>
      </c>
      <c r="O1185" s="55"/>
      <c r="P1185" s="55">
        <v>1</v>
      </c>
      <c r="Q1185" s="197">
        <v>25.423908333333333</v>
      </c>
      <c r="R1185" s="8">
        <v>0</v>
      </c>
      <c r="S1185" s="58">
        <v>0</v>
      </c>
      <c r="T1185" s="55"/>
      <c r="U1185" s="55">
        <v>1</v>
      </c>
      <c r="V1185" s="217">
        <v>52.799675000000001</v>
      </c>
      <c r="W1185" s="8">
        <v>0</v>
      </c>
      <c r="X1185" s="58">
        <v>0</v>
      </c>
      <c r="Y1185" s="55"/>
      <c r="Z1185" s="55">
        <v>1</v>
      </c>
      <c r="AA1185" s="217">
        <v>66.83249166666667</v>
      </c>
      <c r="AB1185" s="8">
        <v>0</v>
      </c>
      <c r="AC1185" s="58">
        <v>0</v>
      </c>
      <c r="AD1185" s="55"/>
      <c r="AE1185" s="55">
        <v>1</v>
      </c>
      <c r="AF1185" s="217">
        <v>61.341750000000005</v>
      </c>
      <c r="AG1185" s="8">
        <v>0</v>
      </c>
      <c r="AH1185" s="58">
        <v>0</v>
      </c>
      <c r="AI1185" s="55"/>
      <c r="AJ1185" s="55"/>
      <c r="AK1185" s="55">
        <v>169.6276</v>
      </c>
      <c r="AL1185" s="8">
        <v>0</v>
      </c>
      <c r="AM1185" s="58">
        <v>0</v>
      </c>
      <c r="AN1185" s="55"/>
      <c r="AO1185" s="228"/>
      <c r="AP1185" s="55">
        <v>56.23</v>
      </c>
      <c r="AQ1185" s="200">
        <v>0</v>
      </c>
      <c r="AR1185" s="201">
        <v>0</v>
      </c>
      <c r="AS1185" s="55"/>
      <c r="AT1185" s="55"/>
      <c r="AU1185" s="423">
        <v>49.720149999999997</v>
      </c>
      <c r="AV1185" s="200">
        <v>0</v>
      </c>
      <c r="AW1185" s="201">
        <v>0</v>
      </c>
      <c r="AX1185" s="423"/>
      <c r="AY1185" s="55"/>
      <c r="AZ1185" s="423">
        <v>69.261949999999999</v>
      </c>
      <c r="BA1185" s="200">
        <v>0</v>
      </c>
      <c r="BB1185" s="201">
        <v>0</v>
      </c>
      <c r="BC1185" s="425"/>
      <c r="BD1185" s="136"/>
    </row>
    <row r="1186" spans="1:56" ht="11.25" customHeight="1">
      <c r="A1186" s="123">
        <v>256</v>
      </c>
      <c r="B1186" s="55" t="s">
        <v>1208</v>
      </c>
      <c r="C1186" s="345">
        <v>2</v>
      </c>
      <c r="D1186" s="57">
        <v>42277</v>
      </c>
      <c r="E1186" s="8">
        <v>40</v>
      </c>
      <c r="F1186" s="122" t="s">
        <v>1138</v>
      </c>
      <c r="G1186" s="122" t="s">
        <v>748</v>
      </c>
      <c r="H1186" s="122" t="s">
        <v>1213</v>
      </c>
      <c r="I1186" s="55" t="s">
        <v>103</v>
      </c>
      <c r="J1186" s="55"/>
      <c r="K1186" s="55"/>
      <c r="L1186" s="197">
        <v>34.145083333333339</v>
      </c>
      <c r="M1186" s="8">
        <v>0</v>
      </c>
      <c r="N1186" s="58">
        <v>0</v>
      </c>
      <c r="O1186" s="55"/>
      <c r="P1186" s="55">
        <v>1</v>
      </c>
      <c r="Q1186" s="197">
        <v>25.423908333333333</v>
      </c>
      <c r="R1186" s="8">
        <v>0</v>
      </c>
      <c r="S1186" s="58">
        <v>0</v>
      </c>
      <c r="T1186" s="55"/>
      <c r="U1186" s="55">
        <v>1</v>
      </c>
      <c r="V1186" s="217">
        <v>52.799675000000001</v>
      </c>
      <c r="W1186" s="8">
        <v>0</v>
      </c>
      <c r="X1186" s="58">
        <v>0</v>
      </c>
      <c r="Y1186" s="55"/>
      <c r="Z1186" s="55">
        <v>1</v>
      </c>
      <c r="AA1186" s="217">
        <v>66.83249166666667</v>
      </c>
      <c r="AB1186" s="8">
        <v>0</v>
      </c>
      <c r="AC1186" s="58">
        <v>0</v>
      </c>
      <c r="AD1186" s="55"/>
      <c r="AE1186" s="55">
        <v>1</v>
      </c>
      <c r="AF1186" s="217">
        <v>61.341750000000005</v>
      </c>
      <c r="AG1186" s="8">
        <v>0</v>
      </c>
      <c r="AH1186" s="58">
        <v>0</v>
      </c>
      <c r="AI1186" s="55"/>
      <c r="AJ1186" s="55"/>
      <c r="AK1186" s="55">
        <v>33.800150000000002</v>
      </c>
      <c r="AL1186" s="8">
        <v>0</v>
      </c>
      <c r="AM1186" s="58">
        <v>0</v>
      </c>
      <c r="AN1186" s="55"/>
      <c r="AO1186" s="228"/>
      <c r="AP1186" s="55">
        <v>17.29</v>
      </c>
      <c r="AQ1186" s="200">
        <v>0</v>
      </c>
      <c r="AR1186" s="201">
        <v>0</v>
      </c>
      <c r="AS1186" s="55"/>
      <c r="AT1186" s="55"/>
      <c r="AU1186" s="423">
        <v>62.764599999999994</v>
      </c>
      <c r="AV1186" s="200">
        <v>0</v>
      </c>
      <c r="AW1186" s="201">
        <v>0</v>
      </c>
      <c r="AX1186" s="423"/>
      <c r="AY1186" s="55"/>
      <c r="AZ1186" s="423">
        <v>93.619549999999975</v>
      </c>
      <c r="BA1186" s="200">
        <v>0</v>
      </c>
      <c r="BB1186" s="201">
        <v>0</v>
      </c>
      <c r="BC1186" s="425"/>
      <c r="BD1186" s="136"/>
    </row>
    <row r="1187" spans="1:56" ht="11.25" customHeight="1">
      <c r="A1187" s="123">
        <v>256</v>
      </c>
      <c r="B1187" s="55" t="s">
        <v>1208</v>
      </c>
      <c r="C1187" s="345">
        <v>3</v>
      </c>
      <c r="D1187" s="57">
        <v>42373</v>
      </c>
      <c r="E1187" s="8">
        <v>40</v>
      </c>
      <c r="F1187" s="122" t="s">
        <v>1138</v>
      </c>
      <c r="G1187" s="122" t="s">
        <v>748</v>
      </c>
      <c r="H1187" s="122" t="s">
        <v>1213</v>
      </c>
      <c r="I1187" s="55" t="s">
        <v>103</v>
      </c>
      <c r="J1187" s="55"/>
      <c r="K1187" s="55"/>
      <c r="L1187" s="197">
        <v>34.145083333333339</v>
      </c>
      <c r="M1187" s="8">
        <v>0</v>
      </c>
      <c r="N1187" s="58">
        <v>0</v>
      </c>
      <c r="O1187" s="55"/>
      <c r="P1187" s="55">
        <v>1</v>
      </c>
      <c r="Q1187" s="197">
        <v>25.423908333333333</v>
      </c>
      <c r="R1187" s="8">
        <v>0</v>
      </c>
      <c r="S1187" s="58">
        <v>0</v>
      </c>
      <c r="T1187" s="55"/>
      <c r="U1187" s="55">
        <v>1</v>
      </c>
      <c r="V1187" s="217">
        <v>52.799675000000001</v>
      </c>
      <c r="W1187" s="8">
        <v>0</v>
      </c>
      <c r="X1187" s="58">
        <v>0</v>
      </c>
      <c r="Y1187" s="55"/>
      <c r="Z1187" s="55">
        <v>1</v>
      </c>
      <c r="AA1187" s="217">
        <v>66.83249166666667</v>
      </c>
      <c r="AB1187" s="8">
        <v>0</v>
      </c>
      <c r="AC1187" s="58">
        <v>0</v>
      </c>
      <c r="AD1187" s="55"/>
      <c r="AE1187" s="55">
        <v>1</v>
      </c>
      <c r="AF1187" s="217">
        <v>61.341750000000005</v>
      </c>
      <c r="AG1187" s="8">
        <v>0</v>
      </c>
      <c r="AH1187" s="58">
        <v>0</v>
      </c>
      <c r="AI1187" s="55"/>
      <c r="AJ1187" s="55">
        <v>1</v>
      </c>
      <c r="AK1187" s="55">
        <v>61.053199999999997</v>
      </c>
      <c r="AL1187" s="8">
        <v>0</v>
      </c>
      <c r="AM1187" s="58">
        <v>0</v>
      </c>
      <c r="AN1187" s="55"/>
      <c r="AO1187" s="228"/>
      <c r="AP1187" s="55">
        <v>8.4700000000000006</v>
      </c>
      <c r="AQ1187" s="200">
        <v>0</v>
      </c>
      <c r="AR1187" s="201">
        <v>0</v>
      </c>
      <c r="AS1187" s="55"/>
      <c r="AT1187" s="55"/>
      <c r="AU1187" s="423">
        <v>57.381649999999993</v>
      </c>
      <c r="AV1187" s="200">
        <v>0</v>
      </c>
      <c r="AW1187" s="201">
        <v>0</v>
      </c>
      <c r="AX1187" s="423"/>
      <c r="AY1187" s="55"/>
      <c r="AZ1187" s="423">
        <v>78.465699999999998</v>
      </c>
      <c r="BA1187" s="200">
        <v>0</v>
      </c>
      <c r="BB1187" s="201">
        <v>0</v>
      </c>
      <c r="BC1187" s="425"/>
      <c r="BD1187" s="136"/>
    </row>
    <row r="1188" spans="1:56" s="4" customFormat="1" ht="11.25" customHeight="1">
      <c r="A1188" s="123">
        <v>256</v>
      </c>
      <c r="B1188" s="55" t="s">
        <v>1208</v>
      </c>
      <c r="C1188" s="345">
        <v>4</v>
      </c>
      <c r="D1188" s="57">
        <v>42434</v>
      </c>
      <c r="E1188" s="8">
        <v>40</v>
      </c>
      <c r="F1188" s="122" t="s">
        <v>1138</v>
      </c>
      <c r="G1188" s="122" t="s">
        <v>748</v>
      </c>
      <c r="H1188" s="122" t="s">
        <v>1213</v>
      </c>
      <c r="I1188" s="55" t="s">
        <v>103</v>
      </c>
      <c r="J1188" s="55"/>
      <c r="K1188" s="55"/>
      <c r="L1188" s="197">
        <v>34.145083333333339</v>
      </c>
      <c r="M1188" s="8">
        <v>0</v>
      </c>
      <c r="N1188" s="58">
        <v>0</v>
      </c>
      <c r="O1188" s="55"/>
      <c r="P1188" s="55">
        <v>1</v>
      </c>
      <c r="Q1188" s="197">
        <v>25.423908333333333</v>
      </c>
      <c r="R1188" s="8">
        <v>0</v>
      </c>
      <c r="S1188" s="58">
        <v>0</v>
      </c>
      <c r="T1188" s="55"/>
      <c r="U1188" s="55">
        <v>1</v>
      </c>
      <c r="V1188" s="217">
        <v>52.799675000000001</v>
      </c>
      <c r="W1188" s="8">
        <v>0</v>
      </c>
      <c r="X1188" s="58">
        <v>0</v>
      </c>
      <c r="Y1188" s="55"/>
      <c r="Z1188" s="55">
        <v>1</v>
      </c>
      <c r="AA1188" s="217">
        <v>66.83249166666667</v>
      </c>
      <c r="AB1188" s="8">
        <v>0</v>
      </c>
      <c r="AC1188" s="58">
        <v>0</v>
      </c>
      <c r="AD1188" s="55"/>
      <c r="AE1188" s="55">
        <v>1</v>
      </c>
      <c r="AF1188" s="217">
        <v>61.341750000000005</v>
      </c>
      <c r="AG1188" s="8">
        <v>0</v>
      </c>
      <c r="AH1188" s="58">
        <v>0</v>
      </c>
      <c r="AI1188" s="55"/>
      <c r="AJ1188" s="55">
        <v>1</v>
      </c>
      <c r="AK1188" s="55">
        <v>59.7</v>
      </c>
      <c r="AL1188" s="8">
        <v>0</v>
      </c>
      <c r="AM1188" s="58">
        <v>0</v>
      </c>
      <c r="AN1188" s="55"/>
      <c r="AO1188" s="228"/>
      <c r="AP1188" s="55">
        <v>14.84</v>
      </c>
      <c r="AQ1188" s="200">
        <v>0</v>
      </c>
      <c r="AR1188" s="201">
        <v>0</v>
      </c>
      <c r="AS1188" s="55"/>
      <c r="AT1188" s="55"/>
      <c r="AU1188" s="423">
        <v>57.7498</v>
      </c>
      <c r="AV1188" s="200">
        <v>0</v>
      </c>
      <c r="AW1188" s="201">
        <v>0</v>
      </c>
      <c r="AX1188" s="423"/>
      <c r="AY1188" s="55"/>
      <c r="AZ1188" s="423">
        <v>90.485299999999995</v>
      </c>
      <c r="BA1188" s="200">
        <v>0</v>
      </c>
      <c r="BB1188" s="201">
        <v>0</v>
      </c>
      <c r="BC1188" s="425"/>
      <c r="BD1188" s="136"/>
    </row>
    <row r="1189" spans="1:56" ht="11.25" customHeight="1">
      <c r="A1189" s="123">
        <v>256</v>
      </c>
      <c r="B1189" s="55" t="s">
        <v>1208</v>
      </c>
      <c r="C1189" s="345">
        <v>5</v>
      </c>
      <c r="D1189" s="57">
        <v>42602</v>
      </c>
      <c r="E1189" s="8">
        <v>40</v>
      </c>
      <c r="F1189" s="122" t="s">
        <v>1138</v>
      </c>
      <c r="G1189" s="122" t="s">
        <v>748</v>
      </c>
      <c r="H1189" s="122" t="s">
        <v>1213</v>
      </c>
      <c r="I1189" s="55" t="s">
        <v>103</v>
      </c>
      <c r="J1189" s="55"/>
      <c r="K1189" s="55"/>
      <c r="L1189" s="197">
        <v>34.145083333333339</v>
      </c>
      <c r="M1189" s="8">
        <v>0</v>
      </c>
      <c r="N1189" s="58">
        <v>0</v>
      </c>
      <c r="O1189" s="55"/>
      <c r="P1189" s="55">
        <v>1</v>
      </c>
      <c r="Q1189" s="197">
        <v>25.423908333333333</v>
      </c>
      <c r="R1189" s="8">
        <v>0</v>
      </c>
      <c r="S1189" s="58">
        <v>0</v>
      </c>
      <c r="T1189" s="55"/>
      <c r="U1189" s="55">
        <v>1</v>
      </c>
      <c r="V1189" s="217">
        <v>52.799675000000001</v>
      </c>
      <c r="W1189" s="8">
        <v>0</v>
      </c>
      <c r="X1189" s="58">
        <v>0</v>
      </c>
      <c r="Y1189" s="55"/>
      <c r="Z1189" s="55">
        <v>1</v>
      </c>
      <c r="AA1189" s="217">
        <v>66.83249166666667</v>
      </c>
      <c r="AB1189" s="8">
        <v>0</v>
      </c>
      <c r="AC1189" s="58">
        <v>0</v>
      </c>
      <c r="AD1189" s="55"/>
      <c r="AE1189" s="55">
        <v>1</v>
      </c>
      <c r="AF1189" s="217">
        <v>61.341750000000005</v>
      </c>
      <c r="AG1189" s="8">
        <v>0</v>
      </c>
      <c r="AH1189" s="58">
        <v>0</v>
      </c>
      <c r="AI1189" s="55"/>
      <c r="AJ1189" s="55">
        <v>1</v>
      </c>
      <c r="AK1189" s="55">
        <v>54.326999999999998</v>
      </c>
      <c r="AL1189" s="8">
        <v>0</v>
      </c>
      <c r="AM1189" s="58">
        <v>0</v>
      </c>
      <c r="AN1189" s="55"/>
      <c r="AO1189" s="228">
        <v>1</v>
      </c>
      <c r="AP1189" s="55">
        <v>8.35</v>
      </c>
      <c r="AQ1189" s="200">
        <v>0</v>
      </c>
      <c r="AR1189" s="201">
        <v>0</v>
      </c>
      <c r="AS1189" s="55"/>
      <c r="AT1189" s="55"/>
      <c r="AU1189" s="423">
        <v>50.794749999999993</v>
      </c>
      <c r="AV1189" s="200">
        <v>0</v>
      </c>
      <c r="AW1189" s="201">
        <v>0</v>
      </c>
      <c r="AX1189" s="423"/>
      <c r="AY1189" s="55"/>
      <c r="AZ1189" s="423">
        <v>87.281400000000005</v>
      </c>
      <c r="BA1189" s="200">
        <v>0</v>
      </c>
      <c r="BB1189" s="201">
        <v>0</v>
      </c>
      <c r="BC1189" s="425"/>
      <c r="BD1189" s="136"/>
    </row>
    <row r="1190" spans="1:56" s="4" customFormat="1" ht="11.25" customHeight="1">
      <c r="A1190" s="123">
        <v>256</v>
      </c>
      <c r="B1190" s="55" t="s">
        <v>1208</v>
      </c>
      <c r="C1190" s="345">
        <v>6</v>
      </c>
      <c r="D1190" s="57">
        <v>42642</v>
      </c>
      <c r="E1190" s="8">
        <v>40</v>
      </c>
      <c r="F1190" s="122" t="s">
        <v>1138</v>
      </c>
      <c r="G1190" s="122" t="s">
        <v>748</v>
      </c>
      <c r="H1190" s="122" t="s">
        <v>1213</v>
      </c>
      <c r="I1190" s="55" t="s">
        <v>103</v>
      </c>
      <c r="J1190" s="55"/>
      <c r="K1190" s="55"/>
      <c r="L1190" s="197">
        <v>34.145083333333339</v>
      </c>
      <c r="M1190" s="8">
        <v>0</v>
      </c>
      <c r="N1190" s="58">
        <v>0</v>
      </c>
      <c r="O1190" s="55"/>
      <c r="P1190" s="55">
        <v>1</v>
      </c>
      <c r="Q1190" s="197">
        <v>25.423908333333333</v>
      </c>
      <c r="R1190" s="8">
        <v>0</v>
      </c>
      <c r="S1190" s="58">
        <v>0</v>
      </c>
      <c r="T1190" s="55"/>
      <c r="U1190" s="55">
        <v>1</v>
      </c>
      <c r="V1190" s="217">
        <v>52.799675000000001</v>
      </c>
      <c r="W1190" s="8">
        <v>0</v>
      </c>
      <c r="X1190" s="58">
        <v>0</v>
      </c>
      <c r="Y1190" s="55"/>
      <c r="Z1190" s="55">
        <v>1</v>
      </c>
      <c r="AA1190" s="217">
        <v>66.83249166666667</v>
      </c>
      <c r="AB1190" s="8">
        <v>0</v>
      </c>
      <c r="AC1190" s="58">
        <v>0</v>
      </c>
      <c r="AD1190" s="55"/>
      <c r="AE1190" s="55">
        <v>1</v>
      </c>
      <c r="AF1190" s="217">
        <v>61.341750000000005</v>
      </c>
      <c r="AG1190" s="8">
        <v>0</v>
      </c>
      <c r="AH1190" s="58">
        <v>0</v>
      </c>
      <c r="AI1190" s="55"/>
      <c r="AJ1190" s="55">
        <v>1</v>
      </c>
      <c r="AK1190" s="55">
        <v>51.620600000000003</v>
      </c>
      <c r="AL1190" s="8">
        <v>0</v>
      </c>
      <c r="AM1190" s="58">
        <v>0</v>
      </c>
      <c r="AN1190" s="55"/>
      <c r="AO1190" s="228">
        <v>1</v>
      </c>
      <c r="AP1190" s="55">
        <v>5.88</v>
      </c>
      <c r="AQ1190" s="200">
        <v>0</v>
      </c>
      <c r="AR1190" s="201">
        <v>0</v>
      </c>
      <c r="AS1190" s="55"/>
      <c r="AT1190" s="55"/>
      <c r="AU1190" s="423">
        <v>53.282249999999998</v>
      </c>
      <c r="AV1190" s="200">
        <v>0</v>
      </c>
      <c r="AW1190" s="201">
        <v>0</v>
      </c>
      <c r="AX1190" s="423"/>
      <c r="AY1190" s="55"/>
      <c r="AZ1190" s="423">
        <v>83.540200000000013</v>
      </c>
      <c r="BA1190" s="200">
        <v>0</v>
      </c>
      <c r="BB1190" s="201">
        <v>0</v>
      </c>
      <c r="BC1190" s="425"/>
      <c r="BD1190" s="136"/>
    </row>
    <row r="1191" spans="1:56" ht="11.25" customHeight="1">
      <c r="A1191" s="357">
        <v>257</v>
      </c>
      <c r="B1191" s="263" t="s">
        <v>26</v>
      </c>
      <c r="C1191" s="344">
        <v>0</v>
      </c>
      <c r="D1191" s="264"/>
      <c r="E1191" s="421">
        <v>0</v>
      </c>
      <c r="F1191" s="263" t="s">
        <v>877</v>
      </c>
      <c r="G1191" s="263" t="s">
        <v>748</v>
      </c>
      <c r="H1191" s="263" t="s">
        <v>877</v>
      </c>
      <c r="I1191" s="263" t="s">
        <v>103</v>
      </c>
      <c r="J1191" s="263"/>
      <c r="K1191" s="263"/>
      <c r="L1191" s="277" t="s">
        <v>238</v>
      </c>
      <c r="M1191" s="265">
        <v>0</v>
      </c>
      <c r="N1191" s="268">
        <v>0</v>
      </c>
      <c r="O1191" s="263"/>
      <c r="P1191" s="263"/>
      <c r="Q1191" s="277" t="s">
        <v>238</v>
      </c>
      <c r="R1191" s="265">
        <v>0</v>
      </c>
      <c r="S1191" s="268">
        <v>0</v>
      </c>
      <c r="T1191" s="263"/>
      <c r="U1191" s="263"/>
      <c r="V1191" s="277" t="s">
        <v>238</v>
      </c>
      <c r="W1191" s="265">
        <v>0</v>
      </c>
      <c r="X1191" s="268">
        <v>0</v>
      </c>
      <c r="Y1191" s="263"/>
      <c r="Z1191" s="263"/>
      <c r="AA1191" s="276" t="s">
        <v>238</v>
      </c>
      <c r="AB1191" s="265">
        <v>0</v>
      </c>
      <c r="AC1191" s="268">
        <v>0</v>
      </c>
      <c r="AD1191" s="263"/>
      <c r="AE1191" s="263"/>
      <c r="AF1191" s="276" t="s">
        <v>238</v>
      </c>
      <c r="AG1191" s="265">
        <v>0</v>
      </c>
      <c r="AH1191" s="268">
        <v>0</v>
      </c>
      <c r="AI1191" s="263"/>
      <c r="AJ1191" s="263"/>
      <c r="AK1191" s="263"/>
      <c r="AL1191" s="265">
        <v>0</v>
      </c>
      <c r="AM1191" s="268">
        <v>0</v>
      </c>
      <c r="AN1191" s="263"/>
      <c r="AO1191" s="313"/>
      <c r="AP1191" s="263"/>
      <c r="AQ1191" s="265">
        <v>0</v>
      </c>
      <c r="AR1191" s="268">
        <v>0</v>
      </c>
      <c r="AS1191" s="263"/>
      <c r="AT1191" s="263"/>
      <c r="AU1191" s="422">
        <v>0</v>
      </c>
      <c r="AV1191" s="265">
        <v>0</v>
      </c>
      <c r="AW1191" s="268">
        <v>0</v>
      </c>
      <c r="AX1191" s="422"/>
      <c r="AY1191" s="263"/>
      <c r="AZ1191" s="422">
        <v>0</v>
      </c>
      <c r="BA1191" s="265">
        <v>0</v>
      </c>
      <c r="BB1191" s="268">
        <v>0</v>
      </c>
      <c r="BC1191" s="422"/>
      <c r="BD1191" s="263"/>
    </row>
    <row r="1192" spans="1:56" ht="11.25" customHeight="1">
      <c r="A1192" s="123">
        <v>257</v>
      </c>
      <c r="B1192" s="55" t="s">
        <v>26</v>
      </c>
      <c r="C1192" s="345">
        <v>1</v>
      </c>
      <c r="D1192" s="57">
        <v>29099</v>
      </c>
      <c r="E1192" s="94">
        <v>0</v>
      </c>
      <c r="F1192" s="55" t="s">
        <v>877</v>
      </c>
      <c r="G1192" s="55" t="s">
        <v>748</v>
      </c>
      <c r="H1192" s="55" t="s">
        <v>877</v>
      </c>
      <c r="I1192" s="55" t="s">
        <v>103</v>
      </c>
      <c r="J1192" s="55"/>
      <c r="K1192" s="55"/>
      <c r="L1192" s="228" t="s">
        <v>238</v>
      </c>
      <c r="M1192" s="8"/>
      <c r="N1192" s="58"/>
      <c r="O1192" s="55"/>
      <c r="P1192" s="55"/>
      <c r="Q1192" s="228" t="s">
        <v>238</v>
      </c>
      <c r="R1192" s="8"/>
      <c r="S1192" s="58"/>
      <c r="T1192" s="55"/>
      <c r="U1192" s="55"/>
      <c r="V1192" s="228" t="s">
        <v>238</v>
      </c>
      <c r="W1192" s="8"/>
      <c r="X1192" s="58"/>
      <c r="Y1192" s="55"/>
      <c r="Z1192" s="55"/>
      <c r="AA1192" s="228" t="s">
        <v>238</v>
      </c>
      <c r="AB1192" s="8"/>
      <c r="AC1192" s="58"/>
      <c r="AD1192" s="55"/>
      <c r="AE1192" s="55"/>
      <c r="AF1192" s="228" t="s">
        <v>238</v>
      </c>
      <c r="AG1192" s="8"/>
      <c r="AH1192" s="58"/>
      <c r="AI1192" s="55"/>
      <c r="AJ1192" s="55"/>
      <c r="AK1192" s="55"/>
      <c r="AL1192" s="8">
        <v>0</v>
      </c>
      <c r="AM1192" s="58">
        <v>0</v>
      </c>
      <c r="AN1192" s="55"/>
      <c r="AO1192" s="228"/>
      <c r="AP1192" s="55"/>
      <c r="AQ1192" s="200">
        <v>0</v>
      </c>
      <c r="AR1192" s="201">
        <v>0</v>
      </c>
      <c r="AS1192" s="55"/>
      <c r="AT1192" s="55"/>
      <c r="AU1192" s="245">
        <v>0</v>
      </c>
      <c r="AV1192" s="200">
        <v>0</v>
      </c>
      <c r="AW1192" s="201">
        <v>0</v>
      </c>
      <c r="AX1192" s="423"/>
      <c r="AY1192" s="55"/>
      <c r="AZ1192" s="423">
        <v>0</v>
      </c>
      <c r="BA1192" s="200">
        <v>0</v>
      </c>
      <c r="BB1192" s="201">
        <v>0</v>
      </c>
      <c r="BC1192" s="425"/>
      <c r="BD1192" s="136"/>
    </row>
    <row r="1193" spans="1:56" s="4" customFormat="1" ht="11.25" customHeight="1">
      <c r="A1193" s="123">
        <v>257</v>
      </c>
      <c r="B1193" s="55" t="s">
        <v>26</v>
      </c>
      <c r="C1193" s="345">
        <v>2</v>
      </c>
      <c r="D1193" s="57">
        <v>29161</v>
      </c>
      <c r="E1193" s="94">
        <v>0</v>
      </c>
      <c r="F1193" s="55" t="s">
        <v>877</v>
      </c>
      <c r="G1193" s="55" t="s">
        <v>748</v>
      </c>
      <c r="H1193" s="55" t="s">
        <v>877</v>
      </c>
      <c r="I1193" s="55" t="s">
        <v>103</v>
      </c>
      <c r="J1193" s="55"/>
      <c r="K1193" s="55"/>
      <c r="L1193" s="228" t="s">
        <v>238</v>
      </c>
      <c r="M1193" s="8"/>
      <c r="N1193" s="58"/>
      <c r="O1193" s="55"/>
      <c r="P1193" s="55"/>
      <c r="Q1193" s="228" t="s">
        <v>238</v>
      </c>
      <c r="R1193" s="8"/>
      <c r="S1193" s="58"/>
      <c r="T1193" s="55"/>
      <c r="U1193" s="55"/>
      <c r="V1193" s="228" t="s">
        <v>238</v>
      </c>
      <c r="W1193" s="8"/>
      <c r="X1193" s="58"/>
      <c r="Y1193" s="55"/>
      <c r="Z1193" s="55"/>
      <c r="AA1193" s="228" t="s">
        <v>238</v>
      </c>
      <c r="AB1193" s="8"/>
      <c r="AC1193" s="58"/>
      <c r="AD1193" s="55"/>
      <c r="AE1193" s="55"/>
      <c r="AF1193" s="228" t="s">
        <v>238</v>
      </c>
      <c r="AG1193" s="8"/>
      <c r="AH1193" s="58"/>
      <c r="AI1193" s="55"/>
      <c r="AJ1193" s="55"/>
      <c r="AK1193" s="55"/>
      <c r="AL1193" s="8">
        <v>0</v>
      </c>
      <c r="AM1193" s="58">
        <v>0</v>
      </c>
      <c r="AN1193" s="55"/>
      <c r="AO1193" s="228"/>
      <c r="AP1193" s="55"/>
      <c r="AQ1193" s="200">
        <v>0</v>
      </c>
      <c r="AR1193" s="201">
        <v>0</v>
      </c>
      <c r="AS1193" s="55"/>
      <c r="AT1193" s="55"/>
      <c r="AU1193" s="245">
        <v>0</v>
      </c>
      <c r="AV1193" s="200">
        <v>0</v>
      </c>
      <c r="AW1193" s="201">
        <v>0</v>
      </c>
      <c r="AX1193" s="423"/>
      <c r="AY1193" s="55"/>
      <c r="AZ1193" s="423">
        <v>0</v>
      </c>
      <c r="BA1193" s="200">
        <v>0</v>
      </c>
      <c r="BB1193" s="201">
        <v>0</v>
      </c>
      <c r="BC1193" s="425"/>
      <c r="BD1193" s="136"/>
    </row>
    <row r="1194" spans="1:56" ht="11.25" customHeight="1">
      <c r="A1194" s="357">
        <v>258</v>
      </c>
      <c r="B1194" s="263" t="s">
        <v>987</v>
      </c>
      <c r="C1194" s="344">
        <v>0</v>
      </c>
      <c r="D1194" s="264"/>
      <c r="E1194" s="421">
        <v>120</v>
      </c>
      <c r="F1194" s="263" t="s">
        <v>151</v>
      </c>
      <c r="G1194" s="263" t="s">
        <v>748</v>
      </c>
      <c r="H1194" s="263" t="s">
        <v>152</v>
      </c>
      <c r="I1194" s="263" t="s">
        <v>103</v>
      </c>
      <c r="J1194" s="263"/>
      <c r="K1194" s="263"/>
      <c r="L1194" s="267">
        <v>131.29024999999999</v>
      </c>
      <c r="M1194" s="265">
        <v>0</v>
      </c>
      <c r="N1194" s="268">
        <v>0</v>
      </c>
      <c r="O1194" s="263"/>
      <c r="P1194" s="263"/>
      <c r="Q1194" s="267">
        <v>219.2184</v>
      </c>
      <c r="R1194" s="265">
        <v>0</v>
      </c>
      <c r="S1194" s="268">
        <v>0</v>
      </c>
      <c r="T1194" s="263"/>
      <c r="U1194" s="263"/>
      <c r="V1194" s="267">
        <v>243.95410000000001</v>
      </c>
      <c r="W1194" s="265">
        <v>0</v>
      </c>
      <c r="X1194" s="268">
        <v>0</v>
      </c>
      <c r="Y1194" s="263"/>
      <c r="Z1194" s="263"/>
      <c r="AA1194" s="265">
        <v>290.36090000000002</v>
      </c>
      <c r="AB1194" s="265">
        <v>0</v>
      </c>
      <c r="AC1194" s="268">
        <v>0</v>
      </c>
      <c r="AD1194" s="263"/>
      <c r="AE1194" s="263"/>
      <c r="AF1194" s="271">
        <v>289.04750000000001</v>
      </c>
      <c r="AG1194" s="265">
        <v>0</v>
      </c>
      <c r="AH1194" s="268">
        <v>0</v>
      </c>
      <c r="AI1194" s="263"/>
      <c r="AJ1194" s="263"/>
      <c r="AK1194" s="263">
        <v>349.06590000000006</v>
      </c>
      <c r="AL1194" s="265">
        <v>0</v>
      </c>
      <c r="AM1194" s="268">
        <v>0</v>
      </c>
      <c r="AN1194" s="263"/>
      <c r="AO1194" s="313"/>
      <c r="AP1194" s="263">
        <v>191.68675000000002</v>
      </c>
      <c r="AQ1194" s="265">
        <v>0</v>
      </c>
      <c r="AR1194" s="268">
        <v>0</v>
      </c>
      <c r="AS1194" s="263"/>
      <c r="AT1194" s="263"/>
      <c r="AU1194" s="422">
        <v>241.51635000000002</v>
      </c>
      <c r="AV1194" s="265">
        <v>0</v>
      </c>
      <c r="AW1194" s="268">
        <v>0</v>
      </c>
      <c r="AX1194" s="422"/>
      <c r="AY1194" s="263"/>
      <c r="AZ1194" s="422">
        <v>349.03605000000005</v>
      </c>
      <c r="BA1194" s="265">
        <v>0</v>
      </c>
      <c r="BB1194" s="268">
        <v>0</v>
      </c>
      <c r="BC1194" s="422"/>
      <c r="BD1194" s="263"/>
    </row>
    <row r="1195" spans="1:56" ht="11.25" customHeight="1">
      <c r="A1195" s="123">
        <v>258</v>
      </c>
      <c r="B1195" s="55" t="s">
        <v>502</v>
      </c>
      <c r="C1195" s="345">
        <v>1</v>
      </c>
      <c r="D1195" s="57">
        <v>32366</v>
      </c>
      <c r="E1195" s="8">
        <v>15</v>
      </c>
      <c r="F1195" s="55" t="s">
        <v>151</v>
      </c>
      <c r="G1195" s="55" t="s">
        <v>748</v>
      </c>
      <c r="H1195" s="55" t="s">
        <v>152</v>
      </c>
      <c r="I1195" s="55" t="s">
        <v>103</v>
      </c>
      <c r="J1195" s="55"/>
      <c r="K1195" s="55"/>
      <c r="L1195" s="55"/>
      <c r="M1195" s="8"/>
      <c r="N1195" s="58"/>
      <c r="O1195" s="55"/>
      <c r="P1195" s="55"/>
      <c r="Q1195" s="55"/>
      <c r="R1195" s="8"/>
      <c r="S1195" s="58"/>
      <c r="T1195" s="55"/>
      <c r="U1195" s="55"/>
      <c r="V1195" s="55"/>
      <c r="W1195" s="8"/>
      <c r="X1195" s="58"/>
      <c r="Y1195" s="55"/>
      <c r="Z1195" s="55"/>
      <c r="AA1195" s="55"/>
      <c r="AB1195" s="8"/>
      <c r="AC1195" s="58"/>
      <c r="AD1195" s="55"/>
      <c r="AE1195" s="55"/>
      <c r="AF1195" s="55"/>
      <c r="AG1195" s="8"/>
      <c r="AH1195" s="58"/>
      <c r="AI1195" s="55"/>
      <c r="AJ1195" s="55"/>
      <c r="AK1195" s="55">
        <v>99.241299999999995</v>
      </c>
      <c r="AL1195" s="8">
        <v>0</v>
      </c>
      <c r="AM1195" s="58">
        <v>0</v>
      </c>
      <c r="AN1195" s="55"/>
      <c r="AO1195" s="228"/>
      <c r="AP1195" s="55">
        <v>51.81</v>
      </c>
      <c r="AQ1195" s="200">
        <v>0</v>
      </c>
      <c r="AR1195" s="201">
        <v>0</v>
      </c>
      <c r="AS1195" s="55"/>
      <c r="AT1195" s="55"/>
      <c r="AU1195" s="423">
        <v>65.779449999999997</v>
      </c>
      <c r="AV1195" s="200">
        <v>0</v>
      </c>
      <c r="AW1195" s="201">
        <v>0</v>
      </c>
      <c r="AX1195" s="423"/>
      <c r="AY1195" s="55"/>
      <c r="AZ1195" s="423">
        <v>95.430450000000022</v>
      </c>
      <c r="BA1195" s="200">
        <v>0</v>
      </c>
      <c r="BB1195" s="201">
        <v>0</v>
      </c>
      <c r="BC1195" s="425"/>
      <c r="BD1195" s="136"/>
    </row>
    <row r="1196" spans="1:56" ht="11.25" customHeight="1">
      <c r="A1196" s="123">
        <v>258</v>
      </c>
      <c r="B1196" s="55" t="s">
        <v>502</v>
      </c>
      <c r="C1196" s="345">
        <v>2</v>
      </c>
      <c r="D1196" s="57">
        <v>32367</v>
      </c>
      <c r="E1196" s="8">
        <v>15</v>
      </c>
      <c r="F1196" s="55" t="s">
        <v>151</v>
      </c>
      <c r="G1196" s="55" t="s">
        <v>748</v>
      </c>
      <c r="H1196" s="55" t="s">
        <v>152</v>
      </c>
      <c r="I1196" s="55" t="s">
        <v>103</v>
      </c>
      <c r="J1196" s="55"/>
      <c r="K1196" s="55"/>
      <c r="L1196" s="55"/>
      <c r="M1196" s="8"/>
      <c r="N1196" s="58"/>
      <c r="O1196" s="55"/>
      <c r="P1196" s="55"/>
      <c r="Q1196" s="55"/>
      <c r="R1196" s="8"/>
      <c r="S1196" s="58"/>
      <c r="T1196" s="55"/>
      <c r="U1196" s="55"/>
      <c r="V1196" s="55"/>
      <c r="W1196" s="8"/>
      <c r="X1196" s="58"/>
      <c r="Y1196" s="55"/>
      <c r="Z1196" s="55"/>
      <c r="AA1196" s="55"/>
      <c r="AB1196" s="8"/>
      <c r="AC1196" s="58"/>
      <c r="AD1196" s="55"/>
      <c r="AE1196" s="55"/>
      <c r="AF1196" s="55"/>
      <c r="AG1196" s="8"/>
      <c r="AH1196" s="58"/>
      <c r="AI1196" s="55"/>
      <c r="AJ1196" s="55"/>
      <c r="AK1196" s="55">
        <v>0</v>
      </c>
      <c r="AL1196" s="8">
        <v>0</v>
      </c>
      <c r="AM1196" s="58">
        <v>0</v>
      </c>
      <c r="AN1196" s="55"/>
      <c r="AO1196" s="228"/>
      <c r="AP1196" s="55">
        <v>0</v>
      </c>
      <c r="AQ1196" s="200">
        <v>0</v>
      </c>
      <c r="AR1196" s="201">
        <v>0</v>
      </c>
      <c r="AS1196" s="55"/>
      <c r="AT1196" s="55"/>
      <c r="AU1196" s="423">
        <v>0</v>
      </c>
      <c r="AV1196" s="200">
        <v>0</v>
      </c>
      <c r="AW1196" s="201">
        <v>0</v>
      </c>
      <c r="AX1196" s="423"/>
      <c r="AY1196" s="55"/>
      <c r="AZ1196" s="423">
        <v>0</v>
      </c>
      <c r="BA1196" s="200">
        <v>0</v>
      </c>
      <c r="BB1196" s="201">
        <v>0</v>
      </c>
      <c r="BC1196" s="425"/>
      <c r="BD1196" s="136"/>
    </row>
    <row r="1197" spans="1:56" s="4" customFormat="1" ht="11.25" customHeight="1">
      <c r="A1197" s="123">
        <v>258</v>
      </c>
      <c r="B1197" s="55" t="s">
        <v>440</v>
      </c>
      <c r="C1197" s="345">
        <v>3</v>
      </c>
      <c r="D1197" s="57">
        <v>32381</v>
      </c>
      <c r="E1197" s="8">
        <v>15</v>
      </c>
      <c r="F1197" s="55" t="s">
        <v>151</v>
      </c>
      <c r="G1197" s="55" t="s">
        <v>748</v>
      </c>
      <c r="H1197" s="55" t="s">
        <v>152</v>
      </c>
      <c r="I1197" s="55" t="s">
        <v>103</v>
      </c>
      <c r="J1197" s="55"/>
      <c r="K1197" s="55"/>
      <c r="L1197" s="55"/>
      <c r="M1197" s="8"/>
      <c r="N1197" s="58"/>
      <c r="O1197" s="55"/>
      <c r="P1197" s="55"/>
      <c r="Q1197" s="55"/>
      <c r="R1197" s="8"/>
      <c r="S1197" s="58"/>
      <c r="T1197" s="55"/>
      <c r="U1197" s="55"/>
      <c r="V1197" s="55"/>
      <c r="W1197" s="8"/>
      <c r="X1197" s="58"/>
      <c r="Y1197" s="55"/>
      <c r="Z1197" s="55"/>
      <c r="AA1197" s="55"/>
      <c r="AB1197" s="8"/>
      <c r="AC1197" s="58"/>
      <c r="AD1197" s="55"/>
      <c r="AE1197" s="55"/>
      <c r="AF1197" s="55"/>
      <c r="AG1197" s="8"/>
      <c r="AH1197" s="58"/>
      <c r="AI1197" s="55"/>
      <c r="AJ1197" s="55"/>
      <c r="AK1197" s="55">
        <v>94.316050000000004</v>
      </c>
      <c r="AL1197" s="8">
        <v>0</v>
      </c>
      <c r="AM1197" s="58">
        <v>0</v>
      </c>
      <c r="AN1197" s="55"/>
      <c r="AO1197" s="228"/>
      <c r="AP1197" s="55">
        <v>49.78</v>
      </c>
      <c r="AQ1197" s="200">
        <v>0</v>
      </c>
      <c r="AR1197" s="201">
        <v>0</v>
      </c>
      <c r="AS1197" s="55"/>
      <c r="AT1197" s="55"/>
      <c r="AU1197" s="423">
        <v>64.207350000000019</v>
      </c>
      <c r="AV1197" s="200">
        <v>0</v>
      </c>
      <c r="AW1197" s="201">
        <v>0</v>
      </c>
      <c r="AX1197" s="423"/>
      <c r="AY1197" s="55"/>
      <c r="AZ1197" s="423">
        <v>97.778650000000027</v>
      </c>
      <c r="BA1197" s="200">
        <v>0</v>
      </c>
      <c r="BB1197" s="201">
        <v>0</v>
      </c>
      <c r="BC1197" s="425"/>
      <c r="BD1197" s="136"/>
    </row>
    <row r="1198" spans="1:56" ht="11.25" customHeight="1">
      <c r="A1198" s="123">
        <v>258</v>
      </c>
      <c r="B1198" s="55" t="s">
        <v>440</v>
      </c>
      <c r="C1198" s="345">
        <v>4</v>
      </c>
      <c r="D1198" s="57">
        <v>32382</v>
      </c>
      <c r="E1198" s="8">
        <v>15</v>
      </c>
      <c r="F1198" s="55" t="s">
        <v>151</v>
      </c>
      <c r="G1198" s="55" t="s">
        <v>748</v>
      </c>
      <c r="H1198" s="55" t="s">
        <v>152</v>
      </c>
      <c r="I1198" s="55" t="s">
        <v>103</v>
      </c>
      <c r="J1198" s="55"/>
      <c r="K1198" s="55"/>
      <c r="L1198" s="55"/>
      <c r="M1198" s="8"/>
      <c r="N1198" s="58"/>
      <c r="O1198" s="55"/>
      <c r="P1198" s="55"/>
      <c r="Q1198" s="55"/>
      <c r="R1198" s="8"/>
      <c r="S1198" s="58"/>
      <c r="T1198" s="55"/>
      <c r="U1198" s="55"/>
      <c r="V1198" s="55"/>
      <c r="W1198" s="8"/>
      <c r="X1198" s="58"/>
      <c r="Y1198" s="55"/>
      <c r="Z1198" s="55"/>
      <c r="AA1198" s="55"/>
      <c r="AB1198" s="8"/>
      <c r="AC1198" s="58"/>
      <c r="AD1198" s="55"/>
      <c r="AE1198" s="55"/>
      <c r="AF1198" s="55"/>
      <c r="AG1198" s="8"/>
      <c r="AH1198" s="58"/>
      <c r="AI1198" s="55"/>
      <c r="AJ1198" s="55"/>
      <c r="AK1198" s="55">
        <v>0</v>
      </c>
      <c r="AL1198" s="8">
        <v>0</v>
      </c>
      <c r="AM1198" s="58">
        <v>0</v>
      </c>
      <c r="AN1198" s="55"/>
      <c r="AO1198" s="228"/>
      <c r="AP1198" s="55">
        <v>0</v>
      </c>
      <c r="AQ1198" s="200">
        <v>0</v>
      </c>
      <c r="AR1198" s="201">
        <v>0</v>
      </c>
      <c r="AS1198" s="55"/>
      <c r="AT1198" s="55"/>
      <c r="AU1198" s="423">
        <v>0</v>
      </c>
      <c r="AV1198" s="200">
        <v>0</v>
      </c>
      <c r="AW1198" s="201">
        <v>0</v>
      </c>
      <c r="AX1198" s="423"/>
      <c r="AY1198" s="55"/>
      <c r="AZ1198" s="423">
        <v>0</v>
      </c>
      <c r="BA1198" s="200">
        <v>0</v>
      </c>
      <c r="BB1198" s="201">
        <v>0</v>
      </c>
      <c r="BC1198" s="425"/>
      <c r="BD1198" s="136"/>
    </row>
    <row r="1199" spans="1:56" ht="11.25" customHeight="1">
      <c r="A1199" s="123">
        <v>258</v>
      </c>
      <c r="B1199" s="55" t="s">
        <v>651</v>
      </c>
      <c r="C1199" s="345">
        <v>5</v>
      </c>
      <c r="D1199" s="57">
        <v>32146</v>
      </c>
      <c r="E1199" s="8">
        <v>15</v>
      </c>
      <c r="F1199" s="55" t="s">
        <v>151</v>
      </c>
      <c r="G1199" s="55" t="s">
        <v>748</v>
      </c>
      <c r="H1199" s="55" t="s">
        <v>152</v>
      </c>
      <c r="I1199" s="55" t="s">
        <v>103</v>
      </c>
      <c r="J1199" s="55"/>
      <c r="K1199" s="55"/>
      <c r="L1199" s="55"/>
      <c r="M1199" s="8"/>
      <c r="N1199" s="58"/>
      <c r="O1199" s="55"/>
      <c r="P1199" s="55"/>
      <c r="Q1199" s="55"/>
      <c r="R1199" s="8"/>
      <c r="S1199" s="58"/>
      <c r="T1199" s="55"/>
      <c r="U1199" s="55"/>
      <c r="V1199" s="55"/>
      <c r="W1199" s="8"/>
      <c r="X1199" s="58"/>
      <c r="Y1199" s="55"/>
      <c r="Z1199" s="55"/>
      <c r="AA1199" s="55"/>
      <c r="AB1199" s="8"/>
      <c r="AC1199" s="58"/>
      <c r="AD1199" s="55"/>
      <c r="AE1199" s="55"/>
      <c r="AF1199" s="55"/>
      <c r="AG1199" s="8"/>
      <c r="AH1199" s="58"/>
      <c r="AI1199" s="55"/>
      <c r="AJ1199" s="55"/>
      <c r="AK1199" s="55">
        <v>83.152149999999992</v>
      </c>
      <c r="AL1199" s="8">
        <v>0</v>
      </c>
      <c r="AM1199" s="58">
        <v>0</v>
      </c>
      <c r="AN1199" s="55"/>
      <c r="AO1199" s="228"/>
      <c r="AP1199" s="55">
        <v>49.47</v>
      </c>
      <c r="AQ1199" s="200">
        <v>0</v>
      </c>
      <c r="AR1199" s="201">
        <v>0</v>
      </c>
      <c r="AS1199" s="55"/>
      <c r="AT1199" s="55"/>
      <c r="AU1199" s="423">
        <v>61.699950000000001</v>
      </c>
      <c r="AV1199" s="200">
        <v>0</v>
      </c>
      <c r="AW1199" s="201">
        <v>0</v>
      </c>
      <c r="AX1199" s="423"/>
      <c r="AY1199" s="55"/>
      <c r="AZ1199" s="423">
        <v>88.933099999999996</v>
      </c>
      <c r="BA1199" s="200">
        <v>0</v>
      </c>
      <c r="BB1199" s="201">
        <v>0</v>
      </c>
      <c r="BC1199" s="425"/>
      <c r="BD1199" s="136"/>
    </row>
    <row r="1200" spans="1:56" ht="11.25" customHeight="1">
      <c r="A1200" s="123">
        <v>258</v>
      </c>
      <c r="B1200" s="55" t="s">
        <v>651</v>
      </c>
      <c r="C1200" s="345">
        <v>6</v>
      </c>
      <c r="D1200" s="57">
        <v>32050</v>
      </c>
      <c r="E1200" s="8">
        <v>15</v>
      </c>
      <c r="F1200" s="55" t="s">
        <v>151</v>
      </c>
      <c r="G1200" s="55" t="s">
        <v>748</v>
      </c>
      <c r="H1200" s="55" t="s">
        <v>152</v>
      </c>
      <c r="I1200" s="55" t="s">
        <v>103</v>
      </c>
      <c r="J1200" s="55"/>
      <c r="K1200" s="55"/>
      <c r="L1200" s="55"/>
      <c r="M1200" s="8"/>
      <c r="N1200" s="58"/>
      <c r="O1200" s="55"/>
      <c r="P1200" s="55"/>
      <c r="Q1200" s="55"/>
      <c r="R1200" s="8"/>
      <c r="S1200" s="58"/>
      <c r="T1200" s="55"/>
      <c r="U1200" s="55"/>
      <c r="V1200" s="55"/>
      <c r="W1200" s="8"/>
      <c r="X1200" s="58"/>
      <c r="Y1200" s="55"/>
      <c r="Z1200" s="55"/>
      <c r="AA1200" s="55"/>
      <c r="AB1200" s="8"/>
      <c r="AC1200" s="58"/>
      <c r="AD1200" s="55"/>
      <c r="AE1200" s="55"/>
      <c r="AF1200" s="55"/>
      <c r="AG1200" s="8"/>
      <c r="AH1200" s="58"/>
      <c r="AI1200" s="55"/>
      <c r="AJ1200" s="55"/>
      <c r="AK1200" s="55">
        <v>5.1043500000000002</v>
      </c>
      <c r="AL1200" s="8">
        <v>0</v>
      </c>
      <c r="AM1200" s="58">
        <v>0</v>
      </c>
      <c r="AN1200" s="55"/>
      <c r="AO1200" s="228"/>
      <c r="AP1200" s="55">
        <v>0.18</v>
      </c>
      <c r="AQ1200" s="200">
        <v>0</v>
      </c>
      <c r="AR1200" s="201">
        <v>0</v>
      </c>
      <c r="AS1200" s="55"/>
      <c r="AT1200" s="55"/>
      <c r="AU1200" s="423">
        <v>0</v>
      </c>
      <c r="AV1200" s="200">
        <v>0</v>
      </c>
      <c r="AW1200" s="201">
        <v>0</v>
      </c>
      <c r="AX1200" s="423"/>
      <c r="AY1200" s="55"/>
      <c r="AZ1200" s="423">
        <v>0</v>
      </c>
      <c r="BA1200" s="200">
        <v>0</v>
      </c>
      <c r="BB1200" s="201">
        <v>0</v>
      </c>
      <c r="BC1200" s="425"/>
      <c r="BD1200" s="136"/>
    </row>
    <row r="1201" spans="1:56" s="4" customFormat="1" ht="11.25" customHeight="1">
      <c r="A1201" s="123">
        <v>258</v>
      </c>
      <c r="B1201" s="55" t="s">
        <v>652</v>
      </c>
      <c r="C1201" s="345">
        <v>7</v>
      </c>
      <c r="D1201" s="57">
        <v>32769</v>
      </c>
      <c r="E1201" s="8">
        <v>15</v>
      </c>
      <c r="F1201" s="55" t="s">
        <v>151</v>
      </c>
      <c r="G1201" s="55" t="s">
        <v>748</v>
      </c>
      <c r="H1201" s="55" t="s">
        <v>152</v>
      </c>
      <c r="I1201" s="55" t="s">
        <v>103</v>
      </c>
      <c r="J1201" s="55"/>
      <c r="K1201" s="55"/>
      <c r="L1201" s="55"/>
      <c r="M1201" s="8"/>
      <c r="N1201" s="58"/>
      <c r="O1201" s="55"/>
      <c r="P1201" s="55"/>
      <c r="Q1201" s="55"/>
      <c r="R1201" s="8"/>
      <c r="S1201" s="58"/>
      <c r="T1201" s="55"/>
      <c r="U1201" s="55"/>
      <c r="V1201" s="55"/>
      <c r="W1201" s="8"/>
      <c r="X1201" s="58"/>
      <c r="Y1201" s="55"/>
      <c r="Z1201" s="55"/>
      <c r="AA1201" s="55"/>
      <c r="AB1201" s="8"/>
      <c r="AC1201" s="58"/>
      <c r="AD1201" s="55"/>
      <c r="AE1201" s="55"/>
      <c r="AF1201" s="55"/>
      <c r="AG1201" s="8"/>
      <c r="AH1201" s="58"/>
      <c r="AI1201" s="55"/>
      <c r="AJ1201" s="55"/>
      <c r="AK1201" s="55">
        <v>63.351649999999999</v>
      </c>
      <c r="AL1201" s="8">
        <v>0</v>
      </c>
      <c r="AM1201" s="58">
        <v>0</v>
      </c>
      <c r="AN1201" s="55"/>
      <c r="AO1201" s="228"/>
      <c r="AP1201" s="55">
        <v>38.82</v>
      </c>
      <c r="AQ1201" s="200">
        <v>0</v>
      </c>
      <c r="AR1201" s="201">
        <v>0</v>
      </c>
      <c r="AS1201" s="55"/>
      <c r="AT1201" s="55"/>
      <c r="AU1201" s="423">
        <v>44.108350000000009</v>
      </c>
      <c r="AV1201" s="200">
        <v>0</v>
      </c>
      <c r="AW1201" s="201">
        <v>0</v>
      </c>
      <c r="AX1201" s="423"/>
      <c r="AY1201" s="55"/>
      <c r="AZ1201" s="423">
        <v>63.232250000000001</v>
      </c>
      <c r="BA1201" s="200">
        <v>0</v>
      </c>
      <c r="BB1201" s="201">
        <v>0</v>
      </c>
      <c r="BC1201" s="425"/>
      <c r="BD1201" s="136"/>
    </row>
    <row r="1202" spans="1:56" ht="11.25" customHeight="1">
      <c r="A1202" s="123">
        <v>258</v>
      </c>
      <c r="B1202" s="55" t="s">
        <v>652</v>
      </c>
      <c r="C1202" s="345">
        <v>8</v>
      </c>
      <c r="D1202" s="57">
        <v>32505</v>
      </c>
      <c r="E1202" s="8">
        <v>15</v>
      </c>
      <c r="F1202" s="55" t="s">
        <v>151</v>
      </c>
      <c r="G1202" s="55" t="s">
        <v>748</v>
      </c>
      <c r="H1202" s="55" t="s">
        <v>152</v>
      </c>
      <c r="I1202" s="55" t="s">
        <v>103</v>
      </c>
      <c r="J1202" s="55"/>
      <c r="K1202" s="55"/>
      <c r="L1202" s="55"/>
      <c r="M1202" s="8"/>
      <c r="N1202" s="58"/>
      <c r="O1202" s="55"/>
      <c r="P1202" s="55"/>
      <c r="Q1202" s="55"/>
      <c r="R1202" s="8"/>
      <c r="S1202" s="58"/>
      <c r="T1202" s="55"/>
      <c r="U1202" s="55"/>
      <c r="V1202" s="55"/>
      <c r="W1202" s="8"/>
      <c r="X1202" s="58"/>
      <c r="Y1202" s="55"/>
      <c r="Z1202" s="55"/>
      <c r="AA1202" s="55"/>
      <c r="AB1202" s="8"/>
      <c r="AC1202" s="58"/>
      <c r="AD1202" s="55"/>
      <c r="AE1202" s="55"/>
      <c r="AF1202" s="55"/>
      <c r="AG1202" s="8"/>
      <c r="AH1202" s="58"/>
      <c r="AI1202" s="55"/>
      <c r="AJ1202" s="55"/>
      <c r="AK1202" s="55">
        <v>3.9003999999999999</v>
      </c>
      <c r="AL1202" s="8">
        <v>0</v>
      </c>
      <c r="AM1202" s="58">
        <v>0</v>
      </c>
      <c r="AN1202" s="55"/>
      <c r="AO1202" s="228"/>
      <c r="AP1202" s="55">
        <v>1.62</v>
      </c>
      <c r="AQ1202" s="200">
        <v>0</v>
      </c>
      <c r="AR1202" s="201">
        <v>0</v>
      </c>
      <c r="AS1202" s="55"/>
      <c r="AT1202" s="55"/>
      <c r="AU1202" s="423">
        <v>5.7212500000000004</v>
      </c>
      <c r="AV1202" s="200">
        <v>0</v>
      </c>
      <c r="AW1202" s="201">
        <v>0</v>
      </c>
      <c r="AX1202" s="423"/>
      <c r="AY1202" s="55"/>
      <c r="AZ1202" s="423">
        <v>3.6616</v>
      </c>
      <c r="BA1202" s="200">
        <v>0</v>
      </c>
      <c r="BB1202" s="201">
        <v>0</v>
      </c>
      <c r="BC1202" s="425"/>
      <c r="BD1202" s="136"/>
    </row>
    <row r="1203" spans="1:56" ht="11.25" customHeight="1">
      <c r="A1203" s="357">
        <v>259</v>
      </c>
      <c r="B1203" s="263" t="s">
        <v>506</v>
      </c>
      <c r="C1203" s="344">
        <v>0</v>
      </c>
      <c r="D1203" s="264"/>
      <c r="E1203" s="421">
        <v>180</v>
      </c>
      <c r="F1203" s="263" t="s">
        <v>144</v>
      </c>
      <c r="G1203" s="263" t="s">
        <v>748</v>
      </c>
      <c r="H1203" s="263" t="s">
        <v>145</v>
      </c>
      <c r="I1203" s="263" t="s">
        <v>103</v>
      </c>
      <c r="J1203" s="263"/>
      <c r="K1203" s="263"/>
      <c r="L1203" s="267">
        <v>505.20129999999995</v>
      </c>
      <c r="M1203" s="265">
        <v>0</v>
      </c>
      <c r="N1203" s="268">
        <v>0</v>
      </c>
      <c r="O1203" s="263"/>
      <c r="P1203" s="263"/>
      <c r="Q1203" s="267">
        <v>522.55409999999995</v>
      </c>
      <c r="R1203" s="265">
        <v>0</v>
      </c>
      <c r="S1203" s="268">
        <v>0</v>
      </c>
      <c r="T1203" s="263"/>
      <c r="U1203" s="263"/>
      <c r="V1203" s="267">
        <v>424.85504999999995</v>
      </c>
      <c r="W1203" s="265">
        <v>0</v>
      </c>
      <c r="X1203" s="268">
        <v>0</v>
      </c>
      <c r="Y1203" s="263"/>
      <c r="Z1203" s="263"/>
      <c r="AA1203" s="265">
        <v>536.11594999999988</v>
      </c>
      <c r="AB1203" s="265">
        <v>0</v>
      </c>
      <c r="AC1203" s="268">
        <v>0</v>
      </c>
      <c r="AD1203" s="263"/>
      <c r="AE1203" s="263"/>
      <c r="AF1203" s="271">
        <v>807.85045000000002</v>
      </c>
      <c r="AG1203" s="265">
        <v>0</v>
      </c>
      <c r="AH1203" s="268">
        <v>0</v>
      </c>
      <c r="AI1203" s="263"/>
      <c r="AJ1203" s="263"/>
      <c r="AK1203" s="263">
        <v>685.29629999999997</v>
      </c>
      <c r="AL1203" s="265">
        <v>0</v>
      </c>
      <c r="AM1203" s="268">
        <v>0</v>
      </c>
      <c r="AN1203" s="263"/>
      <c r="AO1203" s="313"/>
      <c r="AP1203" s="263">
        <v>486.62464999999997</v>
      </c>
      <c r="AQ1203" s="265">
        <v>0</v>
      </c>
      <c r="AR1203" s="268">
        <v>0</v>
      </c>
      <c r="AS1203" s="263"/>
      <c r="AT1203" s="263"/>
      <c r="AU1203" s="422">
        <v>581.97550000000012</v>
      </c>
      <c r="AV1203" s="265">
        <v>0</v>
      </c>
      <c r="AW1203" s="268">
        <v>0</v>
      </c>
      <c r="AX1203" s="422"/>
      <c r="AY1203" s="263"/>
      <c r="AZ1203" s="422">
        <v>625.70574999999997</v>
      </c>
      <c r="BA1203" s="265">
        <v>0</v>
      </c>
      <c r="BB1203" s="268">
        <v>0</v>
      </c>
      <c r="BC1203" s="422"/>
      <c r="BD1203" s="263"/>
    </row>
    <row r="1204" spans="1:56" ht="11.25" customHeight="1">
      <c r="A1204" s="123">
        <v>259</v>
      </c>
      <c r="B1204" s="55" t="s">
        <v>506</v>
      </c>
      <c r="C1204" s="345">
        <v>1</v>
      </c>
      <c r="D1204" s="57">
        <v>35700</v>
      </c>
      <c r="E1204" s="8">
        <v>60</v>
      </c>
      <c r="F1204" s="55" t="s">
        <v>144</v>
      </c>
      <c r="G1204" s="55" t="s">
        <v>748</v>
      </c>
      <c r="H1204" s="55" t="s">
        <v>145</v>
      </c>
      <c r="I1204" s="55" t="s">
        <v>103</v>
      </c>
      <c r="J1204" s="55"/>
      <c r="K1204" s="55"/>
      <c r="L1204" s="55"/>
      <c r="M1204" s="8"/>
      <c r="N1204" s="58"/>
      <c r="O1204" s="55"/>
      <c r="P1204" s="55"/>
      <c r="Q1204" s="55"/>
      <c r="R1204" s="8"/>
      <c r="S1204" s="58"/>
      <c r="T1204" s="55"/>
      <c r="U1204" s="55"/>
      <c r="V1204" s="55"/>
      <c r="W1204" s="8"/>
      <c r="X1204" s="58"/>
      <c r="Y1204" s="55"/>
      <c r="Z1204" s="55"/>
      <c r="AA1204" s="55"/>
      <c r="AB1204" s="8"/>
      <c r="AC1204" s="58"/>
      <c r="AD1204" s="55"/>
      <c r="AE1204" s="55"/>
      <c r="AF1204" s="55"/>
      <c r="AG1204" s="8"/>
      <c r="AH1204" s="58"/>
      <c r="AI1204" s="55"/>
      <c r="AJ1204" s="55"/>
      <c r="AK1204" s="55">
        <v>685.29629999999997</v>
      </c>
      <c r="AL1204" s="8">
        <v>0</v>
      </c>
      <c r="AM1204" s="58">
        <v>0</v>
      </c>
      <c r="AN1204" s="55"/>
      <c r="AO1204" s="228"/>
      <c r="AP1204" s="55">
        <v>486.62</v>
      </c>
      <c r="AQ1204" s="200">
        <v>0</v>
      </c>
      <c r="AR1204" s="201">
        <v>0</v>
      </c>
      <c r="AS1204" s="55"/>
      <c r="AT1204" s="55"/>
      <c r="AU1204" s="423">
        <v>581.97550000000012</v>
      </c>
      <c r="AV1204" s="200">
        <v>0</v>
      </c>
      <c r="AW1204" s="201">
        <v>0</v>
      </c>
      <c r="AX1204" s="423"/>
      <c r="AY1204" s="55"/>
      <c r="AZ1204" s="423">
        <v>625.70574999999997</v>
      </c>
      <c r="BA1204" s="200">
        <v>0</v>
      </c>
      <c r="BB1204" s="201">
        <v>0</v>
      </c>
      <c r="BC1204" s="425"/>
      <c r="BD1204" s="136"/>
    </row>
    <row r="1205" spans="1:56" s="4" customFormat="1" ht="11.25" customHeight="1">
      <c r="A1205" s="123">
        <v>259</v>
      </c>
      <c r="B1205" s="55" t="s">
        <v>506</v>
      </c>
      <c r="C1205" s="345">
        <v>2</v>
      </c>
      <c r="D1205" s="57">
        <v>35725</v>
      </c>
      <c r="E1205" s="8">
        <v>60</v>
      </c>
      <c r="F1205" s="55" t="s">
        <v>144</v>
      </c>
      <c r="G1205" s="55" t="s">
        <v>748</v>
      </c>
      <c r="H1205" s="55" t="s">
        <v>145</v>
      </c>
      <c r="I1205" s="55" t="s">
        <v>103</v>
      </c>
      <c r="J1205" s="55"/>
      <c r="K1205" s="55"/>
      <c r="L1205" s="55"/>
      <c r="M1205" s="8"/>
      <c r="N1205" s="58"/>
      <c r="O1205" s="55"/>
      <c r="P1205" s="55"/>
      <c r="Q1205" s="55"/>
      <c r="R1205" s="8"/>
      <c r="S1205" s="58"/>
      <c r="T1205" s="55"/>
      <c r="U1205" s="55"/>
      <c r="V1205" s="55"/>
      <c r="W1205" s="8"/>
      <c r="X1205" s="58"/>
      <c r="Y1205" s="55"/>
      <c r="Z1205" s="55"/>
      <c r="AA1205" s="55"/>
      <c r="AB1205" s="8"/>
      <c r="AC1205" s="58"/>
      <c r="AD1205" s="55"/>
      <c r="AE1205" s="55"/>
      <c r="AF1205" s="55"/>
      <c r="AG1205" s="8"/>
      <c r="AH1205" s="58"/>
      <c r="AI1205" s="55"/>
      <c r="AJ1205" s="55"/>
      <c r="AK1205" s="55">
        <v>0</v>
      </c>
      <c r="AL1205" s="8">
        <v>0</v>
      </c>
      <c r="AM1205" s="58">
        <v>0</v>
      </c>
      <c r="AN1205" s="55"/>
      <c r="AO1205" s="228"/>
      <c r="AP1205" s="55">
        <v>0</v>
      </c>
      <c r="AQ1205" s="200">
        <v>0</v>
      </c>
      <c r="AR1205" s="201">
        <v>0</v>
      </c>
      <c r="AS1205" s="55"/>
      <c r="AT1205" s="55"/>
      <c r="AU1205" s="423">
        <v>0</v>
      </c>
      <c r="AV1205" s="200">
        <v>0</v>
      </c>
      <c r="AW1205" s="201">
        <v>0</v>
      </c>
      <c r="AX1205" s="423"/>
      <c r="AY1205" s="55"/>
      <c r="AZ1205" s="423">
        <v>0</v>
      </c>
      <c r="BA1205" s="200">
        <v>0</v>
      </c>
      <c r="BB1205" s="201">
        <v>0</v>
      </c>
      <c r="BC1205" s="425"/>
      <c r="BD1205" s="136"/>
    </row>
    <row r="1206" spans="1:56" ht="11.25" customHeight="1">
      <c r="A1206" s="123">
        <v>259</v>
      </c>
      <c r="B1206" s="136" t="s">
        <v>506</v>
      </c>
      <c r="C1206" s="346">
        <v>3</v>
      </c>
      <c r="D1206" s="140">
        <v>35762</v>
      </c>
      <c r="E1206" s="126">
        <v>60</v>
      </c>
      <c r="F1206" s="136" t="s">
        <v>144</v>
      </c>
      <c r="G1206" s="136" t="s">
        <v>748</v>
      </c>
      <c r="H1206" s="136" t="s">
        <v>145</v>
      </c>
      <c r="I1206" s="136" t="s">
        <v>103</v>
      </c>
      <c r="J1206" s="136"/>
      <c r="K1206" s="136"/>
      <c r="L1206" s="136"/>
      <c r="M1206" s="126"/>
      <c r="N1206" s="221"/>
      <c r="O1206" s="136"/>
      <c r="P1206" s="136"/>
      <c r="Q1206" s="136"/>
      <c r="R1206" s="126"/>
      <c r="S1206" s="221"/>
      <c r="T1206" s="136"/>
      <c r="U1206" s="136"/>
      <c r="V1206" s="136"/>
      <c r="W1206" s="126"/>
      <c r="X1206" s="221"/>
      <c r="Y1206" s="136"/>
      <c r="Z1206" s="136"/>
      <c r="AA1206" s="136"/>
      <c r="AB1206" s="126"/>
      <c r="AC1206" s="221"/>
      <c r="AD1206" s="136"/>
      <c r="AE1206" s="136"/>
      <c r="AF1206" s="136"/>
      <c r="AG1206" s="126"/>
      <c r="AH1206" s="221"/>
      <c r="AI1206" s="136"/>
      <c r="AJ1206" s="136"/>
      <c r="AK1206" s="136">
        <v>0</v>
      </c>
      <c r="AL1206" s="8">
        <v>0</v>
      </c>
      <c r="AM1206" s="58">
        <v>0</v>
      </c>
      <c r="AN1206" s="136"/>
      <c r="AO1206" s="237"/>
      <c r="AP1206" s="136">
        <v>0</v>
      </c>
      <c r="AQ1206" s="200">
        <v>0</v>
      </c>
      <c r="AR1206" s="201">
        <v>0</v>
      </c>
      <c r="AS1206" s="136"/>
      <c r="AT1206" s="136"/>
      <c r="AU1206" s="423">
        <v>0</v>
      </c>
      <c r="AV1206" s="200">
        <v>0</v>
      </c>
      <c r="AW1206" s="201">
        <v>0</v>
      </c>
      <c r="AX1206" s="423"/>
      <c r="AY1206" s="136"/>
      <c r="AZ1206" s="423">
        <v>0</v>
      </c>
      <c r="BA1206" s="200">
        <v>0</v>
      </c>
      <c r="BB1206" s="201">
        <v>0</v>
      </c>
      <c r="BC1206" s="425"/>
      <c r="BD1206" s="136"/>
    </row>
    <row r="1207" spans="1:56" ht="11.25" customHeight="1">
      <c r="A1207" s="357">
        <v>260</v>
      </c>
      <c r="B1207" s="279" t="s">
        <v>563</v>
      </c>
      <c r="C1207" s="347">
        <v>0</v>
      </c>
      <c r="D1207" s="280"/>
      <c r="E1207" s="421">
        <v>460</v>
      </c>
      <c r="F1207" s="279" t="s">
        <v>978</v>
      </c>
      <c r="G1207" s="279" t="s">
        <v>748</v>
      </c>
      <c r="H1207" s="279" t="s">
        <v>385</v>
      </c>
      <c r="I1207" s="279" t="s">
        <v>103</v>
      </c>
      <c r="J1207" s="279"/>
      <c r="K1207" s="279"/>
      <c r="L1207" s="284">
        <v>1104.2211500000001</v>
      </c>
      <c r="M1207" s="269">
        <v>0</v>
      </c>
      <c r="N1207" s="282">
        <v>0</v>
      </c>
      <c r="O1207" s="279"/>
      <c r="P1207" s="279"/>
      <c r="Q1207" s="284">
        <v>1088.5897</v>
      </c>
      <c r="R1207" s="269">
        <v>0</v>
      </c>
      <c r="S1207" s="282">
        <v>0</v>
      </c>
      <c r="T1207" s="279"/>
      <c r="U1207" s="279"/>
      <c r="V1207" s="284">
        <v>847.60070000000007</v>
      </c>
      <c r="W1207" s="269">
        <v>0</v>
      </c>
      <c r="X1207" s="282">
        <v>0</v>
      </c>
      <c r="Y1207" s="279"/>
      <c r="Z1207" s="279"/>
      <c r="AA1207" s="269">
        <v>1286.6145999999999</v>
      </c>
      <c r="AB1207" s="269">
        <v>0</v>
      </c>
      <c r="AC1207" s="282">
        <v>0</v>
      </c>
      <c r="AD1207" s="279"/>
      <c r="AE1207" s="279"/>
      <c r="AF1207" s="286">
        <v>891.74884999999995</v>
      </c>
      <c r="AG1207" s="269">
        <v>0</v>
      </c>
      <c r="AH1207" s="282">
        <v>0</v>
      </c>
      <c r="AI1207" s="279"/>
      <c r="AJ1207" s="279"/>
      <c r="AK1207" s="279">
        <v>1073.17715</v>
      </c>
      <c r="AL1207" s="265">
        <v>0</v>
      </c>
      <c r="AM1207" s="268">
        <v>0</v>
      </c>
      <c r="AN1207" s="279"/>
      <c r="AO1207" s="316"/>
      <c r="AP1207" s="279">
        <v>999.6267499999999</v>
      </c>
      <c r="AQ1207" s="265">
        <v>0</v>
      </c>
      <c r="AR1207" s="268">
        <v>0</v>
      </c>
      <c r="AS1207" s="279"/>
      <c r="AT1207" s="279"/>
      <c r="AU1207" s="422">
        <v>1221.2331499999998</v>
      </c>
      <c r="AV1207" s="265">
        <v>0</v>
      </c>
      <c r="AW1207" s="268">
        <v>0</v>
      </c>
      <c r="AX1207" s="422"/>
      <c r="AY1207" s="279"/>
      <c r="AZ1207" s="422">
        <v>1071.5851500000001</v>
      </c>
      <c r="BA1207" s="265">
        <v>0</v>
      </c>
      <c r="BB1207" s="268">
        <v>0</v>
      </c>
      <c r="BC1207" s="422"/>
      <c r="BD1207" s="279"/>
    </row>
    <row r="1208" spans="1:56" ht="11.25" customHeight="1">
      <c r="A1208" s="123">
        <v>260</v>
      </c>
      <c r="B1208" s="136" t="s">
        <v>563</v>
      </c>
      <c r="C1208" s="346">
        <v>1</v>
      </c>
      <c r="D1208" s="140">
        <v>27843</v>
      </c>
      <c r="E1208" s="126">
        <v>115</v>
      </c>
      <c r="F1208" s="136" t="s">
        <v>1138</v>
      </c>
      <c r="G1208" s="136" t="s">
        <v>748</v>
      </c>
      <c r="H1208" s="136" t="s">
        <v>385</v>
      </c>
      <c r="I1208" s="136" t="s">
        <v>103</v>
      </c>
      <c r="J1208" s="136"/>
      <c r="K1208" s="136"/>
      <c r="L1208" s="136"/>
      <c r="M1208" s="126"/>
      <c r="N1208" s="221"/>
      <c r="O1208" s="136"/>
      <c r="P1208" s="136"/>
      <c r="Q1208" s="136"/>
      <c r="R1208" s="126"/>
      <c r="S1208" s="221"/>
      <c r="T1208" s="136"/>
      <c r="U1208" s="136"/>
      <c r="V1208" s="136"/>
      <c r="W1208" s="126"/>
      <c r="X1208" s="221"/>
      <c r="Y1208" s="136"/>
      <c r="Z1208" s="136"/>
      <c r="AA1208" s="136"/>
      <c r="AB1208" s="126"/>
      <c r="AC1208" s="221"/>
      <c r="AD1208" s="136"/>
      <c r="AE1208" s="136"/>
      <c r="AF1208" s="136"/>
      <c r="AG1208" s="126"/>
      <c r="AH1208" s="221"/>
      <c r="AI1208" s="136"/>
      <c r="AJ1208" s="136"/>
      <c r="AK1208" s="136">
        <v>396.40799999999996</v>
      </c>
      <c r="AL1208" s="8">
        <v>0</v>
      </c>
      <c r="AM1208" s="58">
        <v>0</v>
      </c>
      <c r="AN1208" s="136"/>
      <c r="AO1208" s="237"/>
      <c r="AP1208" s="136">
        <v>471.08</v>
      </c>
      <c r="AQ1208" s="200">
        <v>0</v>
      </c>
      <c r="AR1208" s="201">
        <v>0</v>
      </c>
      <c r="AS1208" s="136"/>
      <c r="AT1208" s="136"/>
      <c r="AU1208" s="423">
        <v>464.68489999999991</v>
      </c>
      <c r="AV1208" s="200">
        <v>0</v>
      </c>
      <c r="AW1208" s="201">
        <v>0</v>
      </c>
      <c r="AX1208" s="423"/>
      <c r="AY1208" s="136"/>
      <c r="AZ1208" s="423">
        <v>367.28435000000002</v>
      </c>
      <c r="BA1208" s="200">
        <v>0</v>
      </c>
      <c r="BB1208" s="201">
        <v>0</v>
      </c>
      <c r="BC1208" s="425"/>
      <c r="BD1208" s="136"/>
    </row>
    <row r="1209" spans="1:56" ht="11.25" customHeight="1">
      <c r="A1209" s="123">
        <v>260</v>
      </c>
      <c r="B1209" s="136" t="s">
        <v>563</v>
      </c>
      <c r="C1209" s="346">
        <v>2</v>
      </c>
      <c r="D1209" s="140">
        <v>28040</v>
      </c>
      <c r="E1209" s="126">
        <v>115</v>
      </c>
      <c r="F1209" s="136" t="s">
        <v>1138</v>
      </c>
      <c r="G1209" s="136" t="s">
        <v>748</v>
      </c>
      <c r="H1209" s="136" t="s">
        <v>385</v>
      </c>
      <c r="I1209" s="136" t="s">
        <v>103</v>
      </c>
      <c r="J1209" s="136"/>
      <c r="K1209" s="136"/>
      <c r="L1209" s="136"/>
      <c r="M1209" s="126"/>
      <c r="N1209" s="221"/>
      <c r="O1209" s="136"/>
      <c r="P1209" s="136"/>
      <c r="Q1209" s="136"/>
      <c r="R1209" s="126"/>
      <c r="S1209" s="221"/>
      <c r="T1209" s="136"/>
      <c r="U1209" s="136"/>
      <c r="V1209" s="136"/>
      <c r="W1209" s="126"/>
      <c r="X1209" s="221"/>
      <c r="Y1209" s="136"/>
      <c r="Z1209" s="136"/>
      <c r="AA1209" s="136"/>
      <c r="AB1209" s="126"/>
      <c r="AC1209" s="221"/>
      <c r="AD1209" s="136"/>
      <c r="AE1209" s="136"/>
      <c r="AF1209" s="136"/>
      <c r="AG1209" s="126"/>
      <c r="AH1209" s="221"/>
      <c r="AI1209" s="136"/>
      <c r="AJ1209" s="136"/>
      <c r="AK1209" s="136">
        <v>301.25614999999999</v>
      </c>
      <c r="AL1209" s="8">
        <v>0</v>
      </c>
      <c r="AM1209" s="58">
        <v>0</v>
      </c>
      <c r="AN1209" s="136"/>
      <c r="AO1209" s="237"/>
      <c r="AP1209" s="136">
        <v>332.91</v>
      </c>
      <c r="AQ1209" s="200">
        <v>0</v>
      </c>
      <c r="AR1209" s="201">
        <v>0</v>
      </c>
      <c r="AS1209" s="136"/>
      <c r="AT1209" s="136"/>
      <c r="AU1209" s="423">
        <v>265.02819999999997</v>
      </c>
      <c r="AV1209" s="200">
        <v>0</v>
      </c>
      <c r="AW1209" s="201">
        <v>0</v>
      </c>
      <c r="AX1209" s="423"/>
      <c r="AY1209" s="136"/>
      <c r="AZ1209" s="423">
        <v>333.81254999999993</v>
      </c>
      <c r="BA1209" s="200">
        <v>0</v>
      </c>
      <c r="BB1209" s="201">
        <v>0</v>
      </c>
      <c r="BC1209" s="425"/>
      <c r="BD1209" s="136"/>
    </row>
    <row r="1210" spans="1:56" ht="11.25" customHeight="1">
      <c r="A1210" s="123">
        <v>260</v>
      </c>
      <c r="B1210" s="136" t="s">
        <v>563</v>
      </c>
      <c r="C1210" s="346">
        <v>3</v>
      </c>
      <c r="D1210" s="140">
        <v>28437</v>
      </c>
      <c r="E1210" s="126">
        <v>115</v>
      </c>
      <c r="F1210" s="136" t="s">
        <v>1138</v>
      </c>
      <c r="G1210" s="136" t="s">
        <v>748</v>
      </c>
      <c r="H1210" s="136" t="s">
        <v>385</v>
      </c>
      <c r="I1210" s="136" t="s">
        <v>103</v>
      </c>
      <c r="J1210" s="136"/>
      <c r="K1210" s="136"/>
      <c r="L1210" s="136"/>
      <c r="M1210" s="126"/>
      <c r="N1210" s="221"/>
      <c r="O1210" s="136"/>
      <c r="P1210" s="136"/>
      <c r="Q1210" s="136"/>
      <c r="R1210" s="126"/>
      <c r="S1210" s="221"/>
      <c r="T1210" s="136"/>
      <c r="U1210" s="136"/>
      <c r="V1210" s="136"/>
      <c r="W1210" s="126"/>
      <c r="X1210" s="221"/>
      <c r="Y1210" s="136"/>
      <c r="Z1210" s="136"/>
      <c r="AA1210" s="136"/>
      <c r="AB1210" s="126"/>
      <c r="AC1210" s="221"/>
      <c r="AD1210" s="136"/>
      <c r="AE1210" s="136"/>
      <c r="AF1210" s="136"/>
      <c r="AG1210" s="126"/>
      <c r="AH1210" s="221"/>
      <c r="AI1210" s="136"/>
      <c r="AJ1210" s="136"/>
      <c r="AK1210" s="136">
        <v>141.02134999999998</v>
      </c>
      <c r="AL1210" s="8">
        <v>0</v>
      </c>
      <c r="AM1210" s="58">
        <v>0</v>
      </c>
      <c r="AN1210" s="136"/>
      <c r="AO1210" s="237"/>
      <c r="AP1210" s="136">
        <v>101.39</v>
      </c>
      <c r="AQ1210" s="200">
        <v>0</v>
      </c>
      <c r="AR1210" s="201">
        <v>0</v>
      </c>
      <c r="AS1210" s="136"/>
      <c r="AT1210" s="136"/>
      <c r="AU1210" s="423">
        <v>229.62609999999998</v>
      </c>
      <c r="AV1210" s="200">
        <v>0</v>
      </c>
      <c r="AW1210" s="201">
        <v>0</v>
      </c>
      <c r="AX1210" s="423"/>
      <c r="AY1210" s="136"/>
      <c r="AZ1210" s="423">
        <v>117.60899999999999</v>
      </c>
      <c r="BA1210" s="200">
        <v>0</v>
      </c>
      <c r="BB1210" s="201">
        <v>0</v>
      </c>
      <c r="BC1210" s="425"/>
      <c r="BD1210" s="136"/>
    </row>
    <row r="1211" spans="1:56" ht="11.25" customHeight="1">
      <c r="A1211" s="123">
        <v>260</v>
      </c>
      <c r="B1211" s="136" t="s">
        <v>563</v>
      </c>
      <c r="C1211" s="346">
        <v>4</v>
      </c>
      <c r="D1211" s="140">
        <v>28654</v>
      </c>
      <c r="E1211" s="126">
        <v>115</v>
      </c>
      <c r="F1211" s="136" t="s">
        <v>1138</v>
      </c>
      <c r="G1211" s="136" t="s">
        <v>748</v>
      </c>
      <c r="H1211" s="136" t="s">
        <v>385</v>
      </c>
      <c r="I1211" s="136" t="s">
        <v>103</v>
      </c>
      <c r="J1211" s="136"/>
      <c r="K1211" s="136"/>
      <c r="L1211" s="136"/>
      <c r="M1211" s="126"/>
      <c r="N1211" s="221"/>
      <c r="O1211" s="136"/>
      <c r="P1211" s="136"/>
      <c r="Q1211" s="136"/>
      <c r="R1211" s="126"/>
      <c r="S1211" s="221"/>
      <c r="T1211" s="136"/>
      <c r="U1211" s="136"/>
      <c r="V1211" s="136"/>
      <c r="W1211" s="126"/>
      <c r="X1211" s="221"/>
      <c r="Y1211" s="136"/>
      <c r="Z1211" s="136"/>
      <c r="AA1211" s="136"/>
      <c r="AB1211" s="126"/>
      <c r="AC1211" s="221"/>
      <c r="AD1211" s="136"/>
      <c r="AE1211" s="136"/>
      <c r="AF1211" s="136"/>
      <c r="AG1211" s="126"/>
      <c r="AH1211" s="221"/>
      <c r="AI1211" s="136"/>
      <c r="AJ1211" s="136"/>
      <c r="AK1211" s="136">
        <v>234.49164999999999</v>
      </c>
      <c r="AL1211" s="8">
        <v>0</v>
      </c>
      <c r="AM1211" s="58">
        <v>0</v>
      </c>
      <c r="AN1211" s="136"/>
      <c r="AO1211" s="237"/>
      <c r="AP1211" s="136">
        <v>94.25</v>
      </c>
      <c r="AQ1211" s="200">
        <v>0</v>
      </c>
      <c r="AR1211" s="201">
        <v>0</v>
      </c>
      <c r="AS1211" s="136"/>
      <c r="AT1211" s="136"/>
      <c r="AU1211" s="423">
        <v>261.89394999999996</v>
      </c>
      <c r="AV1211" s="200">
        <v>0</v>
      </c>
      <c r="AW1211" s="201">
        <v>0</v>
      </c>
      <c r="AX1211" s="423"/>
      <c r="AY1211" s="136"/>
      <c r="AZ1211" s="423">
        <v>252.87925000000001</v>
      </c>
      <c r="BA1211" s="200">
        <v>0</v>
      </c>
      <c r="BB1211" s="201">
        <v>0</v>
      </c>
      <c r="BC1211" s="425"/>
      <c r="BD1211" s="136"/>
    </row>
    <row r="1212" spans="1:56" s="4" customFormat="1" ht="11.25" customHeight="1">
      <c r="A1212" s="357">
        <v>261</v>
      </c>
      <c r="B1212" s="263" t="s">
        <v>127</v>
      </c>
      <c r="C1212" s="344">
        <v>0</v>
      </c>
      <c r="D1212" s="264"/>
      <c r="E1212" s="421">
        <v>36.799999999999997</v>
      </c>
      <c r="F1212" s="263" t="s">
        <v>978</v>
      </c>
      <c r="G1212" s="263" t="s">
        <v>338</v>
      </c>
      <c r="H1212" s="263" t="s">
        <v>128</v>
      </c>
      <c r="I1212" s="263" t="s">
        <v>849</v>
      </c>
      <c r="J1212" s="263" t="s">
        <v>129</v>
      </c>
      <c r="K1212" s="263" t="s">
        <v>688</v>
      </c>
      <c r="L1212" s="263">
        <v>0</v>
      </c>
      <c r="M1212" s="265">
        <v>0</v>
      </c>
      <c r="N1212" s="268">
        <v>0</v>
      </c>
      <c r="O1212" s="263">
        <v>1</v>
      </c>
      <c r="P1212" s="263"/>
      <c r="Q1212" s="263">
        <v>0</v>
      </c>
      <c r="R1212" s="265">
        <v>0</v>
      </c>
      <c r="S1212" s="268">
        <v>0</v>
      </c>
      <c r="T1212" s="263">
        <v>1</v>
      </c>
      <c r="U1212" s="263"/>
      <c r="V1212" s="263">
        <v>0</v>
      </c>
      <c r="W1212" s="265">
        <v>0</v>
      </c>
      <c r="X1212" s="268">
        <v>0</v>
      </c>
      <c r="Y1212" s="263">
        <v>1</v>
      </c>
      <c r="Z1212" s="263"/>
      <c r="AA1212" s="263">
        <v>0</v>
      </c>
      <c r="AB1212" s="265">
        <v>0</v>
      </c>
      <c r="AC1212" s="268">
        <v>0</v>
      </c>
      <c r="AD1212" s="263">
        <v>1</v>
      </c>
      <c r="AE1212" s="263"/>
      <c r="AF1212" s="263">
        <v>0</v>
      </c>
      <c r="AG1212" s="265">
        <v>0</v>
      </c>
      <c r="AH1212" s="268">
        <v>0</v>
      </c>
      <c r="AI1212" s="263">
        <v>1</v>
      </c>
      <c r="AJ1212" s="263"/>
      <c r="AK1212" s="263">
        <v>0</v>
      </c>
      <c r="AL1212" s="265">
        <v>0</v>
      </c>
      <c r="AM1212" s="268">
        <v>0</v>
      </c>
      <c r="AN1212" s="263"/>
      <c r="AO1212" s="313"/>
      <c r="AP1212" s="263">
        <v>0</v>
      </c>
      <c r="AQ1212" s="265">
        <v>0</v>
      </c>
      <c r="AR1212" s="268">
        <v>0</v>
      </c>
      <c r="AS1212" s="263"/>
      <c r="AT1212" s="263"/>
      <c r="AU1212" s="422">
        <v>0</v>
      </c>
      <c r="AV1212" s="265">
        <v>0</v>
      </c>
      <c r="AW1212" s="268">
        <v>0</v>
      </c>
      <c r="AX1212" s="422"/>
      <c r="AY1212" s="263"/>
      <c r="AZ1212" s="422">
        <v>0</v>
      </c>
      <c r="BA1212" s="265">
        <v>0</v>
      </c>
      <c r="BB1212" s="268">
        <v>0</v>
      </c>
      <c r="BC1212" s="422"/>
      <c r="BD1212" s="263"/>
    </row>
    <row r="1213" spans="1:56" ht="11.25" customHeight="1">
      <c r="A1213" s="123">
        <v>261</v>
      </c>
      <c r="B1213" s="55" t="s">
        <v>127</v>
      </c>
      <c r="C1213" s="345">
        <v>1</v>
      </c>
      <c r="D1213" s="57">
        <v>37182</v>
      </c>
      <c r="E1213" s="94">
        <v>18.399999999999999</v>
      </c>
      <c r="F1213" s="55" t="s">
        <v>978</v>
      </c>
      <c r="G1213" s="55" t="s">
        <v>338</v>
      </c>
      <c r="H1213" s="55" t="s">
        <v>128</v>
      </c>
      <c r="I1213" s="55" t="s">
        <v>849</v>
      </c>
      <c r="J1213" s="55" t="s">
        <v>129</v>
      </c>
      <c r="K1213" s="55" t="s">
        <v>688</v>
      </c>
      <c r="L1213" s="55"/>
      <c r="M1213" s="8"/>
      <c r="N1213" s="58"/>
      <c r="O1213" s="55"/>
      <c r="P1213" s="55"/>
      <c r="Q1213" s="55"/>
      <c r="R1213" s="8"/>
      <c r="S1213" s="58"/>
      <c r="T1213" s="55"/>
      <c r="U1213" s="55"/>
      <c r="V1213" s="55"/>
      <c r="W1213" s="8"/>
      <c r="X1213" s="58"/>
      <c r="Y1213" s="55"/>
      <c r="Z1213" s="55"/>
      <c r="AA1213" s="55"/>
      <c r="AB1213" s="8"/>
      <c r="AC1213" s="58"/>
      <c r="AD1213" s="55"/>
      <c r="AE1213" s="55"/>
      <c r="AF1213" s="55"/>
      <c r="AG1213" s="8"/>
      <c r="AH1213" s="58"/>
      <c r="AI1213" s="55"/>
      <c r="AJ1213" s="55"/>
      <c r="AK1213" s="55">
        <v>0</v>
      </c>
      <c r="AL1213" s="8">
        <v>0</v>
      </c>
      <c r="AM1213" s="58">
        <v>0</v>
      </c>
      <c r="AN1213" s="237">
        <v>1</v>
      </c>
      <c r="AO1213" s="228"/>
      <c r="AP1213" s="55">
        <v>0</v>
      </c>
      <c r="AQ1213" s="200">
        <v>0</v>
      </c>
      <c r="AR1213" s="201">
        <v>0</v>
      </c>
      <c r="AS1213" s="55">
        <v>1</v>
      </c>
      <c r="AT1213" s="55"/>
      <c r="AU1213" s="423">
        <v>0</v>
      </c>
      <c r="AV1213" s="200">
        <v>0</v>
      </c>
      <c r="AW1213" s="201">
        <v>0</v>
      </c>
      <c r="AX1213" s="423">
        <v>1</v>
      </c>
      <c r="AY1213" s="55"/>
      <c r="AZ1213" s="423">
        <v>0</v>
      </c>
      <c r="BA1213" s="200">
        <v>0</v>
      </c>
      <c r="BB1213" s="201">
        <v>0</v>
      </c>
      <c r="BC1213" s="425">
        <v>1</v>
      </c>
      <c r="BD1213" s="136"/>
    </row>
    <row r="1214" spans="1:56" ht="11.25" customHeight="1">
      <c r="A1214" s="123">
        <v>261</v>
      </c>
      <c r="B1214" s="55" t="s">
        <v>127</v>
      </c>
      <c r="C1214" s="345">
        <v>2</v>
      </c>
      <c r="D1214" s="57">
        <v>37182</v>
      </c>
      <c r="E1214" s="94">
        <v>18.399999999999999</v>
      </c>
      <c r="F1214" s="55" t="s">
        <v>978</v>
      </c>
      <c r="G1214" s="55" t="s">
        <v>338</v>
      </c>
      <c r="H1214" s="55" t="s">
        <v>128</v>
      </c>
      <c r="I1214" s="55" t="s">
        <v>849</v>
      </c>
      <c r="J1214" s="55" t="s">
        <v>129</v>
      </c>
      <c r="K1214" s="55" t="s">
        <v>688</v>
      </c>
      <c r="L1214" s="55"/>
      <c r="M1214" s="8"/>
      <c r="N1214" s="58"/>
      <c r="O1214" s="55"/>
      <c r="P1214" s="55"/>
      <c r="Q1214" s="55"/>
      <c r="R1214" s="8"/>
      <c r="S1214" s="58"/>
      <c r="T1214" s="55"/>
      <c r="U1214" s="55"/>
      <c r="V1214" s="55"/>
      <c r="W1214" s="8"/>
      <c r="X1214" s="58"/>
      <c r="Y1214" s="55"/>
      <c r="Z1214" s="55"/>
      <c r="AA1214" s="55"/>
      <c r="AB1214" s="8"/>
      <c r="AC1214" s="58"/>
      <c r="AD1214" s="55"/>
      <c r="AE1214" s="55"/>
      <c r="AF1214" s="55"/>
      <c r="AG1214" s="8"/>
      <c r="AH1214" s="58"/>
      <c r="AI1214" s="55"/>
      <c r="AJ1214" s="55"/>
      <c r="AK1214" s="55">
        <v>0</v>
      </c>
      <c r="AL1214" s="8">
        <v>0</v>
      </c>
      <c r="AM1214" s="58">
        <v>0</v>
      </c>
      <c r="AN1214" s="237">
        <v>1</v>
      </c>
      <c r="AO1214" s="228"/>
      <c r="AP1214" s="55">
        <v>0</v>
      </c>
      <c r="AQ1214" s="200">
        <v>0</v>
      </c>
      <c r="AR1214" s="201">
        <v>0</v>
      </c>
      <c r="AS1214" s="55">
        <v>1</v>
      </c>
      <c r="AT1214" s="55"/>
      <c r="AU1214" s="423">
        <v>0</v>
      </c>
      <c r="AV1214" s="200">
        <v>0</v>
      </c>
      <c r="AW1214" s="201">
        <v>0</v>
      </c>
      <c r="AX1214" s="423">
        <v>1</v>
      </c>
      <c r="AY1214" s="55"/>
      <c r="AZ1214" s="423">
        <v>0</v>
      </c>
      <c r="BA1214" s="200">
        <v>0</v>
      </c>
      <c r="BB1214" s="201">
        <v>0</v>
      </c>
      <c r="BC1214" s="425">
        <v>1</v>
      </c>
      <c r="BD1214" s="136"/>
    </row>
    <row r="1215" spans="1:56" s="4" customFormat="1" ht="11.25" customHeight="1">
      <c r="A1215" s="357">
        <v>262</v>
      </c>
      <c r="B1215" s="263" t="s">
        <v>827</v>
      </c>
      <c r="C1215" s="344">
        <v>0</v>
      </c>
      <c r="D1215" s="264"/>
      <c r="E1215" s="421">
        <v>440</v>
      </c>
      <c r="F1215" s="263" t="s">
        <v>151</v>
      </c>
      <c r="G1215" s="263" t="s">
        <v>589</v>
      </c>
      <c r="H1215" s="263" t="s">
        <v>535</v>
      </c>
      <c r="I1215" s="263" t="s">
        <v>384</v>
      </c>
      <c r="J1215" s="263"/>
      <c r="K1215" s="263"/>
      <c r="L1215" s="263">
        <v>2704.38</v>
      </c>
      <c r="M1215" s="265">
        <v>0</v>
      </c>
      <c r="N1215" s="268">
        <v>0</v>
      </c>
      <c r="O1215" s="263"/>
      <c r="P1215" s="263"/>
      <c r="Q1215" s="267">
        <v>1367.91</v>
      </c>
      <c r="R1215" s="265">
        <v>0</v>
      </c>
      <c r="S1215" s="268">
        <v>0</v>
      </c>
      <c r="T1215" s="263"/>
      <c r="U1215" s="263"/>
      <c r="V1215" s="267">
        <v>1651</v>
      </c>
      <c r="W1215" s="265">
        <v>0</v>
      </c>
      <c r="X1215" s="268">
        <v>0</v>
      </c>
      <c r="Y1215" s="263"/>
      <c r="Z1215" s="263"/>
      <c r="AA1215" s="267">
        <v>1528</v>
      </c>
      <c r="AB1215" s="265">
        <v>0</v>
      </c>
      <c r="AC1215" s="268">
        <v>0</v>
      </c>
      <c r="AD1215" s="263"/>
      <c r="AE1215" s="263"/>
      <c r="AF1215" s="267">
        <v>968.95</v>
      </c>
      <c r="AG1215" s="265">
        <v>0</v>
      </c>
      <c r="AH1215" s="268">
        <v>0</v>
      </c>
      <c r="AI1215" s="263"/>
      <c r="AJ1215" s="263"/>
      <c r="AK1215" s="263">
        <v>1598.71165</v>
      </c>
      <c r="AL1215" s="265">
        <v>0</v>
      </c>
      <c r="AM1215" s="268">
        <v>0</v>
      </c>
      <c r="AN1215" s="263"/>
      <c r="AO1215" s="313"/>
      <c r="AP1215" s="263">
        <v>1425.17</v>
      </c>
      <c r="AQ1215" s="265">
        <v>0</v>
      </c>
      <c r="AR1215" s="268">
        <v>0</v>
      </c>
      <c r="AS1215" s="263"/>
      <c r="AT1215" s="263"/>
      <c r="AU1215" s="422">
        <v>1499.0265499999998</v>
      </c>
      <c r="AV1215" s="265">
        <v>0</v>
      </c>
      <c r="AW1215" s="268">
        <v>0</v>
      </c>
      <c r="AX1215" s="422"/>
      <c r="AY1215" s="263"/>
      <c r="AZ1215" s="422">
        <v>1262.7018</v>
      </c>
      <c r="BA1215" s="265">
        <v>0</v>
      </c>
      <c r="BB1215" s="268">
        <v>0</v>
      </c>
      <c r="BC1215" s="422"/>
      <c r="BD1215" s="263"/>
    </row>
    <row r="1216" spans="1:56" ht="11.25" customHeight="1">
      <c r="A1216" s="123">
        <v>262</v>
      </c>
      <c r="B1216" s="55" t="s">
        <v>827</v>
      </c>
      <c r="C1216" s="345">
        <v>1</v>
      </c>
      <c r="D1216" s="57">
        <v>30520</v>
      </c>
      <c r="E1216" s="94">
        <v>220</v>
      </c>
      <c r="F1216" s="55" t="s">
        <v>151</v>
      </c>
      <c r="G1216" s="55" t="s">
        <v>589</v>
      </c>
      <c r="H1216" s="55" t="s">
        <v>535</v>
      </c>
      <c r="I1216" s="55" t="s">
        <v>384</v>
      </c>
      <c r="J1216" s="55"/>
      <c r="K1216" s="55"/>
      <c r="L1216" s="55"/>
      <c r="M1216" s="8"/>
      <c r="N1216" s="58"/>
      <c r="O1216" s="55"/>
      <c r="P1216" s="55"/>
      <c r="Q1216" s="55"/>
      <c r="R1216" s="8"/>
      <c r="S1216" s="58"/>
      <c r="T1216" s="55"/>
      <c r="U1216" s="55"/>
      <c r="V1216" s="55"/>
      <c r="W1216" s="8"/>
      <c r="X1216" s="58"/>
      <c r="Y1216" s="55"/>
      <c r="Z1216" s="55"/>
      <c r="AA1216" s="55"/>
      <c r="AB1216" s="8"/>
      <c r="AC1216" s="58"/>
      <c r="AD1216" s="55"/>
      <c r="AE1216" s="55"/>
      <c r="AF1216" s="55"/>
      <c r="AG1216" s="8"/>
      <c r="AH1216" s="58"/>
      <c r="AI1216" s="55"/>
      <c r="AJ1216" s="55"/>
      <c r="AK1216" s="55">
        <v>0</v>
      </c>
      <c r="AL1216" s="8">
        <v>0</v>
      </c>
      <c r="AM1216" s="58">
        <v>0</v>
      </c>
      <c r="AN1216" s="55"/>
      <c r="AO1216" s="228"/>
      <c r="AP1216" s="55">
        <v>0</v>
      </c>
      <c r="AQ1216" s="200">
        <v>0</v>
      </c>
      <c r="AR1216" s="201">
        <v>0</v>
      </c>
      <c r="AS1216" s="55"/>
      <c r="AT1216" s="55"/>
      <c r="AU1216" s="423">
        <v>0</v>
      </c>
      <c r="AV1216" s="200">
        <v>0</v>
      </c>
      <c r="AW1216" s="201">
        <v>0</v>
      </c>
      <c r="AX1216" s="423"/>
      <c r="AY1216" s="55"/>
      <c r="AZ1216" s="423">
        <v>0</v>
      </c>
      <c r="BA1216" s="200">
        <v>0</v>
      </c>
      <c r="BB1216" s="201">
        <v>0</v>
      </c>
      <c r="BC1216" s="425"/>
      <c r="BD1216" s="136"/>
    </row>
    <row r="1217" spans="1:56" ht="11.25" customHeight="1">
      <c r="A1217" s="123">
        <v>262</v>
      </c>
      <c r="B1217" s="55" t="s">
        <v>827</v>
      </c>
      <c r="C1217" s="345">
        <v>2</v>
      </c>
      <c r="D1217" s="57">
        <v>31310</v>
      </c>
      <c r="E1217" s="94">
        <v>220</v>
      </c>
      <c r="F1217" s="55" t="s">
        <v>151</v>
      </c>
      <c r="G1217" s="55" t="s">
        <v>589</v>
      </c>
      <c r="H1217" s="55" t="s">
        <v>535</v>
      </c>
      <c r="I1217" s="55" t="s">
        <v>384</v>
      </c>
      <c r="J1217" s="55"/>
      <c r="K1217" s="55"/>
      <c r="L1217" s="55"/>
      <c r="M1217" s="8"/>
      <c r="N1217" s="58"/>
      <c r="O1217" s="55"/>
      <c r="P1217" s="55"/>
      <c r="Q1217" s="55"/>
      <c r="R1217" s="8"/>
      <c r="S1217" s="58"/>
      <c r="T1217" s="55"/>
      <c r="U1217" s="55"/>
      <c r="V1217" s="55"/>
      <c r="W1217" s="8"/>
      <c r="X1217" s="58"/>
      <c r="Y1217" s="55"/>
      <c r="Z1217" s="55"/>
      <c r="AA1217" s="55"/>
      <c r="AB1217" s="8"/>
      <c r="AC1217" s="58"/>
      <c r="AD1217" s="55"/>
      <c r="AE1217" s="55"/>
      <c r="AF1217" s="55"/>
      <c r="AG1217" s="8"/>
      <c r="AH1217" s="58"/>
      <c r="AI1217" s="55"/>
      <c r="AJ1217" s="55"/>
      <c r="AK1217" s="55">
        <v>1598.71165</v>
      </c>
      <c r="AL1217" s="8">
        <v>0</v>
      </c>
      <c r="AM1217" s="58">
        <v>0</v>
      </c>
      <c r="AN1217" s="55"/>
      <c r="AO1217" s="228"/>
      <c r="AP1217" s="55">
        <v>1425.1711499999999</v>
      </c>
      <c r="AQ1217" s="200">
        <v>0</v>
      </c>
      <c r="AR1217" s="201">
        <v>0</v>
      </c>
      <c r="AS1217" s="55"/>
      <c r="AT1217" s="55"/>
      <c r="AU1217" s="423">
        <v>1499.0265499999998</v>
      </c>
      <c r="AV1217" s="200">
        <v>0</v>
      </c>
      <c r="AW1217" s="201">
        <v>0</v>
      </c>
      <c r="AX1217" s="423"/>
      <c r="AY1217" s="55"/>
      <c r="AZ1217" s="423">
        <v>1262.7018</v>
      </c>
      <c r="BA1217" s="200">
        <v>0</v>
      </c>
      <c r="BB1217" s="201">
        <v>0</v>
      </c>
      <c r="BC1217" s="425"/>
      <c r="BD1217" s="136"/>
    </row>
    <row r="1218" spans="1:56" ht="11.25" customHeight="1">
      <c r="A1218" s="357">
        <v>263</v>
      </c>
      <c r="B1218" s="263" t="s">
        <v>562</v>
      </c>
      <c r="C1218" s="344">
        <v>0</v>
      </c>
      <c r="D1218" s="264"/>
      <c r="E1218" s="421">
        <v>114.75</v>
      </c>
      <c r="F1218" s="263" t="s">
        <v>454</v>
      </c>
      <c r="G1218" s="263" t="s">
        <v>748</v>
      </c>
      <c r="H1218" s="263" t="s">
        <v>385</v>
      </c>
      <c r="I1218" s="263" t="s">
        <v>103</v>
      </c>
      <c r="J1218" s="263"/>
      <c r="K1218" s="263"/>
      <c r="L1218" s="267">
        <v>465.36150000000004</v>
      </c>
      <c r="M1218" s="265">
        <v>0</v>
      </c>
      <c r="N1218" s="268">
        <v>0</v>
      </c>
      <c r="O1218" s="263"/>
      <c r="P1218" s="263"/>
      <c r="Q1218" s="267">
        <v>590.71159999999998</v>
      </c>
      <c r="R1218" s="265">
        <v>0</v>
      </c>
      <c r="S1218" s="268">
        <v>0</v>
      </c>
      <c r="T1218" s="263"/>
      <c r="U1218" s="263"/>
      <c r="V1218" s="267">
        <v>666.22215000000006</v>
      </c>
      <c r="W1218" s="265">
        <v>0</v>
      </c>
      <c r="X1218" s="268">
        <v>0</v>
      </c>
      <c r="Y1218" s="263"/>
      <c r="Z1218" s="263"/>
      <c r="AA1218" s="265">
        <v>662.48095000000001</v>
      </c>
      <c r="AB1218" s="265">
        <v>0</v>
      </c>
      <c r="AC1218" s="268">
        <v>0</v>
      </c>
      <c r="AD1218" s="263"/>
      <c r="AE1218" s="263"/>
      <c r="AF1218" s="271">
        <v>714.91744999999992</v>
      </c>
      <c r="AG1218" s="265">
        <v>0</v>
      </c>
      <c r="AH1218" s="268">
        <v>0</v>
      </c>
      <c r="AI1218" s="263"/>
      <c r="AJ1218" s="263"/>
      <c r="AK1218" s="263">
        <v>541.01134999999999</v>
      </c>
      <c r="AL1218" s="265">
        <v>0</v>
      </c>
      <c r="AM1218" s="268">
        <v>0</v>
      </c>
      <c r="AN1218" s="263"/>
      <c r="AO1218" s="313"/>
      <c r="AP1218" s="263">
        <v>858.70489999999995</v>
      </c>
      <c r="AQ1218" s="265">
        <v>0</v>
      </c>
      <c r="AR1218" s="268">
        <v>0</v>
      </c>
      <c r="AS1218" s="263"/>
      <c r="AT1218" s="263"/>
      <c r="AU1218" s="422">
        <v>478.67460000000005</v>
      </c>
      <c r="AV1218" s="265">
        <v>0</v>
      </c>
      <c r="AW1218" s="268">
        <v>0</v>
      </c>
      <c r="AX1218" s="422"/>
      <c r="AY1218" s="263"/>
      <c r="AZ1218" s="422">
        <v>843.27245000000005</v>
      </c>
      <c r="BA1218" s="265">
        <v>0</v>
      </c>
      <c r="BB1218" s="268">
        <v>0</v>
      </c>
      <c r="BC1218" s="422"/>
      <c r="BD1218" s="263"/>
    </row>
    <row r="1219" spans="1:56" ht="11.25" customHeight="1">
      <c r="A1219" s="123">
        <v>263</v>
      </c>
      <c r="B1219" s="55" t="s">
        <v>562</v>
      </c>
      <c r="C1219" s="345">
        <v>1</v>
      </c>
      <c r="D1219" s="57">
        <v>20315</v>
      </c>
      <c r="E1219" s="8">
        <v>17</v>
      </c>
      <c r="F1219" s="55" t="s">
        <v>454</v>
      </c>
      <c r="G1219" s="55" t="s">
        <v>748</v>
      </c>
      <c r="H1219" s="55" t="s">
        <v>385</v>
      </c>
      <c r="I1219" s="55" t="s">
        <v>103</v>
      </c>
      <c r="J1219" s="55"/>
      <c r="K1219" s="55"/>
      <c r="L1219" s="55"/>
      <c r="M1219" s="8"/>
      <c r="N1219" s="58"/>
      <c r="O1219" s="55"/>
      <c r="P1219" s="55"/>
      <c r="Q1219" s="55"/>
      <c r="R1219" s="8"/>
      <c r="S1219" s="58"/>
      <c r="T1219" s="55"/>
      <c r="U1219" s="55"/>
      <c r="V1219" s="55"/>
      <c r="W1219" s="8"/>
      <c r="X1219" s="58"/>
      <c r="Y1219" s="55"/>
      <c r="Z1219" s="55"/>
      <c r="AA1219" s="55"/>
      <c r="AB1219" s="8"/>
      <c r="AC1219" s="58"/>
      <c r="AD1219" s="55"/>
      <c r="AE1219" s="55"/>
      <c r="AF1219" s="55"/>
      <c r="AG1219" s="8"/>
      <c r="AH1219" s="58"/>
      <c r="AI1219" s="55"/>
      <c r="AJ1219" s="55"/>
      <c r="AK1219" s="55">
        <v>36.954300000000003</v>
      </c>
      <c r="AL1219" s="8">
        <v>0</v>
      </c>
      <c r="AM1219" s="58">
        <v>0</v>
      </c>
      <c r="AN1219" s="55"/>
      <c r="AO1219" s="228"/>
      <c r="AP1219" s="55">
        <v>143.49</v>
      </c>
      <c r="AQ1219" s="200">
        <v>0</v>
      </c>
      <c r="AR1219" s="201">
        <v>0</v>
      </c>
      <c r="AS1219" s="55"/>
      <c r="AT1219" s="55"/>
      <c r="AU1219" s="423">
        <v>81.858649999999997</v>
      </c>
      <c r="AV1219" s="200">
        <v>0</v>
      </c>
      <c r="AW1219" s="201">
        <v>0</v>
      </c>
      <c r="AX1219" s="423"/>
      <c r="AY1219" s="55"/>
      <c r="AZ1219" s="423">
        <v>129.1311</v>
      </c>
      <c r="BA1219" s="200">
        <v>0</v>
      </c>
      <c r="BB1219" s="201">
        <v>0</v>
      </c>
      <c r="BC1219" s="425"/>
      <c r="BD1219" s="136"/>
    </row>
    <row r="1220" spans="1:56" ht="11.25" customHeight="1">
      <c r="A1220" s="123">
        <v>263</v>
      </c>
      <c r="B1220" s="55" t="s">
        <v>562</v>
      </c>
      <c r="C1220" s="345">
        <v>2</v>
      </c>
      <c r="D1220" s="57">
        <v>20435</v>
      </c>
      <c r="E1220" s="8">
        <v>17</v>
      </c>
      <c r="F1220" s="55" t="s">
        <v>454</v>
      </c>
      <c r="G1220" s="55" t="s">
        <v>748</v>
      </c>
      <c r="H1220" s="55" t="s">
        <v>385</v>
      </c>
      <c r="I1220" s="55" t="s">
        <v>103</v>
      </c>
      <c r="J1220" s="55"/>
      <c r="K1220" s="55"/>
      <c r="L1220" s="55"/>
      <c r="M1220" s="8"/>
      <c r="N1220" s="58"/>
      <c r="O1220" s="55"/>
      <c r="P1220" s="55"/>
      <c r="Q1220" s="55"/>
      <c r="R1220" s="8"/>
      <c r="S1220" s="58"/>
      <c r="T1220" s="55"/>
      <c r="U1220" s="55"/>
      <c r="V1220" s="55"/>
      <c r="W1220" s="8"/>
      <c r="X1220" s="58"/>
      <c r="Y1220" s="55"/>
      <c r="Z1220" s="55"/>
      <c r="AA1220" s="55"/>
      <c r="AB1220" s="8"/>
      <c r="AC1220" s="58"/>
      <c r="AD1220" s="55"/>
      <c r="AE1220" s="55"/>
      <c r="AF1220" s="55"/>
      <c r="AG1220" s="8"/>
      <c r="AH1220" s="58"/>
      <c r="AI1220" s="55"/>
      <c r="AJ1220" s="55"/>
      <c r="AK1220" s="55">
        <v>135.44934999999998</v>
      </c>
      <c r="AL1220" s="8">
        <v>0</v>
      </c>
      <c r="AM1220" s="58">
        <v>0</v>
      </c>
      <c r="AN1220" s="55"/>
      <c r="AO1220" s="228"/>
      <c r="AP1220" s="55">
        <v>121.86</v>
      </c>
      <c r="AQ1220" s="200">
        <v>0</v>
      </c>
      <c r="AR1220" s="201">
        <v>0</v>
      </c>
      <c r="AS1220" s="55"/>
      <c r="AT1220" s="55"/>
      <c r="AU1220" s="423">
        <v>25.1934</v>
      </c>
      <c r="AV1220" s="200">
        <v>0</v>
      </c>
      <c r="AW1220" s="201">
        <v>0</v>
      </c>
      <c r="AX1220" s="423"/>
      <c r="AY1220" s="55"/>
      <c r="AZ1220" s="423">
        <v>109.66889999999999</v>
      </c>
      <c r="BA1220" s="200">
        <v>0</v>
      </c>
      <c r="BB1220" s="201">
        <v>0</v>
      </c>
      <c r="BC1220" s="425"/>
      <c r="BD1220" s="136"/>
    </row>
    <row r="1221" spans="1:56" ht="11.25" customHeight="1">
      <c r="A1221" s="123">
        <v>263</v>
      </c>
      <c r="B1221" s="55" t="s">
        <v>562</v>
      </c>
      <c r="C1221" s="345">
        <v>3</v>
      </c>
      <c r="D1221" s="57">
        <v>20632</v>
      </c>
      <c r="E1221" s="8">
        <v>17</v>
      </c>
      <c r="F1221" s="55" t="s">
        <v>454</v>
      </c>
      <c r="G1221" s="55" t="s">
        <v>748</v>
      </c>
      <c r="H1221" s="55" t="s">
        <v>385</v>
      </c>
      <c r="I1221" s="55" t="s">
        <v>103</v>
      </c>
      <c r="J1221" s="55"/>
      <c r="K1221" s="55"/>
      <c r="L1221" s="55"/>
      <c r="M1221" s="8"/>
      <c r="N1221" s="58"/>
      <c r="O1221" s="55"/>
      <c r="P1221" s="55"/>
      <c r="Q1221" s="55"/>
      <c r="R1221" s="8"/>
      <c r="S1221" s="58"/>
      <c r="T1221" s="55"/>
      <c r="U1221" s="55"/>
      <c r="V1221" s="55"/>
      <c r="W1221" s="8"/>
      <c r="X1221" s="58"/>
      <c r="Y1221" s="55"/>
      <c r="Z1221" s="55"/>
      <c r="AA1221" s="55"/>
      <c r="AB1221" s="8"/>
      <c r="AC1221" s="58"/>
      <c r="AD1221" s="55"/>
      <c r="AE1221" s="55"/>
      <c r="AF1221" s="55"/>
      <c r="AG1221" s="8"/>
      <c r="AH1221" s="58"/>
      <c r="AI1221" s="55"/>
      <c r="AJ1221" s="55"/>
      <c r="AK1221" s="55">
        <v>119.71839999999999</v>
      </c>
      <c r="AL1221" s="8">
        <v>0</v>
      </c>
      <c r="AM1221" s="58">
        <v>0</v>
      </c>
      <c r="AN1221" s="55"/>
      <c r="AO1221" s="228"/>
      <c r="AP1221" s="55">
        <v>138.09</v>
      </c>
      <c r="AQ1221" s="200">
        <v>0</v>
      </c>
      <c r="AR1221" s="201">
        <v>0</v>
      </c>
      <c r="AS1221" s="55"/>
      <c r="AT1221" s="55"/>
      <c r="AU1221" s="423">
        <v>84.196900000000014</v>
      </c>
      <c r="AV1221" s="200">
        <v>0</v>
      </c>
      <c r="AW1221" s="201">
        <v>0</v>
      </c>
      <c r="AX1221" s="423"/>
      <c r="AY1221" s="55"/>
      <c r="AZ1221" s="423">
        <v>135.47919999999999</v>
      </c>
      <c r="BA1221" s="200">
        <v>0</v>
      </c>
      <c r="BB1221" s="201">
        <v>0</v>
      </c>
      <c r="BC1221" s="425"/>
      <c r="BD1221" s="136"/>
    </row>
    <row r="1222" spans="1:56" ht="11.25" customHeight="1">
      <c r="A1222" s="123">
        <v>263</v>
      </c>
      <c r="B1222" s="55" t="s">
        <v>562</v>
      </c>
      <c r="C1222" s="345">
        <v>4</v>
      </c>
      <c r="D1222" s="57">
        <v>21565</v>
      </c>
      <c r="E1222" s="8">
        <v>21.25</v>
      </c>
      <c r="F1222" s="55" t="s">
        <v>454</v>
      </c>
      <c r="G1222" s="55" t="s">
        <v>748</v>
      </c>
      <c r="H1222" s="55" t="s">
        <v>385</v>
      </c>
      <c r="I1222" s="55" t="s">
        <v>103</v>
      </c>
      <c r="J1222" s="55"/>
      <c r="K1222" s="55"/>
      <c r="L1222" s="55"/>
      <c r="M1222" s="8"/>
      <c r="N1222" s="58"/>
      <c r="O1222" s="55"/>
      <c r="P1222" s="55"/>
      <c r="Q1222" s="55"/>
      <c r="R1222" s="8"/>
      <c r="S1222" s="58"/>
      <c r="T1222" s="55"/>
      <c r="U1222" s="55"/>
      <c r="V1222" s="55"/>
      <c r="W1222" s="8"/>
      <c r="X1222" s="58"/>
      <c r="Y1222" s="55"/>
      <c r="Z1222" s="55"/>
      <c r="AA1222" s="55"/>
      <c r="AB1222" s="8"/>
      <c r="AC1222" s="58"/>
      <c r="AD1222" s="55"/>
      <c r="AE1222" s="55"/>
      <c r="AF1222" s="55"/>
      <c r="AG1222" s="8"/>
      <c r="AH1222" s="58"/>
      <c r="AI1222" s="55"/>
      <c r="AJ1222" s="55"/>
      <c r="AK1222" s="55">
        <v>75.311549999999997</v>
      </c>
      <c r="AL1222" s="8">
        <v>0</v>
      </c>
      <c r="AM1222" s="58">
        <v>0</v>
      </c>
      <c r="AN1222" s="55"/>
      <c r="AO1222" s="228"/>
      <c r="AP1222" s="55">
        <v>140.88999999999999</v>
      </c>
      <c r="AQ1222" s="200">
        <v>0</v>
      </c>
      <c r="AR1222" s="201">
        <v>0</v>
      </c>
      <c r="AS1222" s="55"/>
      <c r="AT1222" s="55"/>
      <c r="AU1222" s="423">
        <v>100.30595</v>
      </c>
      <c r="AV1222" s="200">
        <v>0</v>
      </c>
      <c r="AW1222" s="201">
        <v>0</v>
      </c>
      <c r="AX1222" s="423"/>
      <c r="AY1222" s="55"/>
      <c r="AZ1222" s="423">
        <v>120.4746</v>
      </c>
      <c r="BA1222" s="200">
        <v>0</v>
      </c>
      <c r="BB1222" s="201">
        <v>0</v>
      </c>
      <c r="BC1222" s="425"/>
      <c r="BD1222" s="136"/>
    </row>
    <row r="1223" spans="1:56" ht="11.25" customHeight="1">
      <c r="A1223" s="123">
        <v>263</v>
      </c>
      <c r="B1223" s="55" t="s">
        <v>562</v>
      </c>
      <c r="C1223" s="345">
        <v>5</v>
      </c>
      <c r="D1223" s="57">
        <v>21769</v>
      </c>
      <c r="E1223" s="8">
        <v>21.25</v>
      </c>
      <c r="F1223" s="55" t="s">
        <v>454</v>
      </c>
      <c r="G1223" s="55" t="s">
        <v>748</v>
      </c>
      <c r="H1223" s="55" t="s">
        <v>385</v>
      </c>
      <c r="I1223" s="55" t="s">
        <v>103</v>
      </c>
      <c r="J1223" s="55"/>
      <c r="K1223" s="55"/>
      <c r="L1223" s="55"/>
      <c r="M1223" s="8"/>
      <c r="N1223" s="58"/>
      <c r="O1223" s="55"/>
      <c r="P1223" s="55"/>
      <c r="Q1223" s="55"/>
      <c r="R1223" s="8"/>
      <c r="S1223" s="58"/>
      <c r="T1223" s="55"/>
      <c r="U1223" s="55"/>
      <c r="V1223" s="55"/>
      <c r="W1223" s="8"/>
      <c r="X1223" s="58"/>
      <c r="Y1223" s="55"/>
      <c r="Z1223" s="55"/>
      <c r="AA1223" s="55"/>
      <c r="AB1223" s="8"/>
      <c r="AC1223" s="58"/>
      <c r="AD1223" s="55"/>
      <c r="AE1223" s="55"/>
      <c r="AF1223" s="55"/>
      <c r="AG1223" s="8"/>
      <c r="AH1223" s="58"/>
      <c r="AI1223" s="55"/>
      <c r="AJ1223" s="55"/>
      <c r="AK1223" s="55">
        <v>173.56780000000001</v>
      </c>
      <c r="AL1223" s="8">
        <v>0</v>
      </c>
      <c r="AM1223" s="58">
        <v>0</v>
      </c>
      <c r="AN1223" s="55"/>
      <c r="AO1223" s="228"/>
      <c r="AP1223" s="55">
        <v>163.22</v>
      </c>
      <c r="AQ1223" s="200">
        <v>0</v>
      </c>
      <c r="AR1223" s="201">
        <v>0</v>
      </c>
      <c r="AS1223" s="55"/>
      <c r="AT1223" s="55"/>
      <c r="AU1223" s="423">
        <v>4.4476499999999994</v>
      </c>
      <c r="AV1223" s="200">
        <v>0</v>
      </c>
      <c r="AW1223" s="201">
        <v>0</v>
      </c>
      <c r="AX1223" s="423"/>
      <c r="AY1223" s="55"/>
      <c r="AZ1223" s="423">
        <v>153.7474</v>
      </c>
      <c r="BA1223" s="200">
        <v>0</v>
      </c>
      <c r="BB1223" s="201">
        <v>0</v>
      </c>
      <c r="BC1223" s="425"/>
      <c r="BD1223" s="136"/>
    </row>
    <row r="1224" spans="1:56" s="4" customFormat="1" ht="11.25" customHeight="1">
      <c r="A1224" s="123">
        <v>263</v>
      </c>
      <c r="B1224" s="55" t="s">
        <v>562</v>
      </c>
      <c r="C1224" s="345">
        <v>6</v>
      </c>
      <c r="D1224" s="57">
        <v>21770</v>
      </c>
      <c r="E1224" s="8">
        <v>21.25</v>
      </c>
      <c r="F1224" s="55" t="s">
        <v>454</v>
      </c>
      <c r="G1224" s="55" t="s">
        <v>748</v>
      </c>
      <c r="H1224" s="55" t="s">
        <v>385</v>
      </c>
      <c r="I1224" s="55" t="s">
        <v>103</v>
      </c>
      <c r="J1224" s="55"/>
      <c r="K1224" s="55"/>
      <c r="L1224" s="55"/>
      <c r="M1224" s="8"/>
      <c r="N1224" s="58"/>
      <c r="O1224" s="55"/>
      <c r="P1224" s="55"/>
      <c r="Q1224" s="55"/>
      <c r="R1224" s="8"/>
      <c r="S1224" s="58"/>
      <c r="T1224" s="55"/>
      <c r="U1224" s="55"/>
      <c r="V1224" s="55"/>
      <c r="W1224" s="8"/>
      <c r="X1224" s="58"/>
      <c r="Y1224" s="55"/>
      <c r="Z1224" s="55"/>
      <c r="AA1224" s="55"/>
      <c r="AB1224" s="8"/>
      <c r="AC1224" s="58"/>
      <c r="AD1224" s="55"/>
      <c r="AE1224" s="55"/>
      <c r="AF1224" s="55"/>
      <c r="AG1224" s="8"/>
      <c r="AH1224" s="58"/>
      <c r="AI1224" s="55"/>
      <c r="AJ1224" s="55"/>
      <c r="AK1224" s="55">
        <v>9.9500000000000005E-3</v>
      </c>
      <c r="AL1224" s="8">
        <v>0</v>
      </c>
      <c r="AM1224" s="58">
        <v>0</v>
      </c>
      <c r="AN1224" s="55"/>
      <c r="AO1224" s="228"/>
      <c r="AP1224" s="55">
        <v>151.16</v>
      </c>
      <c r="AQ1224" s="200">
        <v>0</v>
      </c>
      <c r="AR1224" s="201">
        <v>0</v>
      </c>
      <c r="AS1224" s="55"/>
      <c r="AT1224" s="55"/>
      <c r="AU1224" s="423">
        <v>182.67205000000004</v>
      </c>
      <c r="AV1224" s="200">
        <v>0</v>
      </c>
      <c r="AW1224" s="201">
        <v>0</v>
      </c>
      <c r="AX1224" s="423"/>
      <c r="AY1224" s="55"/>
      <c r="AZ1224" s="423">
        <v>194.77125000000001</v>
      </c>
      <c r="BA1224" s="200">
        <v>0</v>
      </c>
      <c r="BB1224" s="201">
        <v>0</v>
      </c>
      <c r="BC1224" s="425"/>
      <c r="BD1224" s="136"/>
    </row>
    <row r="1225" spans="1:56" ht="11.25" customHeight="1">
      <c r="A1225" s="357">
        <v>264</v>
      </c>
      <c r="B1225" s="263" t="s">
        <v>273</v>
      </c>
      <c r="C1225" s="344">
        <v>0</v>
      </c>
      <c r="D1225" s="264"/>
      <c r="E1225" s="421">
        <v>0</v>
      </c>
      <c r="F1225" s="263" t="s">
        <v>132</v>
      </c>
      <c r="G1225" s="263" t="s">
        <v>338</v>
      </c>
      <c r="H1225" s="263" t="s">
        <v>960</v>
      </c>
      <c r="I1225" s="263" t="s">
        <v>103</v>
      </c>
      <c r="J1225" s="263"/>
      <c r="K1225" s="263"/>
      <c r="L1225" s="277" t="s">
        <v>238</v>
      </c>
      <c r="M1225" s="265">
        <v>0</v>
      </c>
      <c r="N1225" s="268">
        <v>0</v>
      </c>
      <c r="O1225" s="263"/>
      <c r="P1225" s="263"/>
      <c r="Q1225" s="277" t="s">
        <v>238</v>
      </c>
      <c r="R1225" s="265">
        <v>0</v>
      </c>
      <c r="S1225" s="268">
        <v>0</v>
      </c>
      <c r="T1225" s="263"/>
      <c r="U1225" s="263"/>
      <c r="V1225" s="277" t="s">
        <v>238</v>
      </c>
      <c r="W1225" s="265">
        <v>0</v>
      </c>
      <c r="X1225" s="268">
        <v>0</v>
      </c>
      <c r="Y1225" s="263"/>
      <c r="Z1225" s="263"/>
      <c r="AA1225" s="276" t="s">
        <v>238</v>
      </c>
      <c r="AB1225" s="265">
        <v>0</v>
      </c>
      <c r="AC1225" s="268">
        <v>0</v>
      </c>
      <c r="AD1225" s="263"/>
      <c r="AE1225" s="263"/>
      <c r="AF1225" s="276" t="s">
        <v>238</v>
      </c>
      <c r="AG1225" s="265">
        <v>0</v>
      </c>
      <c r="AH1225" s="268">
        <v>0</v>
      </c>
      <c r="AI1225" s="263"/>
      <c r="AJ1225" s="263"/>
      <c r="AK1225" s="263"/>
      <c r="AL1225" s="265">
        <v>0</v>
      </c>
      <c r="AM1225" s="268">
        <v>0</v>
      </c>
      <c r="AN1225" s="263"/>
      <c r="AO1225" s="313"/>
      <c r="AP1225" s="263"/>
      <c r="AQ1225" s="265">
        <v>0</v>
      </c>
      <c r="AR1225" s="268">
        <v>0</v>
      </c>
      <c r="AS1225" s="263"/>
      <c r="AT1225" s="263"/>
      <c r="AU1225" s="422">
        <v>0</v>
      </c>
      <c r="AV1225" s="265">
        <v>0</v>
      </c>
      <c r="AW1225" s="268">
        <v>0</v>
      </c>
      <c r="AX1225" s="422"/>
      <c r="AY1225" s="263"/>
      <c r="AZ1225" s="422">
        <v>0</v>
      </c>
      <c r="BA1225" s="265">
        <v>0</v>
      </c>
      <c r="BB1225" s="268">
        <v>0</v>
      </c>
      <c r="BC1225" s="422"/>
      <c r="BD1225" s="263"/>
    </row>
    <row r="1226" spans="1:56" ht="11.25" customHeight="1">
      <c r="A1226" s="123">
        <v>264</v>
      </c>
      <c r="B1226" s="55" t="s">
        <v>273</v>
      </c>
      <c r="C1226" s="345">
        <v>1</v>
      </c>
      <c r="D1226" s="57">
        <v>37711</v>
      </c>
      <c r="E1226" s="94">
        <v>0</v>
      </c>
      <c r="F1226" s="55" t="s">
        <v>132</v>
      </c>
      <c r="G1226" s="55" t="s">
        <v>338</v>
      </c>
      <c r="H1226" s="55" t="s">
        <v>960</v>
      </c>
      <c r="I1226" s="55" t="s">
        <v>103</v>
      </c>
      <c r="J1226" s="55"/>
      <c r="K1226" s="55"/>
      <c r="L1226" s="228" t="s">
        <v>238</v>
      </c>
      <c r="M1226" s="8"/>
      <c r="N1226" s="58"/>
      <c r="O1226" s="55"/>
      <c r="P1226" s="55"/>
      <c r="Q1226" s="228" t="s">
        <v>238</v>
      </c>
      <c r="R1226" s="8"/>
      <c r="S1226" s="58"/>
      <c r="T1226" s="55"/>
      <c r="U1226" s="55"/>
      <c r="V1226" s="228" t="s">
        <v>238</v>
      </c>
      <c r="W1226" s="8"/>
      <c r="X1226" s="58"/>
      <c r="Y1226" s="55"/>
      <c r="Z1226" s="55"/>
      <c r="AA1226" s="228" t="s">
        <v>238</v>
      </c>
      <c r="AB1226" s="8"/>
      <c r="AC1226" s="58"/>
      <c r="AD1226" s="55"/>
      <c r="AE1226" s="55"/>
      <c r="AF1226" s="228" t="s">
        <v>238</v>
      </c>
      <c r="AG1226" s="8"/>
      <c r="AH1226" s="58"/>
      <c r="AI1226" s="55"/>
      <c r="AJ1226" s="55"/>
      <c r="AK1226" s="55"/>
      <c r="AL1226" s="8">
        <v>0</v>
      </c>
      <c r="AM1226" s="58">
        <v>0</v>
      </c>
      <c r="AN1226" s="55"/>
      <c r="AO1226" s="228"/>
      <c r="AP1226" s="55"/>
      <c r="AQ1226" s="200">
        <v>0</v>
      </c>
      <c r="AR1226" s="201">
        <v>0</v>
      </c>
      <c r="AS1226" s="55"/>
      <c r="AT1226" s="55"/>
      <c r="AU1226" s="245">
        <v>0</v>
      </c>
      <c r="AV1226" s="200">
        <v>0</v>
      </c>
      <c r="AW1226" s="201">
        <v>0</v>
      </c>
      <c r="AX1226" s="423"/>
      <c r="AY1226" s="55"/>
      <c r="AZ1226" s="423">
        <v>0</v>
      </c>
      <c r="BA1226" s="200">
        <v>0</v>
      </c>
      <c r="BB1226" s="201">
        <v>0</v>
      </c>
      <c r="BC1226" s="425"/>
      <c r="BD1226" s="136"/>
    </row>
    <row r="1227" spans="1:56" ht="11.25" customHeight="1">
      <c r="A1227" s="123">
        <v>264</v>
      </c>
      <c r="B1227" s="55" t="s">
        <v>273</v>
      </c>
      <c r="C1227" s="345">
        <v>2</v>
      </c>
      <c r="D1227" s="57">
        <v>37711</v>
      </c>
      <c r="E1227" s="94">
        <v>0</v>
      </c>
      <c r="F1227" s="55" t="s">
        <v>132</v>
      </c>
      <c r="G1227" s="55" t="s">
        <v>338</v>
      </c>
      <c r="H1227" s="55" t="s">
        <v>960</v>
      </c>
      <c r="I1227" s="55" t="s">
        <v>103</v>
      </c>
      <c r="J1227" s="55"/>
      <c r="K1227" s="55"/>
      <c r="L1227" s="228" t="s">
        <v>238</v>
      </c>
      <c r="M1227" s="8"/>
      <c r="N1227" s="58"/>
      <c r="O1227" s="55"/>
      <c r="P1227" s="55"/>
      <c r="Q1227" s="228" t="s">
        <v>238</v>
      </c>
      <c r="R1227" s="8"/>
      <c r="S1227" s="58"/>
      <c r="T1227" s="55"/>
      <c r="U1227" s="55"/>
      <c r="V1227" s="228" t="s">
        <v>238</v>
      </c>
      <c r="W1227" s="8"/>
      <c r="X1227" s="58"/>
      <c r="Y1227" s="55"/>
      <c r="Z1227" s="55"/>
      <c r="AA1227" s="228" t="s">
        <v>238</v>
      </c>
      <c r="AB1227" s="8"/>
      <c r="AC1227" s="58"/>
      <c r="AD1227" s="55"/>
      <c r="AE1227" s="55"/>
      <c r="AF1227" s="228" t="s">
        <v>238</v>
      </c>
      <c r="AG1227" s="8"/>
      <c r="AH1227" s="58"/>
      <c r="AI1227" s="55"/>
      <c r="AJ1227" s="55"/>
      <c r="AK1227" s="55"/>
      <c r="AL1227" s="8">
        <v>0</v>
      </c>
      <c r="AM1227" s="58">
        <v>0</v>
      </c>
      <c r="AN1227" s="55"/>
      <c r="AO1227" s="228"/>
      <c r="AP1227" s="55"/>
      <c r="AQ1227" s="200">
        <v>0</v>
      </c>
      <c r="AR1227" s="201">
        <v>0</v>
      </c>
      <c r="AS1227" s="55"/>
      <c r="AT1227" s="55"/>
      <c r="AU1227" s="245">
        <v>0</v>
      </c>
      <c r="AV1227" s="200">
        <v>0</v>
      </c>
      <c r="AW1227" s="201">
        <v>0</v>
      </c>
      <c r="AX1227" s="423"/>
      <c r="AY1227" s="55"/>
      <c r="AZ1227" s="423">
        <v>0</v>
      </c>
      <c r="BA1227" s="200">
        <v>0</v>
      </c>
      <c r="BB1227" s="201">
        <v>0</v>
      </c>
      <c r="BC1227" s="425"/>
      <c r="BD1227" s="136"/>
    </row>
    <row r="1228" spans="1:56" s="4" customFormat="1" ht="11.25" customHeight="1">
      <c r="A1228" s="123">
        <v>264</v>
      </c>
      <c r="B1228" s="55" t="s">
        <v>273</v>
      </c>
      <c r="C1228" s="345">
        <v>3</v>
      </c>
      <c r="D1228" s="57">
        <v>37711</v>
      </c>
      <c r="E1228" s="94">
        <v>0</v>
      </c>
      <c r="F1228" s="55" t="s">
        <v>132</v>
      </c>
      <c r="G1228" s="55" t="s">
        <v>338</v>
      </c>
      <c r="H1228" s="55" t="s">
        <v>960</v>
      </c>
      <c r="I1228" s="55" t="s">
        <v>103</v>
      </c>
      <c r="J1228" s="55"/>
      <c r="K1228" s="55"/>
      <c r="L1228" s="228" t="s">
        <v>238</v>
      </c>
      <c r="M1228" s="8"/>
      <c r="N1228" s="58"/>
      <c r="O1228" s="55"/>
      <c r="P1228" s="55"/>
      <c r="Q1228" s="228" t="s">
        <v>238</v>
      </c>
      <c r="R1228" s="8"/>
      <c r="S1228" s="58"/>
      <c r="T1228" s="55"/>
      <c r="U1228" s="55"/>
      <c r="V1228" s="228" t="s">
        <v>238</v>
      </c>
      <c r="W1228" s="8"/>
      <c r="X1228" s="58"/>
      <c r="Y1228" s="55"/>
      <c r="Z1228" s="55"/>
      <c r="AA1228" s="228" t="s">
        <v>238</v>
      </c>
      <c r="AB1228" s="8"/>
      <c r="AC1228" s="58"/>
      <c r="AD1228" s="55"/>
      <c r="AE1228" s="55"/>
      <c r="AF1228" s="228" t="s">
        <v>238</v>
      </c>
      <c r="AG1228" s="8"/>
      <c r="AH1228" s="58"/>
      <c r="AI1228" s="55"/>
      <c r="AJ1228" s="55"/>
      <c r="AK1228" s="55"/>
      <c r="AL1228" s="8">
        <v>0</v>
      </c>
      <c r="AM1228" s="58">
        <v>0</v>
      </c>
      <c r="AN1228" s="55"/>
      <c r="AO1228" s="228"/>
      <c r="AP1228" s="55"/>
      <c r="AQ1228" s="200">
        <v>0</v>
      </c>
      <c r="AR1228" s="201">
        <v>0</v>
      </c>
      <c r="AS1228" s="55"/>
      <c r="AT1228" s="55"/>
      <c r="AU1228" s="245">
        <v>0</v>
      </c>
      <c r="AV1228" s="200">
        <v>0</v>
      </c>
      <c r="AW1228" s="201">
        <v>0</v>
      </c>
      <c r="AX1228" s="423"/>
      <c r="AY1228" s="55"/>
      <c r="AZ1228" s="423">
        <v>0</v>
      </c>
      <c r="BA1228" s="200">
        <v>0</v>
      </c>
      <c r="BB1228" s="201">
        <v>0</v>
      </c>
      <c r="BC1228" s="425"/>
      <c r="BD1228" s="136"/>
    </row>
    <row r="1229" spans="1:56" ht="11.25" customHeight="1">
      <c r="A1229" s="357">
        <v>265</v>
      </c>
      <c r="B1229" s="263" t="s">
        <v>863</v>
      </c>
      <c r="C1229" s="344">
        <v>0</v>
      </c>
      <c r="D1229" s="264"/>
      <c r="E1229" s="421">
        <v>60</v>
      </c>
      <c r="F1229" s="263" t="s">
        <v>537</v>
      </c>
      <c r="G1229" s="263" t="s">
        <v>748</v>
      </c>
      <c r="H1229" s="263" t="s">
        <v>641</v>
      </c>
      <c r="I1229" s="263" t="s">
        <v>103</v>
      </c>
      <c r="J1229" s="263"/>
      <c r="K1229" s="263"/>
      <c r="L1229" s="267">
        <v>22.407399999999999</v>
      </c>
      <c r="M1229" s="265">
        <v>0</v>
      </c>
      <c r="N1229" s="268">
        <v>0</v>
      </c>
      <c r="O1229" s="263"/>
      <c r="P1229" s="263"/>
      <c r="Q1229" s="267">
        <v>88.545049999999989</v>
      </c>
      <c r="R1229" s="265">
        <v>0</v>
      </c>
      <c r="S1229" s="268">
        <v>0</v>
      </c>
      <c r="T1229" s="263"/>
      <c r="U1229" s="263"/>
      <c r="V1229" s="267">
        <v>139.48905000000002</v>
      </c>
      <c r="W1229" s="265">
        <v>0</v>
      </c>
      <c r="X1229" s="268">
        <v>0</v>
      </c>
      <c r="Y1229" s="263"/>
      <c r="Z1229" s="263"/>
      <c r="AA1229" s="265">
        <v>117.59905000000001</v>
      </c>
      <c r="AB1229" s="265">
        <v>0</v>
      </c>
      <c r="AC1229" s="268">
        <v>0</v>
      </c>
      <c r="AD1229" s="263"/>
      <c r="AE1229" s="263"/>
      <c r="AF1229" s="271">
        <v>115.9175</v>
      </c>
      <c r="AG1229" s="265">
        <v>0</v>
      </c>
      <c r="AH1229" s="268">
        <v>0</v>
      </c>
      <c r="AI1229" s="263"/>
      <c r="AJ1229" s="263"/>
      <c r="AK1229" s="263">
        <v>168.95100000000002</v>
      </c>
      <c r="AL1229" s="265">
        <v>0</v>
      </c>
      <c r="AM1229" s="268">
        <v>0</v>
      </c>
      <c r="AN1229" s="263"/>
      <c r="AO1229" s="313"/>
      <c r="AP1229" s="263">
        <v>49.222650000000002</v>
      </c>
      <c r="AQ1229" s="265">
        <v>0</v>
      </c>
      <c r="AR1229" s="268">
        <v>0</v>
      </c>
      <c r="AS1229" s="263"/>
      <c r="AT1229" s="263"/>
      <c r="AU1229" s="422">
        <v>105.46005</v>
      </c>
      <c r="AV1229" s="265">
        <v>0</v>
      </c>
      <c r="AW1229" s="268">
        <v>0</v>
      </c>
      <c r="AX1229" s="422"/>
      <c r="AY1229" s="263"/>
      <c r="AZ1229" s="422">
        <v>162.4238</v>
      </c>
      <c r="BA1229" s="265">
        <v>0</v>
      </c>
      <c r="BB1229" s="268">
        <v>0</v>
      </c>
      <c r="BC1229" s="422"/>
      <c r="BD1229" s="263"/>
    </row>
    <row r="1230" spans="1:56" ht="11.25" customHeight="1">
      <c r="A1230" s="123">
        <v>265</v>
      </c>
      <c r="B1230" s="55" t="s">
        <v>863</v>
      </c>
      <c r="C1230" s="345">
        <v>1</v>
      </c>
      <c r="D1230" s="57">
        <v>38957</v>
      </c>
      <c r="E1230" s="8">
        <v>20</v>
      </c>
      <c r="F1230" s="55" t="s">
        <v>537</v>
      </c>
      <c r="G1230" s="55" t="s">
        <v>748</v>
      </c>
      <c r="H1230" s="55" t="s">
        <v>641</v>
      </c>
      <c r="I1230" s="55" t="s">
        <v>103</v>
      </c>
      <c r="J1230" s="55"/>
      <c r="K1230" s="55"/>
      <c r="L1230" s="55"/>
      <c r="M1230" s="8"/>
      <c r="N1230" s="58"/>
      <c r="O1230" s="55"/>
      <c r="P1230" s="55"/>
      <c r="Q1230" s="55"/>
      <c r="R1230" s="8"/>
      <c r="S1230" s="58"/>
      <c r="T1230" s="55"/>
      <c r="U1230" s="55"/>
      <c r="V1230" s="55"/>
      <c r="W1230" s="8"/>
      <c r="X1230" s="58"/>
      <c r="Y1230" s="55"/>
      <c r="Z1230" s="55"/>
      <c r="AA1230" s="55"/>
      <c r="AB1230" s="8"/>
      <c r="AC1230" s="58"/>
      <c r="AD1230" s="55"/>
      <c r="AE1230" s="55"/>
      <c r="AF1230" s="55"/>
      <c r="AG1230" s="8"/>
      <c r="AH1230" s="58"/>
      <c r="AI1230" s="55"/>
      <c r="AJ1230" s="55"/>
      <c r="AK1230" s="55">
        <v>76.804050000000004</v>
      </c>
      <c r="AL1230" s="8">
        <v>0</v>
      </c>
      <c r="AM1230" s="58">
        <v>0</v>
      </c>
      <c r="AN1230" s="55"/>
      <c r="AO1230" s="228"/>
      <c r="AP1230" s="55">
        <v>17.809999999999999</v>
      </c>
      <c r="AQ1230" s="200">
        <v>0</v>
      </c>
      <c r="AR1230" s="201">
        <v>0</v>
      </c>
      <c r="AS1230" s="55"/>
      <c r="AT1230" s="55"/>
      <c r="AU1230" s="423">
        <v>45.431699999999992</v>
      </c>
      <c r="AV1230" s="200">
        <v>0</v>
      </c>
      <c r="AW1230" s="201">
        <v>0</v>
      </c>
      <c r="AX1230" s="423"/>
      <c r="AY1230" s="55"/>
      <c r="AZ1230" s="423">
        <v>86.654550000000015</v>
      </c>
      <c r="BA1230" s="200">
        <v>0</v>
      </c>
      <c r="BB1230" s="201">
        <v>0</v>
      </c>
      <c r="BC1230" s="425"/>
      <c r="BD1230" s="136"/>
    </row>
    <row r="1231" spans="1:56" ht="11.25" customHeight="1">
      <c r="A1231" s="123">
        <v>265</v>
      </c>
      <c r="B1231" s="55" t="s">
        <v>863</v>
      </c>
      <c r="C1231" s="345">
        <v>2</v>
      </c>
      <c r="D1231" s="57">
        <v>38969</v>
      </c>
      <c r="E1231" s="8">
        <v>20</v>
      </c>
      <c r="F1231" s="55" t="s">
        <v>537</v>
      </c>
      <c r="G1231" s="55" t="s">
        <v>748</v>
      </c>
      <c r="H1231" s="55" t="s">
        <v>641</v>
      </c>
      <c r="I1231" s="55" t="s">
        <v>103</v>
      </c>
      <c r="J1231" s="55"/>
      <c r="K1231" s="55"/>
      <c r="L1231" s="55"/>
      <c r="M1231" s="8"/>
      <c r="N1231" s="58"/>
      <c r="O1231" s="55"/>
      <c r="P1231" s="55"/>
      <c r="Q1231" s="55"/>
      <c r="R1231" s="8"/>
      <c r="S1231" s="58"/>
      <c r="T1231" s="55"/>
      <c r="U1231" s="55"/>
      <c r="V1231" s="55"/>
      <c r="W1231" s="8"/>
      <c r="X1231" s="58"/>
      <c r="Y1231" s="55"/>
      <c r="Z1231" s="55"/>
      <c r="AA1231" s="55"/>
      <c r="AB1231" s="8"/>
      <c r="AC1231" s="58"/>
      <c r="AD1231" s="55"/>
      <c r="AE1231" s="55"/>
      <c r="AF1231" s="55"/>
      <c r="AG1231" s="8"/>
      <c r="AH1231" s="58"/>
      <c r="AI1231" s="55"/>
      <c r="AJ1231" s="55"/>
      <c r="AK1231" s="55">
        <v>92.146950000000004</v>
      </c>
      <c r="AL1231" s="8">
        <v>0</v>
      </c>
      <c r="AM1231" s="58">
        <v>0</v>
      </c>
      <c r="AN1231" s="55"/>
      <c r="AO1231" s="228"/>
      <c r="AP1231" s="55">
        <v>15.38</v>
      </c>
      <c r="AQ1231" s="200">
        <v>0</v>
      </c>
      <c r="AR1231" s="201">
        <v>0</v>
      </c>
      <c r="AS1231" s="55"/>
      <c r="AT1231" s="55"/>
      <c r="AU1231" s="423">
        <v>30.805199999999999</v>
      </c>
      <c r="AV1231" s="200">
        <v>0</v>
      </c>
      <c r="AW1231" s="201">
        <v>0</v>
      </c>
      <c r="AX1231" s="423"/>
      <c r="AY1231" s="55"/>
      <c r="AZ1231" s="423">
        <v>37.3523</v>
      </c>
      <c r="BA1231" s="200">
        <v>0</v>
      </c>
      <c r="BB1231" s="201">
        <v>0</v>
      </c>
      <c r="BC1231" s="425"/>
      <c r="BD1231" s="136"/>
    </row>
    <row r="1232" spans="1:56" ht="11.25" customHeight="1">
      <c r="A1232" s="123">
        <v>265</v>
      </c>
      <c r="B1232" s="55" t="s">
        <v>863</v>
      </c>
      <c r="C1232" s="345">
        <v>3</v>
      </c>
      <c r="D1232" s="57">
        <v>38947</v>
      </c>
      <c r="E1232" s="8">
        <v>20</v>
      </c>
      <c r="F1232" s="55" t="s">
        <v>537</v>
      </c>
      <c r="G1232" s="55" t="s">
        <v>748</v>
      </c>
      <c r="H1232" s="55" t="s">
        <v>641</v>
      </c>
      <c r="I1232" s="55" t="s">
        <v>103</v>
      </c>
      <c r="J1232" s="55"/>
      <c r="K1232" s="55"/>
      <c r="L1232" s="55"/>
      <c r="M1232" s="8"/>
      <c r="N1232" s="58"/>
      <c r="O1232" s="55"/>
      <c r="P1232" s="55"/>
      <c r="Q1232" s="55"/>
      <c r="R1232" s="8"/>
      <c r="S1232" s="58"/>
      <c r="T1232" s="55"/>
      <c r="U1232" s="55"/>
      <c r="V1232" s="55"/>
      <c r="W1232" s="8"/>
      <c r="X1232" s="58"/>
      <c r="Y1232" s="55"/>
      <c r="Z1232" s="55"/>
      <c r="AA1232" s="55"/>
      <c r="AB1232" s="8"/>
      <c r="AC1232" s="58"/>
      <c r="AD1232" s="55"/>
      <c r="AE1232" s="55"/>
      <c r="AF1232" s="55"/>
      <c r="AG1232" s="8"/>
      <c r="AH1232" s="58"/>
      <c r="AI1232" s="55"/>
      <c r="AJ1232" s="55"/>
      <c r="AK1232" s="55"/>
      <c r="AL1232" s="8"/>
      <c r="AM1232" s="58"/>
      <c r="AN1232" s="55"/>
      <c r="AO1232" s="228"/>
      <c r="AP1232" s="55">
        <v>16.03</v>
      </c>
      <c r="AQ1232" s="200">
        <v>0</v>
      </c>
      <c r="AR1232" s="201">
        <v>0</v>
      </c>
      <c r="AS1232" s="55"/>
      <c r="AT1232" s="55"/>
      <c r="AU1232" s="423">
        <v>29.223149999999997</v>
      </c>
      <c r="AV1232" s="200">
        <v>0</v>
      </c>
      <c r="AW1232" s="201">
        <v>0</v>
      </c>
      <c r="AX1232" s="423"/>
      <c r="AY1232" s="55"/>
      <c r="AZ1232" s="423">
        <v>38.416949999999993</v>
      </c>
      <c r="BA1232" s="200">
        <v>0</v>
      </c>
      <c r="BB1232" s="201">
        <v>0</v>
      </c>
      <c r="BC1232" s="425"/>
      <c r="BD1232" s="136"/>
    </row>
    <row r="1233" spans="1:56" ht="11.25" customHeight="1">
      <c r="A1233" s="357">
        <v>266</v>
      </c>
      <c r="B1233" s="263" t="s">
        <v>921</v>
      </c>
      <c r="C1233" s="344">
        <v>0</v>
      </c>
      <c r="D1233" s="264"/>
      <c r="E1233" s="421">
        <v>540</v>
      </c>
      <c r="F1233" s="263" t="s">
        <v>832</v>
      </c>
      <c r="G1233" s="263" t="s">
        <v>338</v>
      </c>
      <c r="H1233" s="263" t="s">
        <v>922</v>
      </c>
      <c r="I1233" s="263" t="s">
        <v>849</v>
      </c>
      <c r="J1233" s="263" t="s">
        <v>591</v>
      </c>
      <c r="K1233" s="263" t="s">
        <v>848</v>
      </c>
      <c r="L1233" s="267">
        <v>2662.47</v>
      </c>
      <c r="M1233" s="265">
        <v>2624008.228990233</v>
      </c>
      <c r="N1233" s="268">
        <v>0.98555410163879154</v>
      </c>
      <c r="O1233" s="263">
        <v>1</v>
      </c>
      <c r="P1233" s="263"/>
      <c r="Q1233" s="267">
        <v>2657.1320000000001</v>
      </c>
      <c r="R1233" s="265">
        <v>2637750.3031440922</v>
      </c>
      <c r="S1233" s="268">
        <v>0.99270578320689085</v>
      </c>
      <c r="T1233" s="263">
        <v>1</v>
      </c>
      <c r="U1233" s="263"/>
      <c r="V1233" s="267">
        <v>2711.8829999999998</v>
      </c>
      <c r="W1233" s="265">
        <v>2710603.9814211708</v>
      </c>
      <c r="X1233" s="268">
        <v>0.99952836513270338</v>
      </c>
      <c r="Y1233" s="263">
        <v>1</v>
      </c>
      <c r="Z1233" s="263"/>
      <c r="AA1233" s="267">
        <v>2706.5369999999998</v>
      </c>
      <c r="AB1233" s="265">
        <v>2706816.2615646692</v>
      </c>
      <c r="AC1233" s="268">
        <v>1.000103180397929</v>
      </c>
      <c r="AD1233" s="263">
        <v>1</v>
      </c>
      <c r="AE1233" s="263"/>
      <c r="AF1233" s="267">
        <v>3422.7060000000001</v>
      </c>
      <c r="AG1233" s="265">
        <v>3314298.3198239729</v>
      </c>
      <c r="AH1233" s="268">
        <v>0.96832690854077819</v>
      </c>
      <c r="AI1233" s="263">
        <v>1</v>
      </c>
      <c r="AJ1233" s="263"/>
      <c r="AK1233" s="263">
        <v>3206</v>
      </c>
      <c r="AL1233" s="265">
        <v>3144443.8392794244</v>
      </c>
      <c r="AM1233" s="268">
        <v>0.98079970033668884</v>
      </c>
      <c r="AN1233" s="263"/>
      <c r="AO1233" s="313"/>
      <c r="AP1233" s="263">
        <v>3420.12</v>
      </c>
      <c r="AQ1233" s="265">
        <v>3479489.4282266814</v>
      </c>
      <c r="AR1233" s="268">
        <v>1.0173588728543681</v>
      </c>
      <c r="AS1233" s="263"/>
      <c r="AT1233" s="263"/>
      <c r="AU1233" s="422">
        <v>3541.5074999999997</v>
      </c>
      <c r="AV1233" s="265">
        <v>3504890.2519696765</v>
      </c>
      <c r="AW1233" s="268">
        <v>0.98966054765369749</v>
      </c>
      <c r="AX1233" s="422"/>
      <c r="AY1233" s="263"/>
      <c r="AZ1233" s="422">
        <v>3247.8999999999996</v>
      </c>
      <c r="BA1233" s="265">
        <v>3271475.877256067</v>
      </c>
      <c r="BB1233" s="268">
        <v>1.0072588063844539</v>
      </c>
      <c r="BC1233" s="422"/>
      <c r="BD1233" s="263"/>
    </row>
    <row r="1234" spans="1:56" s="4" customFormat="1" ht="11.25" customHeight="1">
      <c r="A1234" s="123">
        <v>266</v>
      </c>
      <c r="B1234" s="55" t="s">
        <v>921</v>
      </c>
      <c r="C1234" s="345">
        <v>1</v>
      </c>
      <c r="D1234" s="57">
        <v>41232</v>
      </c>
      <c r="E1234" s="94">
        <v>270</v>
      </c>
      <c r="F1234" s="55" t="s">
        <v>832</v>
      </c>
      <c r="G1234" s="55" t="s">
        <v>338</v>
      </c>
      <c r="H1234" s="55" t="s">
        <v>922</v>
      </c>
      <c r="I1234" s="55" t="s">
        <v>849</v>
      </c>
      <c r="J1234" s="55" t="s">
        <v>591</v>
      </c>
      <c r="K1234" s="55" t="s">
        <v>848</v>
      </c>
      <c r="L1234" s="55"/>
      <c r="M1234" s="8"/>
      <c r="N1234" s="58"/>
      <c r="O1234" s="55"/>
      <c r="P1234" s="55"/>
      <c r="Q1234" s="55"/>
      <c r="R1234" s="8"/>
      <c r="S1234" s="58"/>
      <c r="T1234" s="55"/>
      <c r="U1234" s="55"/>
      <c r="V1234" s="55"/>
      <c r="W1234" s="8"/>
      <c r="X1234" s="58"/>
      <c r="Y1234" s="55"/>
      <c r="Z1234" s="55"/>
      <c r="AA1234" s="55"/>
      <c r="AB1234" s="8"/>
      <c r="AC1234" s="58"/>
      <c r="AD1234" s="55"/>
      <c r="AE1234" s="55"/>
      <c r="AF1234" s="55"/>
      <c r="AG1234" s="8"/>
      <c r="AH1234" s="58"/>
      <c r="AI1234" s="55"/>
      <c r="AJ1234" s="55"/>
      <c r="AK1234" s="55">
        <v>1717.5060000000001</v>
      </c>
      <c r="AL1234" s="8">
        <v>1663305.7641864705</v>
      </c>
      <c r="AM1234" s="58">
        <v>0.9684424765831795</v>
      </c>
      <c r="AN1234" s="237">
        <v>1</v>
      </c>
      <c r="AO1234" s="228"/>
      <c r="AP1234" s="55">
        <v>1902.8579999999999</v>
      </c>
      <c r="AQ1234" s="200">
        <v>1933277.79732187</v>
      </c>
      <c r="AR1234" s="201">
        <v>1.0159863727728871</v>
      </c>
      <c r="AS1234" s="55">
        <v>1</v>
      </c>
      <c r="AT1234" s="55"/>
      <c r="AU1234" s="423">
        <v>1716.3888999999999</v>
      </c>
      <c r="AV1234" s="200">
        <v>1703967.3759079431</v>
      </c>
      <c r="AW1234" s="201">
        <v>0.99276298973265509</v>
      </c>
      <c r="AX1234" s="423">
        <v>1</v>
      </c>
      <c r="AY1234" s="55"/>
      <c r="AZ1234" s="424">
        <v>1565.3</v>
      </c>
      <c r="BA1234" s="200">
        <v>1565475.8496795213</v>
      </c>
      <c r="BB1234" s="201">
        <v>1.0001123424771745</v>
      </c>
      <c r="BC1234" s="425">
        <v>1</v>
      </c>
      <c r="BD1234" s="136"/>
    </row>
    <row r="1235" spans="1:56" ht="11.25" customHeight="1">
      <c r="A1235" s="123">
        <v>266</v>
      </c>
      <c r="B1235" s="55" t="s">
        <v>921</v>
      </c>
      <c r="C1235" s="345">
        <v>2</v>
      </c>
      <c r="D1235" s="57">
        <v>41362</v>
      </c>
      <c r="E1235" s="94">
        <v>270</v>
      </c>
      <c r="F1235" s="55" t="s">
        <v>832</v>
      </c>
      <c r="G1235" s="55" t="s">
        <v>338</v>
      </c>
      <c r="H1235" s="55" t="s">
        <v>922</v>
      </c>
      <c r="I1235" s="55" t="s">
        <v>849</v>
      </c>
      <c r="J1235" s="55" t="s">
        <v>591</v>
      </c>
      <c r="K1235" s="55" t="s">
        <v>848</v>
      </c>
      <c r="L1235" s="55"/>
      <c r="M1235" s="8"/>
      <c r="N1235" s="58"/>
      <c r="O1235" s="55"/>
      <c r="P1235" s="55"/>
      <c r="Q1235" s="55"/>
      <c r="R1235" s="8"/>
      <c r="S1235" s="58"/>
      <c r="T1235" s="55"/>
      <c r="U1235" s="55"/>
      <c r="V1235" s="55"/>
      <c r="W1235" s="8"/>
      <c r="X1235" s="58"/>
      <c r="Y1235" s="55"/>
      <c r="Z1235" s="55"/>
      <c r="AA1235" s="55"/>
      <c r="AB1235" s="8"/>
      <c r="AC1235" s="58"/>
      <c r="AD1235" s="55"/>
      <c r="AE1235" s="55"/>
      <c r="AF1235" s="55"/>
      <c r="AG1235" s="8"/>
      <c r="AH1235" s="58"/>
      <c r="AI1235" s="55"/>
      <c r="AJ1235" s="55"/>
      <c r="AK1235" s="55">
        <v>1488.3440000000001</v>
      </c>
      <c r="AL1235" s="8">
        <v>1482136.0265485391</v>
      </c>
      <c r="AM1235" s="58">
        <v>0.99582893910852532</v>
      </c>
      <c r="AN1235" s="237">
        <v>1</v>
      </c>
      <c r="AO1235" s="228"/>
      <c r="AP1235" s="55">
        <v>1517.2619999999999</v>
      </c>
      <c r="AQ1235" s="200">
        <v>1546212.7499753323</v>
      </c>
      <c r="AR1235" s="201">
        <v>1.0190809167930999</v>
      </c>
      <c r="AS1235" s="55">
        <v>1</v>
      </c>
      <c r="AT1235" s="55"/>
      <c r="AU1235" s="423">
        <v>1825.1186</v>
      </c>
      <c r="AV1235" s="200">
        <v>1800922.8760617333</v>
      </c>
      <c r="AW1235" s="201">
        <v>0.98674293060282947</v>
      </c>
      <c r="AX1235" s="423">
        <v>1</v>
      </c>
      <c r="AY1235" s="55"/>
      <c r="AZ1235" s="424">
        <v>1682.6</v>
      </c>
      <c r="BA1235" s="200">
        <v>1706000.0275765457</v>
      </c>
      <c r="BB1235" s="201">
        <v>1.0139070650044846</v>
      </c>
      <c r="BC1235" s="425">
        <v>1</v>
      </c>
      <c r="BD1235" s="136"/>
    </row>
    <row r="1236" spans="1:56" s="4" customFormat="1" ht="11.25" customHeight="1">
      <c r="A1236" s="357">
        <v>267</v>
      </c>
      <c r="B1236" s="263" t="s">
        <v>930</v>
      </c>
      <c r="C1236" s="337">
        <v>0</v>
      </c>
      <c r="D1236" s="263"/>
      <c r="E1236" s="421">
        <v>1200</v>
      </c>
      <c r="F1236" s="263" t="s">
        <v>537</v>
      </c>
      <c r="G1236" s="263" t="s">
        <v>338</v>
      </c>
      <c r="H1236" s="263" t="s">
        <v>1050</v>
      </c>
      <c r="I1236" s="263" t="s">
        <v>849</v>
      </c>
      <c r="J1236" s="263" t="s">
        <v>591</v>
      </c>
      <c r="K1236" s="263" t="s">
        <v>848</v>
      </c>
      <c r="L1236" s="285">
        <v>2716</v>
      </c>
      <c r="M1236" s="276">
        <v>2759228.4284072244</v>
      </c>
      <c r="N1236" s="287">
        <v>1.0159162107537645</v>
      </c>
      <c r="O1236" s="285">
        <v>1</v>
      </c>
      <c r="P1236" s="262"/>
      <c r="Q1236" s="285">
        <v>2991</v>
      </c>
      <c r="R1236" s="276">
        <v>3039789.0649494296</v>
      </c>
      <c r="S1236" s="287">
        <v>1.0163119575223771</v>
      </c>
      <c r="T1236" s="285">
        <v>1</v>
      </c>
      <c r="U1236" s="262"/>
      <c r="V1236" s="277">
        <v>3031.07</v>
      </c>
      <c r="W1236" s="276">
        <v>3153402.0558262113</v>
      </c>
      <c r="X1236" s="287">
        <v>1.0403593634677561</v>
      </c>
      <c r="Y1236" s="285">
        <v>1</v>
      </c>
      <c r="Z1236" s="262"/>
      <c r="AA1236" s="277">
        <v>2663</v>
      </c>
      <c r="AB1236" s="276">
        <v>2780200.2535884017</v>
      </c>
      <c r="AC1236" s="287">
        <v>1.0440106096839661</v>
      </c>
      <c r="AD1236" s="285">
        <v>1</v>
      </c>
      <c r="AE1236" s="262"/>
      <c r="AF1236" s="277">
        <v>3120.4769999999999</v>
      </c>
      <c r="AG1236" s="276">
        <v>3196245.2325466326</v>
      </c>
      <c r="AH1236" s="287">
        <v>1.024280977730851</v>
      </c>
      <c r="AI1236" s="285">
        <v>1</v>
      </c>
      <c r="AJ1236" s="262"/>
      <c r="AK1236" s="262">
        <v>3489</v>
      </c>
      <c r="AL1236" s="265">
        <v>3665976.0147171002</v>
      </c>
      <c r="AM1236" s="268">
        <v>1.0507239939000002</v>
      </c>
      <c r="AN1236" s="262"/>
      <c r="AO1236" s="313"/>
      <c r="AP1236" s="263">
        <v>6264.84</v>
      </c>
      <c r="AQ1236" s="265">
        <v>6303478.6195229944</v>
      </c>
      <c r="AR1236" s="268">
        <v>1.0061675349287442</v>
      </c>
      <c r="AS1236" s="262"/>
      <c r="AT1236" s="262"/>
      <c r="AU1236" s="422">
        <v>7798.001170816995</v>
      </c>
      <c r="AV1236" s="265">
        <v>7688428.7919019004</v>
      </c>
      <c r="AW1236" s="268">
        <v>0.98594865831449796</v>
      </c>
      <c r="AX1236" s="422"/>
      <c r="AY1236" s="262"/>
      <c r="AZ1236" s="422">
        <v>7611.6369955292939</v>
      </c>
      <c r="BA1236" s="265">
        <v>7485174.0464499984</v>
      </c>
      <c r="BB1236" s="268">
        <v>0.9833855780098848</v>
      </c>
      <c r="BC1236" s="422"/>
      <c r="BD1236" s="262"/>
    </row>
    <row r="1237" spans="1:56" s="4" customFormat="1" ht="11.25" customHeight="1">
      <c r="A1237" s="123">
        <v>267</v>
      </c>
      <c r="B1237" s="55" t="s">
        <v>930</v>
      </c>
      <c r="C1237" s="331">
        <v>1</v>
      </c>
      <c r="D1237" s="57">
        <v>41329</v>
      </c>
      <c r="E1237" s="94">
        <v>600</v>
      </c>
      <c r="F1237" s="122" t="s">
        <v>537</v>
      </c>
      <c r="G1237" s="122" t="s">
        <v>338</v>
      </c>
      <c r="H1237" s="122" t="s">
        <v>1050</v>
      </c>
      <c r="I1237" s="55" t="s">
        <v>849</v>
      </c>
      <c r="J1237" s="55" t="s">
        <v>591</v>
      </c>
      <c r="K1237" s="55" t="s">
        <v>848</v>
      </c>
      <c r="L1237" s="55">
        <v>2716</v>
      </c>
      <c r="M1237" s="8">
        <v>2759228.4284072244</v>
      </c>
      <c r="N1237" s="58">
        <v>1.0159162107537645</v>
      </c>
      <c r="O1237" s="55"/>
      <c r="P1237" s="55"/>
      <c r="Q1237" s="197">
        <v>2642.6692546583854</v>
      </c>
      <c r="R1237" s="8">
        <v>2665336.9182299529</v>
      </c>
      <c r="S1237" s="58">
        <v>1.008577563587123</v>
      </c>
      <c r="T1237" s="55"/>
      <c r="U1237" s="55"/>
      <c r="V1237" s="197">
        <v>935.46023154173201</v>
      </c>
      <c r="W1237" s="8">
        <v>970507.09127707058</v>
      </c>
      <c r="X1237" s="58">
        <v>1.0374648312708898</v>
      </c>
      <c r="Y1237" s="55"/>
      <c r="Z1237" s="55"/>
      <c r="AA1237" s="197">
        <v>1630.050865051903</v>
      </c>
      <c r="AB1237" s="8">
        <v>1716272.8119543062</v>
      </c>
      <c r="AC1237" s="58">
        <v>1.052895249314602</v>
      </c>
      <c r="AD1237" s="55"/>
      <c r="AE1237" s="55"/>
      <c r="AF1237" s="197">
        <v>1671.0098913094441</v>
      </c>
      <c r="AG1237" s="8">
        <v>1710237.7825905483</v>
      </c>
      <c r="AH1237" s="58">
        <v>1.0234755589928699</v>
      </c>
      <c r="AI1237" s="55"/>
      <c r="AJ1237" s="55"/>
      <c r="AK1237" s="55">
        <v>1663.77</v>
      </c>
      <c r="AL1237" s="8">
        <v>1753777.0676248588</v>
      </c>
      <c r="AM1237" s="58">
        <v>1.0540982633566292</v>
      </c>
      <c r="AN1237" s="237">
        <v>1</v>
      </c>
      <c r="AO1237" s="228"/>
      <c r="AP1237" s="55">
        <v>2841.87</v>
      </c>
      <c r="AQ1237" s="200">
        <v>2858714.6358890254</v>
      </c>
      <c r="AR1237" s="201">
        <v>1.0059273069806238</v>
      </c>
      <c r="AS1237" s="55">
        <v>1</v>
      </c>
      <c r="AT1237" s="55"/>
      <c r="AU1237" s="423">
        <v>3915.337263079809</v>
      </c>
      <c r="AV1237" s="200">
        <v>3845188.6476149643</v>
      </c>
      <c r="AW1237" s="201">
        <v>0.98208363398823384</v>
      </c>
      <c r="AX1237" s="423">
        <v>1</v>
      </c>
      <c r="AY1237" s="55"/>
      <c r="AZ1237" s="423">
        <v>3418.8942687646472</v>
      </c>
      <c r="BA1237" s="200">
        <v>3366734.9221561668</v>
      </c>
      <c r="BB1237" s="201">
        <v>0.98474379652947641</v>
      </c>
      <c r="BC1237" s="425">
        <v>1</v>
      </c>
      <c r="BD1237" s="136"/>
    </row>
    <row r="1238" spans="1:56" ht="11.25" customHeight="1">
      <c r="A1238" s="123">
        <v>267</v>
      </c>
      <c r="B1238" s="55" t="s">
        <v>930</v>
      </c>
      <c r="C1238" s="331">
        <v>2</v>
      </c>
      <c r="D1238" s="57">
        <v>43380</v>
      </c>
      <c r="E1238" s="94">
        <v>600</v>
      </c>
      <c r="F1238" s="122" t="s">
        <v>537</v>
      </c>
      <c r="G1238" s="122" t="s">
        <v>338</v>
      </c>
      <c r="H1238" s="122" t="s">
        <v>1050</v>
      </c>
      <c r="I1238" s="55" t="s">
        <v>849</v>
      </c>
      <c r="J1238" s="55" t="s">
        <v>591</v>
      </c>
      <c r="K1238" s="55" t="s">
        <v>848</v>
      </c>
      <c r="L1238" s="55"/>
      <c r="M1238" s="8"/>
      <c r="N1238" s="58"/>
      <c r="O1238" s="55"/>
      <c r="P1238" s="55"/>
      <c r="Q1238" s="197">
        <v>348.33074534161489</v>
      </c>
      <c r="R1238" s="8">
        <v>374452.14659050619</v>
      </c>
      <c r="S1238" s="58">
        <v>1.0749902258075827</v>
      </c>
      <c r="T1238" s="55"/>
      <c r="U1238" s="55">
        <v>1</v>
      </c>
      <c r="V1238" s="197">
        <v>2095.6097684582683</v>
      </c>
      <c r="W1238" s="8">
        <v>2182894.9644094459</v>
      </c>
      <c r="X1238" s="58">
        <v>1.0416514549917339</v>
      </c>
      <c r="Y1238" s="55"/>
      <c r="Z1238" s="55">
        <v>1</v>
      </c>
      <c r="AA1238" s="197">
        <v>1032.9491349480968</v>
      </c>
      <c r="AB1238" s="8">
        <v>1063927.3263497895</v>
      </c>
      <c r="AC1238" s="58">
        <v>1.0299900453503446</v>
      </c>
      <c r="AD1238" s="55"/>
      <c r="AE1238" s="55">
        <v>1</v>
      </c>
      <c r="AF1238" s="197">
        <v>1449.4671086905553</v>
      </c>
      <c r="AG1238" s="8">
        <v>1486007.4506380733</v>
      </c>
      <c r="AH1238" s="58">
        <v>1.025209500600899</v>
      </c>
      <c r="AI1238" s="55"/>
      <c r="AJ1238" s="55">
        <v>1</v>
      </c>
      <c r="AK1238" s="55">
        <v>1825.36</v>
      </c>
      <c r="AL1238" s="8">
        <v>1912103.3624926209</v>
      </c>
      <c r="AM1238" s="58">
        <v>1.047521235533057</v>
      </c>
      <c r="AN1238" s="237">
        <v>1</v>
      </c>
      <c r="AO1238" s="228">
        <v>1</v>
      </c>
      <c r="AP1238" s="55">
        <v>3422.97</v>
      </c>
      <c r="AQ1238" s="200">
        <v>3444759.2516188235</v>
      </c>
      <c r="AR1238" s="201">
        <v>1.006365598184858</v>
      </c>
      <c r="AS1238" s="55">
        <v>1</v>
      </c>
      <c r="AT1238" s="55">
        <v>1</v>
      </c>
      <c r="AU1238" s="423">
        <v>3882.6639077371856</v>
      </c>
      <c r="AV1238" s="200">
        <v>3843240.1442869352</v>
      </c>
      <c r="AW1238" s="201">
        <v>0.9898462075556711</v>
      </c>
      <c r="AX1238" s="423">
        <v>1</v>
      </c>
      <c r="AY1238" s="55">
        <v>1</v>
      </c>
      <c r="AZ1238" s="423">
        <v>4192.7427267646472</v>
      </c>
      <c r="BA1238" s="200">
        <v>4118439.1242938326</v>
      </c>
      <c r="BB1238" s="201">
        <v>0.98227804391705398</v>
      </c>
      <c r="BC1238" s="425">
        <v>1</v>
      </c>
      <c r="BD1238" s="136"/>
    </row>
    <row r="1239" spans="1:56" ht="11.25" customHeight="1">
      <c r="A1239" s="357">
        <v>268</v>
      </c>
      <c r="B1239" s="263" t="s">
        <v>701</v>
      </c>
      <c r="C1239" s="344">
        <v>0</v>
      </c>
      <c r="D1239" s="264"/>
      <c r="E1239" s="421">
        <v>1320</v>
      </c>
      <c r="F1239" s="263" t="s">
        <v>1006</v>
      </c>
      <c r="G1239" s="263" t="s">
        <v>338</v>
      </c>
      <c r="H1239" s="263" t="s">
        <v>702</v>
      </c>
      <c r="I1239" s="263" t="s">
        <v>849</v>
      </c>
      <c r="J1239" s="263" t="s">
        <v>591</v>
      </c>
      <c r="K1239" s="263" t="s">
        <v>848</v>
      </c>
      <c r="L1239" s="267">
        <v>6889.57</v>
      </c>
      <c r="M1239" s="265">
        <v>6138870.1245231787</v>
      </c>
      <c r="N1239" s="268">
        <v>0.89103821058834998</v>
      </c>
      <c r="O1239" s="263">
        <v>1</v>
      </c>
      <c r="P1239" s="263"/>
      <c r="Q1239" s="267">
        <v>6435.09</v>
      </c>
      <c r="R1239" s="265">
        <v>5809117.8552926108</v>
      </c>
      <c r="S1239" s="268">
        <v>0.90272519192312939</v>
      </c>
      <c r="T1239" s="263">
        <v>1</v>
      </c>
      <c r="U1239" s="263"/>
      <c r="V1239" s="267">
        <v>5462.549</v>
      </c>
      <c r="W1239" s="265">
        <v>5038428.9245952433</v>
      </c>
      <c r="X1239" s="268">
        <v>0.92235857739587201</v>
      </c>
      <c r="Y1239" s="263">
        <v>1</v>
      </c>
      <c r="Z1239" s="263"/>
      <c r="AA1239" s="267">
        <v>4545.8900000000003</v>
      </c>
      <c r="AB1239" s="265">
        <v>4074000.216734576</v>
      </c>
      <c r="AC1239" s="268">
        <v>0.89619419227798647</v>
      </c>
      <c r="AD1239" s="263">
        <v>1</v>
      </c>
      <c r="AE1239" s="263"/>
      <c r="AF1239" s="267">
        <v>7242.11</v>
      </c>
      <c r="AG1239" s="265">
        <v>6539012.4046944529</v>
      </c>
      <c r="AH1239" s="268">
        <v>0.90291536647392168</v>
      </c>
      <c r="AI1239" s="263">
        <v>1</v>
      </c>
      <c r="AJ1239" s="263"/>
      <c r="AK1239" s="263">
        <v>7634.18</v>
      </c>
      <c r="AL1239" s="265">
        <v>6796403.5452593118</v>
      </c>
      <c r="AM1239" s="268">
        <v>0.89025979807383526</v>
      </c>
      <c r="AN1239" s="263"/>
      <c r="AO1239" s="313"/>
      <c r="AP1239" s="263">
        <v>7740.33</v>
      </c>
      <c r="AQ1239" s="265">
        <v>6841456.9195493469</v>
      </c>
      <c r="AR1239" s="268">
        <v>0.883871478289601</v>
      </c>
      <c r="AS1239" s="263"/>
      <c r="AT1239" s="263"/>
      <c r="AU1239" s="422">
        <v>7600.26</v>
      </c>
      <c r="AV1239" s="265">
        <v>6495493.5835076114</v>
      </c>
      <c r="AW1239" s="268">
        <v>0.85464097063884803</v>
      </c>
      <c r="AX1239" s="422"/>
      <c r="AY1239" s="263"/>
      <c r="AZ1239" s="422">
        <v>6631.1963954374896</v>
      </c>
      <c r="BA1239" s="265">
        <v>5631201.6618363131</v>
      </c>
      <c r="BB1239" s="268">
        <v>0.84919844414663836</v>
      </c>
      <c r="BC1239" s="422"/>
      <c r="BD1239" s="263"/>
    </row>
    <row r="1240" spans="1:56" s="4" customFormat="1" ht="11.25" customHeight="1">
      <c r="A1240" s="123">
        <v>268</v>
      </c>
      <c r="B1240" s="55" t="s">
        <v>701</v>
      </c>
      <c r="C1240" s="345">
        <v>1</v>
      </c>
      <c r="D1240" s="57">
        <v>40920</v>
      </c>
      <c r="E1240" s="94">
        <v>660</v>
      </c>
      <c r="F1240" s="55" t="s">
        <v>1006</v>
      </c>
      <c r="G1240" s="55" t="s">
        <v>338</v>
      </c>
      <c r="H1240" s="55" t="s">
        <v>702</v>
      </c>
      <c r="I1240" s="55" t="s">
        <v>849</v>
      </c>
      <c r="J1240" s="55" t="s">
        <v>591</v>
      </c>
      <c r="K1240" s="55" t="s">
        <v>848</v>
      </c>
      <c r="L1240" s="55"/>
      <c r="M1240" s="8"/>
      <c r="N1240" s="58"/>
      <c r="O1240" s="55"/>
      <c r="P1240" s="55"/>
      <c r="Q1240" s="55"/>
      <c r="R1240" s="8"/>
      <c r="S1240" s="58"/>
      <c r="T1240" s="55"/>
      <c r="U1240" s="55"/>
      <c r="V1240" s="55"/>
      <c r="W1240" s="8"/>
      <c r="X1240" s="58"/>
      <c r="Y1240" s="55"/>
      <c r="Z1240" s="55"/>
      <c r="AA1240" s="55"/>
      <c r="AB1240" s="8"/>
      <c r="AC1240" s="58"/>
      <c r="AD1240" s="55"/>
      <c r="AE1240" s="55"/>
      <c r="AF1240" s="55"/>
      <c r="AG1240" s="8"/>
      <c r="AH1240" s="58"/>
      <c r="AI1240" s="55"/>
      <c r="AJ1240" s="55"/>
      <c r="AK1240" s="55">
        <v>3692.7541799999999</v>
      </c>
      <c r="AL1240" s="8">
        <v>3268620.0477431668</v>
      </c>
      <c r="AM1240" s="58">
        <v>0.88514422797110393</v>
      </c>
      <c r="AN1240" s="237">
        <v>1</v>
      </c>
      <c r="AO1240" s="228"/>
      <c r="AP1240" s="55">
        <v>4060.28</v>
      </c>
      <c r="AQ1240" s="200">
        <v>3580139.7170692501</v>
      </c>
      <c r="AR1240" s="201">
        <v>0.88174700194795674</v>
      </c>
      <c r="AS1240" s="55">
        <v>1</v>
      </c>
      <c r="AT1240" s="55"/>
      <c r="AU1240" s="423">
        <v>3665.74</v>
      </c>
      <c r="AV1240" s="200">
        <v>3132411.611906244</v>
      </c>
      <c r="AW1240" s="201">
        <v>0.85451003396483227</v>
      </c>
      <c r="AX1240" s="423">
        <v>1</v>
      </c>
      <c r="AY1240" s="55"/>
      <c r="AZ1240" s="423">
        <v>3236.3272905951981</v>
      </c>
      <c r="BA1240" s="200">
        <v>2728253.5978355161</v>
      </c>
      <c r="BB1240" s="201">
        <v>0.84300917455532087</v>
      </c>
      <c r="BC1240" s="425">
        <v>1</v>
      </c>
      <c r="BD1240" s="136"/>
    </row>
    <row r="1241" spans="1:56" ht="11.25" customHeight="1">
      <c r="A1241" s="123">
        <v>268</v>
      </c>
      <c r="B1241" s="55" t="s">
        <v>701</v>
      </c>
      <c r="C1241" s="345">
        <v>2</v>
      </c>
      <c r="D1241" s="57">
        <v>41010</v>
      </c>
      <c r="E1241" s="94">
        <v>660</v>
      </c>
      <c r="F1241" s="55" t="s">
        <v>1006</v>
      </c>
      <c r="G1241" s="55" t="s">
        <v>338</v>
      </c>
      <c r="H1241" s="55" t="s">
        <v>702</v>
      </c>
      <c r="I1241" s="55" t="s">
        <v>849</v>
      </c>
      <c r="J1241" s="55" t="s">
        <v>591</v>
      </c>
      <c r="K1241" s="55" t="s">
        <v>848</v>
      </c>
      <c r="L1241" s="56"/>
      <c r="M1241" s="200"/>
      <c r="N1241" s="201"/>
      <c r="O1241" s="56"/>
      <c r="P1241" s="56"/>
      <c r="Q1241" s="56"/>
      <c r="R1241" s="200"/>
      <c r="S1241" s="201"/>
      <c r="T1241" s="56"/>
      <c r="U1241" s="56"/>
      <c r="V1241" s="56"/>
      <c r="W1241" s="200"/>
      <c r="X1241" s="201"/>
      <c r="Y1241" s="56"/>
      <c r="Z1241" s="56"/>
      <c r="AA1241" s="56"/>
      <c r="AB1241" s="200"/>
      <c r="AC1241" s="201"/>
      <c r="AD1241" s="56"/>
      <c r="AE1241" s="56"/>
      <c r="AF1241" s="56"/>
      <c r="AG1241" s="200"/>
      <c r="AH1241" s="201"/>
      <c r="AI1241" s="56"/>
      <c r="AJ1241" s="56"/>
      <c r="AK1241" s="55">
        <v>3941.4285399999999</v>
      </c>
      <c r="AL1241" s="8">
        <v>3527783.4975161455</v>
      </c>
      <c r="AM1241" s="58">
        <v>0.89505199998276397</v>
      </c>
      <c r="AN1241" s="237">
        <v>1</v>
      </c>
      <c r="AO1241" s="228"/>
      <c r="AP1241" s="56">
        <v>3680.05</v>
      </c>
      <c r="AQ1241" s="200">
        <v>3261317.202480094</v>
      </c>
      <c r="AR1241" s="201">
        <v>0.88621545970301874</v>
      </c>
      <c r="AS1241" s="56">
        <v>1</v>
      </c>
      <c r="AT1241" s="56"/>
      <c r="AU1241" s="423">
        <v>3934.52</v>
      </c>
      <c r="AV1241" s="200">
        <v>3363081.9716013661</v>
      </c>
      <c r="AW1241" s="201">
        <v>0.85476296259807194</v>
      </c>
      <c r="AX1241" s="423">
        <v>1</v>
      </c>
      <c r="AY1241" s="56"/>
      <c r="AZ1241" s="423">
        <v>3394.869104842292</v>
      </c>
      <c r="BA1241" s="200">
        <v>2902948.064000797</v>
      </c>
      <c r="BB1241" s="201">
        <v>0.8550986722463495</v>
      </c>
      <c r="BC1241" s="425">
        <v>1</v>
      </c>
      <c r="BD1241" s="139"/>
    </row>
    <row r="1242" spans="1:56" ht="11.25" customHeight="1">
      <c r="A1242" s="357">
        <v>269</v>
      </c>
      <c r="B1242" s="263" t="s">
        <v>496</v>
      </c>
      <c r="C1242" s="344">
        <v>0</v>
      </c>
      <c r="D1242" s="264"/>
      <c r="E1242" s="421">
        <v>140</v>
      </c>
      <c r="F1242" s="263" t="s">
        <v>305</v>
      </c>
      <c r="G1242" s="263" t="s">
        <v>748</v>
      </c>
      <c r="H1242" s="263" t="s">
        <v>306</v>
      </c>
      <c r="I1242" s="263" t="s">
        <v>103</v>
      </c>
      <c r="J1242" s="263"/>
      <c r="K1242" s="263"/>
      <c r="L1242" s="267">
        <v>179.26914999999997</v>
      </c>
      <c r="M1242" s="265">
        <v>0</v>
      </c>
      <c r="N1242" s="268">
        <v>0</v>
      </c>
      <c r="O1242" s="263"/>
      <c r="P1242" s="263"/>
      <c r="Q1242" s="267">
        <v>116.49459999999999</v>
      </c>
      <c r="R1242" s="265">
        <v>0</v>
      </c>
      <c r="S1242" s="268">
        <v>0</v>
      </c>
      <c r="T1242" s="263"/>
      <c r="U1242" s="263"/>
      <c r="V1242" s="267">
        <v>235.34735000000001</v>
      </c>
      <c r="W1242" s="265">
        <v>0</v>
      </c>
      <c r="X1242" s="268">
        <v>0</v>
      </c>
      <c r="Y1242" s="263"/>
      <c r="Z1242" s="263"/>
      <c r="AA1242" s="265">
        <v>201.34819999999999</v>
      </c>
      <c r="AB1242" s="265">
        <v>0</v>
      </c>
      <c r="AC1242" s="268">
        <v>0</v>
      </c>
      <c r="AD1242" s="263"/>
      <c r="AE1242" s="263"/>
      <c r="AF1242" s="271">
        <v>186.9008</v>
      </c>
      <c r="AG1242" s="265">
        <v>0</v>
      </c>
      <c r="AH1242" s="268">
        <v>0</v>
      </c>
      <c r="AI1242" s="263"/>
      <c r="AJ1242" s="263"/>
      <c r="AK1242" s="263">
        <v>240.9691</v>
      </c>
      <c r="AL1242" s="265">
        <v>0</v>
      </c>
      <c r="AM1242" s="268">
        <v>0</v>
      </c>
      <c r="AN1242" s="263"/>
      <c r="AO1242" s="313"/>
      <c r="AP1242" s="263">
        <v>211.64645000000002</v>
      </c>
      <c r="AQ1242" s="265">
        <v>0</v>
      </c>
      <c r="AR1242" s="268">
        <v>0</v>
      </c>
      <c r="AS1242" s="263"/>
      <c r="AT1242" s="263"/>
      <c r="AU1242" s="422">
        <v>212.73099999999999</v>
      </c>
      <c r="AV1242" s="265">
        <v>0</v>
      </c>
      <c r="AW1242" s="268">
        <v>0</v>
      </c>
      <c r="AX1242" s="422"/>
      <c r="AY1242" s="263"/>
      <c r="AZ1242" s="422">
        <v>225.32769999999999</v>
      </c>
      <c r="BA1242" s="265">
        <v>0</v>
      </c>
      <c r="BB1242" s="268">
        <v>0</v>
      </c>
      <c r="BC1242" s="422"/>
      <c r="BD1242" s="263"/>
    </row>
    <row r="1243" spans="1:56" ht="11.25" customHeight="1">
      <c r="A1243" s="123">
        <v>269</v>
      </c>
      <c r="B1243" s="55" t="s">
        <v>666</v>
      </c>
      <c r="C1243" s="345">
        <v>1</v>
      </c>
      <c r="D1243" s="57">
        <v>31434</v>
      </c>
      <c r="E1243" s="8">
        <v>25</v>
      </c>
      <c r="F1243" s="55" t="s">
        <v>305</v>
      </c>
      <c r="G1243" s="55" t="s">
        <v>748</v>
      </c>
      <c r="H1243" s="55" t="s">
        <v>306</v>
      </c>
      <c r="I1243" s="55" t="s">
        <v>103</v>
      </c>
      <c r="J1243" s="55"/>
      <c r="K1243" s="55"/>
      <c r="L1243" s="55"/>
      <c r="M1243" s="8"/>
      <c r="N1243" s="58"/>
      <c r="O1243" s="55"/>
      <c r="P1243" s="55"/>
      <c r="Q1243" s="55"/>
      <c r="R1243" s="8"/>
      <c r="S1243" s="58"/>
      <c r="T1243" s="55"/>
      <c r="U1243" s="55"/>
      <c r="V1243" s="55"/>
      <c r="W1243" s="8"/>
      <c r="X1243" s="58"/>
      <c r="Y1243" s="55"/>
      <c r="Z1243" s="55"/>
      <c r="AA1243" s="55"/>
      <c r="AB1243" s="8"/>
      <c r="AC1243" s="58"/>
      <c r="AD1243" s="55"/>
      <c r="AE1243" s="55"/>
      <c r="AF1243" s="55"/>
      <c r="AG1243" s="8"/>
      <c r="AH1243" s="58"/>
      <c r="AI1243" s="55"/>
      <c r="AJ1243" s="55"/>
      <c r="AK1243" s="55">
        <v>96.316000000000003</v>
      </c>
      <c r="AL1243" s="8">
        <v>0</v>
      </c>
      <c r="AM1243" s="58">
        <v>0</v>
      </c>
      <c r="AN1243" s="55"/>
      <c r="AO1243" s="228"/>
      <c r="AP1243" s="55">
        <v>73.61</v>
      </c>
      <c r="AQ1243" s="200">
        <v>0</v>
      </c>
      <c r="AR1243" s="201">
        <v>0</v>
      </c>
      <c r="AS1243" s="55"/>
      <c r="AT1243" s="55"/>
      <c r="AU1243" s="423">
        <v>68.505749999999992</v>
      </c>
      <c r="AV1243" s="200">
        <v>0</v>
      </c>
      <c r="AW1243" s="201">
        <v>0</v>
      </c>
      <c r="AX1243" s="423"/>
      <c r="AY1243" s="55"/>
      <c r="AZ1243" s="423">
        <v>73.331500000000005</v>
      </c>
      <c r="BA1243" s="200">
        <v>0</v>
      </c>
      <c r="BB1243" s="201">
        <v>0</v>
      </c>
      <c r="BC1243" s="425"/>
      <c r="BD1243" s="136"/>
    </row>
    <row r="1244" spans="1:56" ht="11.25" customHeight="1">
      <c r="A1244" s="123">
        <v>269</v>
      </c>
      <c r="B1244" s="55" t="s">
        <v>666</v>
      </c>
      <c r="C1244" s="345">
        <v>2</v>
      </c>
      <c r="D1244" s="57">
        <v>31449</v>
      </c>
      <c r="E1244" s="8">
        <v>25</v>
      </c>
      <c r="F1244" s="55" t="s">
        <v>305</v>
      </c>
      <c r="G1244" s="55" t="s">
        <v>748</v>
      </c>
      <c r="H1244" s="55" t="s">
        <v>306</v>
      </c>
      <c r="I1244" s="55" t="s">
        <v>103</v>
      </c>
      <c r="J1244" s="55"/>
      <c r="K1244" s="55"/>
      <c r="L1244" s="55"/>
      <c r="M1244" s="8"/>
      <c r="N1244" s="58"/>
      <c r="O1244" s="55"/>
      <c r="P1244" s="55"/>
      <c r="Q1244" s="55"/>
      <c r="R1244" s="8"/>
      <c r="S1244" s="58"/>
      <c r="T1244" s="55"/>
      <c r="U1244" s="55"/>
      <c r="V1244" s="55"/>
      <c r="W1244" s="8"/>
      <c r="X1244" s="58"/>
      <c r="Y1244" s="55"/>
      <c r="Z1244" s="55"/>
      <c r="AA1244" s="55"/>
      <c r="AB1244" s="8"/>
      <c r="AC1244" s="58"/>
      <c r="AD1244" s="55"/>
      <c r="AE1244" s="55"/>
      <c r="AF1244" s="55"/>
      <c r="AG1244" s="8"/>
      <c r="AH1244" s="58"/>
      <c r="AI1244" s="55"/>
      <c r="AJ1244" s="55"/>
      <c r="AK1244" s="55">
        <v>70.834049999999991</v>
      </c>
      <c r="AL1244" s="8">
        <v>0</v>
      </c>
      <c r="AM1244" s="58">
        <v>0</v>
      </c>
      <c r="AN1244" s="55"/>
      <c r="AO1244" s="228"/>
      <c r="AP1244" s="55">
        <v>68.81</v>
      </c>
      <c r="AQ1244" s="200">
        <v>0</v>
      </c>
      <c r="AR1244" s="201">
        <v>0</v>
      </c>
      <c r="AS1244" s="55"/>
      <c r="AT1244" s="55"/>
      <c r="AU1244" s="423">
        <v>86.913249999999991</v>
      </c>
      <c r="AV1244" s="200">
        <v>0</v>
      </c>
      <c r="AW1244" s="201">
        <v>0</v>
      </c>
      <c r="AX1244" s="423"/>
      <c r="AY1244" s="55"/>
      <c r="AZ1244" s="423">
        <v>101.44024999999999</v>
      </c>
      <c r="BA1244" s="200">
        <v>0</v>
      </c>
      <c r="BB1244" s="201">
        <v>0</v>
      </c>
      <c r="BC1244" s="425"/>
      <c r="BD1244" s="136"/>
    </row>
    <row r="1245" spans="1:56" ht="11.25" customHeight="1">
      <c r="A1245" s="123">
        <v>269</v>
      </c>
      <c r="B1245" s="55" t="s">
        <v>667</v>
      </c>
      <c r="C1245" s="345">
        <v>3</v>
      </c>
      <c r="D1245" s="57">
        <v>32554</v>
      </c>
      <c r="E1245" s="8">
        <v>45</v>
      </c>
      <c r="F1245" s="55" t="s">
        <v>305</v>
      </c>
      <c r="G1245" s="55" t="s">
        <v>748</v>
      </c>
      <c r="H1245" s="55" t="s">
        <v>306</v>
      </c>
      <c r="I1245" s="55" t="s">
        <v>103</v>
      </c>
      <c r="J1245" s="55"/>
      <c r="K1245" s="55"/>
      <c r="L1245" s="55"/>
      <c r="M1245" s="8"/>
      <c r="N1245" s="58"/>
      <c r="O1245" s="55"/>
      <c r="P1245" s="55"/>
      <c r="Q1245" s="55"/>
      <c r="R1245" s="8"/>
      <c r="S1245" s="58"/>
      <c r="T1245" s="55"/>
      <c r="U1245" s="55"/>
      <c r="V1245" s="55"/>
      <c r="W1245" s="8"/>
      <c r="X1245" s="58"/>
      <c r="Y1245" s="55"/>
      <c r="Z1245" s="55"/>
      <c r="AA1245" s="55"/>
      <c r="AB1245" s="8"/>
      <c r="AC1245" s="58"/>
      <c r="AD1245" s="55"/>
      <c r="AE1245" s="55"/>
      <c r="AF1245" s="55"/>
      <c r="AG1245" s="8"/>
      <c r="AH1245" s="58"/>
      <c r="AI1245" s="55"/>
      <c r="AJ1245" s="55"/>
      <c r="AK1245" s="55">
        <v>40.824849999999998</v>
      </c>
      <c r="AL1245" s="8">
        <v>0</v>
      </c>
      <c r="AM1245" s="58">
        <v>0</v>
      </c>
      <c r="AN1245" s="55"/>
      <c r="AO1245" s="228"/>
      <c r="AP1245" s="55">
        <v>35.1</v>
      </c>
      <c r="AQ1245" s="200">
        <v>0</v>
      </c>
      <c r="AR1245" s="201">
        <v>0</v>
      </c>
      <c r="AS1245" s="55"/>
      <c r="AT1245" s="55"/>
      <c r="AU1245" s="423">
        <v>24.954600000000003</v>
      </c>
      <c r="AV1245" s="200">
        <v>0</v>
      </c>
      <c r="AW1245" s="201">
        <v>0</v>
      </c>
      <c r="AX1245" s="423"/>
      <c r="AY1245" s="55"/>
      <c r="AZ1245" s="423">
        <v>27.0839</v>
      </c>
      <c r="BA1245" s="200">
        <v>0</v>
      </c>
      <c r="BB1245" s="201">
        <v>0</v>
      </c>
      <c r="BC1245" s="425"/>
      <c r="BD1245" s="136"/>
    </row>
    <row r="1246" spans="1:56" ht="11.25" customHeight="1">
      <c r="A1246" s="123">
        <v>269</v>
      </c>
      <c r="B1246" s="55" t="s">
        <v>667</v>
      </c>
      <c r="C1246" s="345">
        <v>4</v>
      </c>
      <c r="D1246" s="57">
        <v>32778</v>
      </c>
      <c r="E1246" s="8">
        <v>45</v>
      </c>
      <c r="F1246" s="55" t="s">
        <v>305</v>
      </c>
      <c r="G1246" s="55" t="s">
        <v>748</v>
      </c>
      <c r="H1246" s="55" t="s">
        <v>306</v>
      </c>
      <c r="I1246" s="55" t="s">
        <v>103</v>
      </c>
      <c r="J1246" s="55"/>
      <c r="K1246" s="55"/>
      <c r="L1246" s="55"/>
      <c r="M1246" s="8"/>
      <c r="N1246" s="58"/>
      <c r="O1246" s="55"/>
      <c r="P1246" s="55"/>
      <c r="Q1246" s="55"/>
      <c r="R1246" s="8"/>
      <c r="S1246" s="58"/>
      <c r="T1246" s="55"/>
      <c r="U1246" s="55"/>
      <c r="V1246" s="55"/>
      <c r="W1246" s="8"/>
      <c r="X1246" s="58"/>
      <c r="Y1246" s="55"/>
      <c r="Z1246" s="55"/>
      <c r="AA1246" s="55"/>
      <c r="AB1246" s="8"/>
      <c r="AC1246" s="58"/>
      <c r="AD1246" s="55"/>
      <c r="AE1246" s="55"/>
      <c r="AF1246" s="55"/>
      <c r="AG1246" s="8"/>
      <c r="AH1246" s="58"/>
      <c r="AI1246" s="55"/>
      <c r="AJ1246" s="55"/>
      <c r="AK1246" s="55">
        <v>32.994199999999999</v>
      </c>
      <c r="AL1246" s="8">
        <v>0</v>
      </c>
      <c r="AM1246" s="58">
        <v>0</v>
      </c>
      <c r="AN1246" s="55"/>
      <c r="AO1246" s="228"/>
      <c r="AP1246" s="55">
        <v>34.119999999999997</v>
      </c>
      <c r="AQ1246" s="200">
        <v>0</v>
      </c>
      <c r="AR1246" s="201">
        <v>0</v>
      </c>
      <c r="AS1246" s="55"/>
      <c r="AT1246" s="55"/>
      <c r="AU1246" s="423">
        <v>32.357399999999998</v>
      </c>
      <c r="AV1246" s="200">
        <v>0</v>
      </c>
      <c r="AW1246" s="201">
        <v>0</v>
      </c>
      <c r="AX1246" s="423"/>
      <c r="AY1246" s="55"/>
      <c r="AZ1246" s="423">
        <v>23.472049999999999</v>
      </c>
      <c r="BA1246" s="200">
        <v>0</v>
      </c>
      <c r="BB1246" s="201">
        <v>0</v>
      </c>
      <c r="BC1246" s="425"/>
      <c r="BD1246" s="136"/>
    </row>
    <row r="1247" spans="1:56" s="4" customFormat="1" ht="11.25" customHeight="1">
      <c r="A1247" s="357">
        <v>270</v>
      </c>
      <c r="B1247" s="263" t="s">
        <v>280</v>
      </c>
      <c r="C1247" s="344">
        <v>0</v>
      </c>
      <c r="D1247" s="264"/>
      <c r="E1247" s="421">
        <v>63.2</v>
      </c>
      <c r="F1247" s="263" t="s">
        <v>459</v>
      </c>
      <c r="G1247" s="263" t="s">
        <v>589</v>
      </c>
      <c r="H1247" s="263" t="s">
        <v>447</v>
      </c>
      <c r="I1247" s="263" t="s">
        <v>103</v>
      </c>
      <c r="J1247" s="263"/>
      <c r="K1247" s="263"/>
      <c r="L1247" s="272">
        <v>113.83795000000001</v>
      </c>
      <c r="M1247" s="265">
        <v>0</v>
      </c>
      <c r="N1247" s="268">
        <v>0</v>
      </c>
      <c r="O1247" s="263"/>
      <c r="P1247" s="263"/>
      <c r="Q1247" s="272">
        <v>100.8532</v>
      </c>
      <c r="R1247" s="265">
        <v>0</v>
      </c>
      <c r="S1247" s="268">
        <v>0</v>
      </c>
      <c r="T1247" s="263"/>
      <c r="U1247" s="263"/>
      <c r="V1247" s="272">
        <v>83.211849999999998</v>
      </c>
      <c r="W1247" s="265">
        <v>0</v>
      </c>
      <c r="X1247" s="268">
        <v>0</v>
      </c>
      <c r="Y1247" s="263"/>
      <c r="Z1247" s="263"/>
      <c r="AA1247" s="265">
        <v>191.2987</v>
      </c>
      <c r="AB1247" s="265">
        <v>0</v>
      </c>
      <c r="AC1247" s="268">
        <v>0</v>
      </c>
      <c r="AD1247" s="263"/>
      <c r="AE1247" s="263"/>
      <c r="AF1247" s="271">
        <v>220.31289999999998</v>
      </c>
      <c r="AG1247" s="265">
        <v>0</v>
      </c>
      <c r="AH1247" s="268">
        <v>0</v>
      </c>
      <c r="AI1247" s="263"/>
      <c r="AJ1247" s="263"/>
      <c r="AK1247" s="263">
        <v>99.629350000000002</v>
      </c>
      <c r="AL1247" s="265">
        <v>0</v>
      </c>
      <c r="AM1247" s="268">
        <v>0</v>
      </c>
      <c r="AN1247" s="263"/>
      <c r="AO1247" s="313"/>
      <c r="AP1247" s="263">
        <v>75.938400000000001</v>
      </c>
      <c r="AQ1247" s="265">
        <v>0</v>
      </c>
      <c r="AR1247" s="268">
        <v>0</v>
      </c>
      <c r="AS1247" s="263"/>
      <c r="AT1247" s="263"/>
      <c r="AU1247" s="422">
        <v>155.08069999999998</v>
      </c>
      <c r="AV1247" s="265">
        <v>0</v>
      </c>
      <c r="AW1247" s="268">
        <v>0</v>
      </c>
      <c r="AX1247" s="422"/>
      <c r="AY1247" s="263"/>
      <c r="AZ1247" s="422">
        <v>186.28389999999999</v>
      </c>
      <c r="BA1247" s="265">
        <v>0</v>
      </c>
      <c r="BB1247" s="268">
        <v>0</v>
      </c>
      <c r="BC1247" s="422"/>
      <c r="BD1247" s="263"/>
    </row>
    <row r="1248" spans="1:56" ht="11.25" customHeight="1">
      <c r="A1248" s="123">
        <v>270</v>
      </c>
      <c r="B1248" s="55" t="s">
        <v>280</v>
      </c>
      <c r="C1248" s="345">
        <v>1</v>
      </c>
      <c r="D1248" s="57">
        <v>21121</v>
      </c>
      <c r="E1248" s="8">
        <v>20</v>
      </c>
      <c r="F1248" s="55" t="s">
        <v>835</v>
      </c>
      <c r="G1248" s="55" t="s">
        <v>589</v>
      </c>
      <c r="H1248" s="55" t="s">
        <v>447</v>
      </c>
      <c r="I1248" s="55" t="s">
        <v>103</v>
      </c>
      <c r="J1248" s="55"/>
      <c r="K1248" s="55"/>
      <c r="L1248" s="55"/>
      <c r="M1248" s="8"/>
      <c r="N1248" s="58"/>
      <c r="O1248" s="55"/>
      <c r="P1248" s="55"/>
      <c r="Q1248" s="55"/>
      <c r="R1248" s="8"/>
      <c r="S1248" s="58"/>
      <c r="T1248" s="55"/>
      <c r="U1248" s="55"/>
      <c r="V1248" s="55"/>
      <c r="W1248" s="8"/>
      <c r="X1248" s="58"/>
      <c r="Y1248" s="55"/>
      <c r="Z1248" s="55"/>
      <c r="AA1248" s="55"/>
      <c r="AB1248" s="8"/>
      <c r="AC1248" s="58"/>
      <c r="AD1248" s="55"/>
      <c r="AE1248" s="55"/>
      <c r="AF1248" s="55"/>
      <c r="AG1248" s="8"/>
      <c r="AH1248" s="58"/>
      <c r="AI1248" s="55"/>
      <c r="AJ1248" s="55"/>
      <c r="AK1248" s="55">
        <v>28.795300000000001</v>
      </c>
      <c r="AL1248" s="8">
        <v>0</v>
      </c>
      <c r="AM1248" s="58">
        <v>0</v>
      </c>
      <c r="AN1248" s="55"/>
      <c r="AO1248" s="228"/>
      <c r="AP1248" s="55">
        <v>25.81</v>
      </c>
      <c r="AQ1248" s="200">
        <v>0</v>
      </c>
      <c r="AR1248" s="201">
        <v>0</v>
      </c>
      <c r="AS1248" s="55"/>
      <c r="AT1248" s="55"/>
      <c r="AU1248" s="423">
        <v>50.327099999999994</v>
      </c>
      <c r="AV1248" s="200">
        <v>0</v>
      </c>
      <c r="AW1248" s="201">
        <v>0</v>
      </c>
      <c r="AX1248" s="423"/>
      <c r="AY1248" s="55"/>
      <c r="AZ1248" s="423">
        <v>65.202349999999996</v>
      </c>
      <c r="BA1248" s="200">
        <v>0</v>
      </c>
      <c r="BB1248" s="201">
        <v>0</v>
      </c>
      <c r="BC1248" s="425"/>
      <c r="BD1248" s="136"/>
    </row>
    <row r="1249" spans="1:56" ht="11.25" customHeight="1">
      <c r="A1249" s="123">
        <v>270</v>
      </c>
      <c r="B1249" s="55" t="s">
        <v>280</v>
      </c>
      <c r="C1249" s="345">
        <v>2</v>
      </c>
      <c r="D1249" s="57">
        <v>21326</v>
      </c>
      <c r="E1249" s="8">
        <v>20</v>
      </c>
      <c r="F1249" s="55" t="s">
        <v>835</v>
      </c>
      <c r="G1249" s="55" t="s">
        <v>589</v>
      </c>
      <c r="H1249" s="55" t="s">
        <v>447</v>
      </c>
      <c r="I1249" s="55" t="s">
        <v>103</v>
      </c>
      <c r="J1249" s="55"/>
      <c r="K1249" s="55"/>
      <c r="L1249" s="55"/>
      <c r="M1249" s="8"/>
      <c r="N1249" s="58"/>
      <c r="O1249" s="55"/>
      <c r="P1249" s="55"/>
      <c r="Q1249" s="55"/>
      <c r="R1249" s="8"/>
      <c r="S1249" s="58"/>
      <c r="T1249" s="55"/>
      <c r="U1249" s="55"/>
      <c r="V1249" s="55"/>
      <c r="W1249" s="8"/>
      <c r="X1249" s="58"/>
      <c r="Y1249" s="55"/>
      <c r="Z1249" s="55"/>
      <c r="AA1249" s="55"/>
      <c r="AB1249" s="8"/>
      <c r="AC1249" s="58"/>
      <c r="AD1249" s="55"/>
      <c r="AE1249" s="55"/>
      <c r="AF1249" s="55"/>
      <c r="AG1249" s="8"/>
      <c r="AH1249" s="58"/>
      <c r="AI1249" s="55"/>
      <c r="AJ1249" s="55"/>
      <c r="AK1249" s="55">
        <v>40.60595</v>
      </c>
      <c r="AL1249" s="8">
        <v>0</v>
      </c>
      <c r="AM1249" s="58">
        <v>0</v>
      </c>
      <c r="AN1249" s="55"/>
      <c r="AO1249" s="228"/>
      <c r="AP1249" s="55">
        <v>25.14</v>
      </c>
      <c r="AQ1249" s="200">
        <v>0</v>
      </c>
      <c r="AR1249" s="201">
        <v>0</v>
      </c>
      <c r="AS1249" s="55"/>
      <c r="AT1249" s="55"/>
      <c r="AU1249" s="423">
        <v>52.317099999999989</v>
      </c>
      <c r="AV1249" s="200">
        <v>0</v>
      </c>
      <c r="AW1249" s="201">
        <v>0</v>
      </c>
      <c r="AX1249" s="423"/>
      <c r="AY1249" s="55"/>
      <c r="AZ1249" s="423">
        <v>59.759700000000002</v>
      </c>
      <c r="BA1249" s="200">
        <v>0</v>
      </c>
      <c r="BB1249" s="201">
        <v>0</v>
      </c>
      <c r="BC1249" s="425"/>
      <c r="BD1249" s="136"/>
    </row>
    <row r="1250" spans="1:56" ht="11.25" customHeight="1">
      <c r="A1250" s="123">
        <v>270</v>
      </c>
      <c r="B1250" s="55" t="s">
        <v>280</v>
      </c>
      <c r="C1250" s="345">
        <v>3</v>
      </c>
      <c r="D1250" s="57">
        <v>21531</v>
      </c>
      <c r="E1250" s="8">
        <v>23.2</v>
      </c>
      <c r="F1250" s="55" t="s">
        <v>835</v>
      </c>
      <c r="G1250" s="55" t="s">
        <v>589</v>
      </c>
      <c r="H1250" s="55" t="s">
        <v>447</v>
      </c>
      <c r="I1250" s="55" t="s">
        <v>103</v>
      </c>
      <c r="J1250" s="55"/>
      <c r="K1250" s="55"/>
      <c r="L1250" s="55"/>
      <c r="M1250" s="8"/>
      <c r="N1250" s="58"/>
      <c r="O1250" s="55"/>
      <c r="P1250" s="55"/>
      <c r="Q1250" s="55"/>
      <c r="R1250" s="8"/>
      <c r="S1250" s="58"/>
      <c r="T1250" s="55"/>
      <c r="U1250" s="55"/>
      <c r="V1250" s="55"/>
      <c r="W1250" s="8"/>
      <c r="X1250" s="58"/>
      <c r="Y1250" s="55"/>
      <c r="Z1250" s="55"/>
      <c r="AA1250" s="55"/>
      <c r="AB1250" s="8"/>
      <c r="AC1250" s="58"/>
      <c r="AD1250" s="55"/>
      <c r="AE1250" s="55"/>
      <c r="AF1250" s="55"/>
      <c r="AG1250" s="8"/>
      <c r="AH1250" s="58"/>
      <c r="AI1250" s="55"/>
      <c r="AJ1250" s="55"/>
      <c r="AK1250" s="55">
        <v>30.228099999999998</v>
      </c>
      <c r="AL1250" s="8">
        <v>0</v>
      </c>
      <c r="AM1250" s="58">
        <v>0</v>
      </c>
      <c r="AN1250" s="55"/>
      <c r="AO1250" s="228"/>
      <c r="AP1250" s="55">
        <v>24.98</v>
      </c>
      <c r="AQ1250" s="200">
        <v>0</v>
      </c>
      <c r="AR1250" s="201">
        <v>0</v>
      </c>
      <c r="AS1250" s="55"/>
      <c r="AT1250" s="55"/>
      <c r="AU1250" s="423">
        <v>52.436499999999995</v>
      </c>
      <c r="AV1250" s="200">
        <v>0</v>
      </c>
      <c r="AW1250" s="201">
        <v>0</v>
      </c>
      <c r="AX1250" s="423"/>
      <c r="AY1250" s="55"/>
      <c r="AZ1250" s="423">
        <v>61.321849999999991</v>
      </c>
      <c r="BA1250" s="200">
        <v>0</v>
      </c>
      <c r="BB1250" s="201">
        <v>0</v>
      </c>
      <c r="BC1250" s="425"/>
      <c r="BD1250" s="136"/>
    </row>
    <row r="1251" spans="1:56" s="4" customFormat="1" ht="11.25" customHeight="1">
      <c r="A1251" s="357">
        <v>271</v>
      </c>
      <c r="B1251" s="263" t="s">
        <v>451</v>
      </c>
      <c r="C1251" s="344">
        <v>0</v>
      </c>
      <c r="D1251" s="264"/>
      <c r="E1251" s="421">
        <v>0</v>
      </c>
      <c r="F1251" s="263" t="s">
        <v>832</v>
      </c>
      <c r="G1251" s="263" t="s">
        <v>589</v>
      </c>
      <c r="H1251" s="263" t="s">
        <v>447</v>
      </c>
      <c r="I1251" s="263" t="s">
        <v>849</v>
      </c>
      <c r="J1251" s="263" t="s">
        <v>129</v>
      </c>
      <c r="K1251" s="263" t="s">
        <v>688</v>
      </c>
      <c r="L1251" s="263"/>
      <c r="M1251" s="265">
        <v>0</v>
      </c>
      <c r="N1251" s="268">
        <v>0</v>
      </c>
      <c r="O1251" s="263">
        <v>1</v>
      </c>
      <c r="P1251" s="263"/>
      <c r="Q1251" s="263">
        <v>0</v>
      </c>
      <c r="R1251" s="265">
        <v>0</v>
      </c>
      <c r="S1251" s="268">
        <v>0</v>
      </c>
      <c r="T1251" s="263">
        <v>1</v>
      </c>
      <c r="U1251" s="263"/>
      <c r="V1251" s="263">
        <v>0</v>
      </c>
      <c r="W1251" s="265">
        <v>0</v>
      </c>
      <c r="X1251" s="268">
        <v>0</v>
      </c>
      <c r="Y1251" s="263">
        <v>1</v>
      </c>
      <c r="Z1251" s="263"/>
      <c r="AA1251" s="263"/>
      <c r="AB1251" s="265">
        <v>0</v>
      </c>
      <c r="AC1251" s="268">
        <v>0</v>
      </c>
      <c r="AD1251" s="263">
        <v>1</v>
      </c>
      <c r="AE1251" s="263"/>
      <c r="AF1251" s="263">
        <v>0</v>
      </c>
      <c r="AG1251" s="265">
        <v>0</v>
      </c>
      <c r="AH1251" s="268">
        <v>0</v>
      </c>
      <c r="AI1251" s="263">
        <v>1</v>
      </c>
      <c r="AJ1251" s="263"/>
      <c r="AK1251" s="263"/>
      <c r="AL1251" s="265">
        <v>0</v>
      </c>
      <c r="AM1251" s="268">
        <v>0</v>
      </c>
      <c r="AN1251" s="263"/>
      <c r="AO1251" s="313"/>
      <c r="AP1251" s="263"/>
      <c r="AQ1251" s="265">
        <v>0</v>
      </c>
      <c r="AR1251" s="268">
        <v>0</v>
      </c>
      <c r="AS1251" s="263"/>
      <c r="AT1251" s="263"/>
      <c r="AU1251" s="422">
        <v>0</v>
      </c>
      <c r="AV1251" s="265">
        <v>0</v>
      </c>
      <c r="AW1251" s="268">
        <v>0</v>
      </c>
      <c r="AX1251" s="422"/>
      <c r="AY1251" s="263"/>
      <c r="AZ1251" s="422">
        <v>0</v>
      </c>
      <c r="BA1251" s="265">
        <v>0</v>
      </c>
      <c r="BB1251" s="268">
        <v>0</v>
      </c>
      <c r="BC1251" s="422"/>
      <c r="BD1251" s="263"/>
    </row>
    <row r="1252" spans="1:56" ht="11.25" customHeight="1">
      <c r="A1252" s="123">
        <v>271</v>
      </c>
      <c r="B1252" s="55" t="s">
        <v>451</v>
      </c>
      <c r="C1252" s="345">
        <v>1</v>
      </c>
      <c r="D1252" s="57">
        <v>32575</v>
      </c>
      <c r="E1252" s="94">
        <v>0</v>
      </c>
      <c r="F1252" s="55" t="s">
        <v>832</v>
      </c>
      <c r="G1252" s="55" t="s">
        <v>589</v>
      </c>
      <c r="H1252" s="55" t="s">
        <v>447</v>
      </c>
      <c r="I1252" s="55" t="s">
        <v>849</v>
      </c>
      <c r="J1252" s="55" t="s">
        <v>129</v>
      </c>
      <c r="K1252" s="55" t="s">
        <v>688</v>
      </c>
      <c r="L1252" s="55"/>
      <c r="M1252" s="8"/>
      <c r="N1252" s="58"/>
      <c r="O1252" s="55"/>
      <c r="P1252" s="55"/>
      <c r="Q1252" s="55"/>
      <c r="R1252" s="8"/>
      <c r="S1252" s="58"/>
      <c r="T1252" s="55"/>
      <c r="U1252" s="55"/>
      <c r="V1252" s="55"/>
      <c r="W1252" s="8"/>
      <c r="X1252" s="58"/>
      <c r="Y1252" s="55"/>
      <c r="Z1252" s="55"/>
      <c r="AA1252" s="55"/>
      <c r="AB1252" s="8"/>
      <c r="AC1252" s="58"/>
      <c r="AD1252" s="55"/>
      <c r="AE1252" s="55"/>
      <c r="AF1252" s="55"/>
      <c r="AG1252" s="8"/>
      <c r="AH1252" s="58"/>
      <c r="AI1252" s="55"/>
      <c r="AJ1252" s="55"/>
      <c r="AK1252" s="55"/>
      <c r="AL1252" s="8">
        <v>0</v>
      </c>
      <c r="AM1252" s="58">
        <v>0</v>
      </c>
      <c r="AN1252" s="237">
        <v>1</v>
      </c>
      <c r="AO1252" s="228"/>
      <c r="AP1252" s="55"/>
      <c r="AQ1252" s="200">
        <v>0</v>
      </c>
      <c r="AR1252" s="201">
        <v>0</v>
      </c>
      <c r="AS1252" s="55">
        <v>1</v>
      </c>
      <c r="AT1252" s="55"/>
      <c r="AU1252" s="245">
        <v>0</v>
      </c>
      <c r="AV1252" s="200">
        <v>0</v>
      </c>
      <c r="AW1252" s="201">
        <v>0</v>
      </c>
      <c r="AX1252" s="423">
        <v>1</v>
      </c>
      <c r="AY1252" s="55"/>
      <c r="AZ1252" s="245">
        <v>0</v>
      </c>
      <c r="BA1252" s="200">
        <v>0</v>
      </c>
      <c r="BB1252" s="201">
        <v>0</v>
      </c>
      <c r="BC1252" s="425">
        <v>1</v>
      </c>
      <c r="BD1252" s="136"/>
    </row>
    <row r="1253" spans="1:56" ht="11.25" customHeight="1">
      <c r="A1253" s="123">
        <v>271</v>
      </c>
      <c r="B1253" s="55" t="s">
        <v>451</v>
      </c>
      <c r="C1253" s="345">
        <v>2</v>
      </c>
      <c r="D1253" s="57">
        <v>32580</v>
      </c>
      <c r="E1253" s="94">
        <v>0</v>
      </c>
      <c r="F1253" s="55" t="s">
        <v>832</v>
      </c>
      <c r="G1253" s="55" t="s">
        <v>589</v>
      </c>
      <c r="H1253" s="55" t="s">
        <v>447</v>
      </c>
      <c r="I1253" s="55" t="s">
        <v>849</v>
      </c>
      <c r="J1253" s="55" t="s">
        <v>129</v>
      </c>
      <c r="K1253" s="55" t="s">
        <v>688</v>
      </c>
      <c r="L1253" s="55"/>
      <c r="M1253" s="8"/>
      <c r="N1253" s="58"/>
      <c r="O1253" s="55"/>
      <c r="P1253" s="55"/>
      <c r="Q1253" s="55"/>
      <c r="R1253" s="8"/>
      <c r="S1253" s="58"/>
      <c r="T1253" s="55"/>
      <c r="U1253" s="55"/>
      <c r="V1253" s="55"/>
      <c r="W1253" s="8"/>
      <c r="X1253" s="58"/>
      <c r="Y1253" s="55"/>
      <c r="Z1253" s="55"/>
      <c r="AA1253" s="55"/>
      <c r="AB1253" s="8"/>
      <c r="AC1253" s="58"/>
      <c r="AD1253" s="55"/>
      <c r="AE1253" s="55"/>
      <c r="AF1253" s="55"/>
      <c r="AG1253" s="8"/>
      <c r="AH1253" s="58"/>
      <c r="AI1253" s="55"/>
      <c r="AJ1253" s="55"/>
      <c r="AK1253" s="55"/>
      <c r="AL1253" s="8">
        <v>0</v>
      </c>
      <c r="AM1253" s="58">
        <v>0</v>
      </c>
      <c r="AN1253" s="237">
        <v>1</v>
      </c>
      <c r="AO1253" s="228"/>
      <c r="AP1253" s="55"/>
      <c r="AQ1253" s="200">
        <v>0</v>
      </c>
      <c r="AR1253" s="201">
        <v>0</v>
      </c>
      <c r="AS1253" s="55">
        <v>1</v>
      </c>
      <c r="AT1253" s="55"/>
      <c r="AU1253" s="245">
        <v>0</v>
      </c>
      <c r="AV1253" s="200">
        <v>0</v>
      </c>
      <c r="AW1253" s="201">
        <v>0</v>
      </c>
      <c r="AX1253" s="423">
        <v>1</v>
      </c>
      <c r="AY1253" s="55"/>
      <c r="AZ1253" s="245">
        <v>0</v>
      </c>
      <c r="BA1253" s="200">
        <v>0</v>
      </c>
      <c r="BB1253" s="201">
        <v>0</v>
      </c>
      <c r="BC1253" s="425">
        <v>1</v>
      </c>
      <c r="BD1253" s="136"/>
    </row>
    <row r="1254" spans="1:56" ht="11.25" customHeight="1">
      <c r="A1254" s="123">
        <v>271</v>
      </c>
      <c r="B1254" s="55" t="s">
        <v>451</v>
      </c>
      <c r="C1254" s="345">
        <v>3</v>
      </c>
      <c r="D1254" s="57">
        <v>32587</v>
      </c>
      <c r="E1254" s="94">
        <v>0</v>
      </c>
      <c r="F1254" s="55" t="s">
        <v>832</v>
      </c>
      <c r="G1254" s="55" t="s">
        <v>589</v>
      </c>
      <c r="H1254" s="55" t="s">
        <v>447</v>
      </c>
      <c r="I1254" s="55" t="s">
        <v>849</v>
      </c>
      <c r="J1254" s="55" t="s">
        <v>129</v>
      </c>
      <c r="K1254" s="55" t="s">
        <v>688</v>
      </c>
      <c r="L1254" s="55"/>
      <c r="M1254" s="8"/>
      <c r="N1254" s="58"/>
      <c r="O1254" s="55"/>
      <c r="P1254" s="55"/>
      <c r="Q1254" s="55"/>
      <c r="R1254" s="8"/>
      <c r="S1254" s="58"/>
      <c r="T1254" s="55"/>
      <c r="U1254" s="55"/>
      <c r="V1254" s="55"/>
      <c r="W1254" s="8"/>
      <c r="X1254" s="58"/>
      <c r="Y1254" s="55"/>
      <c r="Z1254" s="55"/>
      <c r="AA1254" s="55"/>
      <c r="AB1254" s="8"/>
      <c r="AC1254" s="58"/>
      <c r="AD1254" s="55"/>
      <c r="AE1254" s="55"/>
      <c r="AF1254" s="55"/>
      <c r="AG1254" s="8"/>
      <c r="AH1254" s="58"/>
      <c r="AI1254" s="55"/>
      <c r="AJ1254" s="55"/>
      <c r="AK1254" s="55"/>
      <c r="AL1254" s="8">
        <v>0</v>
      </c>
      <c r="AM1254" s="58">
        <v>0</v>
      </c>
      <c r="AN1254" s="237">
        <v>1</v>
      </c>
      <c r="AO1254" s="228"/>
      <c r="AP1254" s="55"/>
      <c r="AQ1254" s="200">
        <v>0</v>
      </c>
      <c r="AR1254" s="201">
        <v>0</v>
      </c>
      <c r="AS1254" s="55">
        <v>1</v>
      </c>
      <c r="AT1254" s="55"/>
      <c r="AU1254" s="245">
        <v>0</v>
      </c>
      <c r="AV1254" s="200">
        <v>0</v>
      </c>
      <c r="AW1254" s="201">
        <v>0</v>
      </c>
      <c r="AX1254" s="423">
        <v>1</v>
      </c>
      <c r="AY1254" s="55"/>
      <c r="AZ1254" s="245">
        <v>0</v>
      </c>
      <c r="BA1254" s="200">
        <v>0</v>
      </c>
      <c r="BB1254" s="201">
        <v>0</v>
      </c>
      <c r="BC1254" s="425">
        <v>1</v>
      </c>
      <c r="BD1254" s="136"/>
    </row>
    <row r="1255" spans="1:56" s="4" customFormat="1" ht="11.25" customHeight="1">
      <c r="A1255" s="357">
        <v>272</v>
      </c>
      <c r="B1255" s="263" t="s">
        <v>697</v>
      </c>
      <c r="C1255" s="344">
        <v>0</v>
      </c>
      <c r="D1255" s="264"/>
      <c r="E1255" s="421">
        <v>1050</v>
      </c>
      <c r="F1255" s="263" t="s">
        <v>832</v>
      </c>
      <c r="G1255" s="263" t="s">
        <v>338</v>
      </c>
      <c r="H1255" s="263" t="s">
        <v>698</v>
      </c>
      <c r="I1255" s="263" t="s">
        <v>849</v>
      </c>
      <c r="J1255" s="263" t="s">
        <v>591</v>
      </c>
      <c r="K1255" s="263" t="s">
        <v>848</v>
      </c>
      <c r="L1255" s="267">
        <v>6997.9400000000005</v>
      </c>
      <c r="M1255" s="265">
        <v>6727552.3310423661</v>
      </c>
      <c r="N1255" s="268">
        <v>0.96136181948435762</v>
      </c>
      <c r="O1255" s="263">
        <v>1</v>
      </c>
      <c r="P1255" s="263"/>
      <c r="Q1255" s="267">
        <v>6857.95</v>
      </c>
      <c r="R1255" s="265">
        <v>6576114.2811522903</v>
      </c>
      <c r="S1255" s="268">
        <v>0.95890379503383527</v>
      </c>
      <c r="T1255" s="263">
        <v>1</v>
      </c>
      <c r="U1255" s="263"/>
      <c r="V1255" s="267">
        <v>6104</v>
      </c>
      <c r="W1255" s="265">
        <v>5873831.9002078827</v>
      </c>
      <c r="X1255" s="268">
        <v>0.96229225101701876</v>
      </c>
      <c r="Y1255" s="263">
        <v>1</v>
      </c>
      <c r="Z1255" s="263"/>
      <c r="AA1255" s="267">
        <v>5954</v>
      </c>
      <c r="AB1255" s="265">
        <v>5898747.1283731144</v>
      </c>
      <c r="AC1255" s="268">
        <v>0.99072004171533656</v>
      </c>
      <c r="AD1255" s="263">
        <v>1</v>
      </c>
      <c r="AE1255" s="263"/>
      <c r="AF1255" s="267">
        <v>7059</v>
      </c>
      <c r="AG1255" s="265">
        <v>6737987.751636059</v>
      </c>
      <c r="AH1255" s="268">
        <v>0.95452440170506581</v>
      </c>
      <c r="AI1255" s="263">
        <v>1</v>
      </c>
      <c r="AJ1255" s="263"/>
      <c r="AK1255" s="263">
        <v>7130.04</v>
      </c>
      <c r="AL1255" s="265">
        <v>6727130.8828963619</v>
      </c>
      <c r="AM1255" s="268">
        <v>0.94349132443806227</v>
      </c>
      <c r="AN1255" s="263"/>
      <c r="AO1255" s="313"/>
      <c r="AP1255" s="263">
        <v>7736</v>
      </c>
      <c r="AQ1255" s="265">
        <v>7256593.4908244116</v>
      </c>
      <c r="AR1255" s="268">
        <v>0.93802914824514105</v>
      </c>
      <c r="AS1255" s="263"/>
      <c r="AT1255" s="263"/>
      <c r="AU1255" s="422">
        <v>6844.22</v>
      </c>
      <c r="AV1255" s="265">
        <v>6548849.3421357498</v>
      </c>
      <c r="AW1255" s="268">
        <v>0.95684378090355804</v>
      </c>
      <c r="AX1255" s="422"/>
      <c r="AY1255" s="263"/>
      <c r="AZ1255" s="422">
        <v>6495.5</v>
      </c>
      <c r="BA1255" s="265">
        <v>6224156.4472449739</v>
      </c>
      <c r="BB1255" s="268">
        <v>0.95822591751904762</v>
      </c>
      <c r="BC1255" s="422"/>
      <c r="BD1255" s="263"/>
    </row>
    <row r="1256" spans="1:56" ht="11.25" customHeight="1">
      <c r="A1256" s="123">
        <v>272</v>
      </c>
      <c r="B1256" s="55" t="s">
        <v>697</v>
      </c>
      <c r="C1256" s="345">
        <v>1</v>
      </c>
      <c r="D1256" s="57">
        <v>40787</v>
      </c>
      <c r="E1256" s="94">
        <v>525</v>
      </c>
      <c r="F1256" s="55" t="s">
        <v>832</v>
      </c>
      <c r="G1256" s="55" t="s">
        <v>338</v>
      </c>
      <c r="H1256" s="55" t="s">
        <v>698</v>
      </c>
      <c r="I1256" s="55" t="s">
        <v>849</v>
      </c>
      <c r="J1256" s="55" t="s">
        <v>591</v>
      </c>
      <c r="K1256" s="55" t="s">
        <v>848</v>
      </c>
      <c r="L1256" s="55"/>
      <c r="M1256" s="8"/>
      <c r="N1256" s="58"/>
      <c r="O1256" s="55"/>
      <c r="P1256" s="55"/>
      <c r="Q1256" s="55"/>
      <c r="R1256" s="8"/>
      <c r="S1256" s="58"/>
      <c r="T1256" s="55"/>
      <c r="U1256" s="55"/>
      <c r="V1256" s="55"/>
      <c r="W1256" s="8"/>
      <c r="X1256" s="58"/>
      <c r="Y1256" s="55"/>
      <c r="Z1256" s="55"/>
      <c r="AA1256" s="55"/>
      <c r="AB1256" s="8"/>
      <c r="AC1256" s="58"/>
      <c r="AD1256" s="55"/>
      <c r="AE1256" s="55"/>
      <c r="AF1256" s="55"/>
      <c r="AG1256" s="8"/>
      <c r="AH1256" s="58"/>
      <c r="AI1256" s="55"/>
      <c r="AJ1256" s="55"/>
      <c r="AK1256" s="55">
        <v>3373.2564112618375</v>
      </c>
      <c r="AL1256" s="8">
        <v>3182638.1591306152</v>
      </c>
      <c r="AM1256" s="58">
        <v>0.94349132443806205</v>
      </c>
      <c r="AN1256" s="237">
        <v>1</v>
      </c>
      <c r="AO1256" s="228"/>
      <c r="AP1256" s="55">
        <v>3868</v>
      </c>
      <c r="AQ1256" s="200">
        <v>3628297.5123686362</v>
      </c>
      <c r="AR1256" s="201">
        <v>0.93802934652756875</v>
      </c>
      <c r="AS1256" s="55">
        <v>1</v>
      </c>
      <c r="AT1256" s="55"/>
      <c r="AU1256" s="423">
        <v>3768.32</v>
      </c>
      <c r="AV1256" s="200">
        <v>3595558.1019972889</v>
      </c>
      <c r="AW1256" s="201">
        <v>0.95415413287546935</v>
      </c>
      <c r="AX1256" s="423">
        <v>1</v>
      </c>
      <c r="AY1256" s="55"/>
      <c r="AZ1256" s="424">
        <v>3086.1</v>
      </c>
      <c r="BA1256" s="200">
        <v>2966336.5181416878</v>
      </c>
      <c r="BB1256" s="201">
        <v>0.96119261143245127</v>
      </c>
      <c r="BC1256" s="425">
        <v>1</v>
      </c>
      <c r="BD1256" s="136"/>
    </row>
    <row r="1257" spans="1:56" s="4" customFormat="1" ht="11.25" customHeight="1">
      <c r="A1257" s="123">
        <v>272</v>
      </c>
      <c r="B1257" s="55" t="s">
        <v>697</v>
      </c>
      <c r="C1257" s="345">
        <v>2</v>
      </c>
      <c r="D1257" s="57">
        <v>41114</v>
      </c>
      <c r="E1257" s="94">
        <v>525</v>
      </c>
      <c r="F1257" s="55" t="s">
        <v>832</v>
      </c>
      <c r="G1257" s="55" t="s">
        <v>338</v>
      </c>
      <c r="H1257" s="55" t="s">
        <v>698</v>
      </c>
      <c r="I1257" s="55" t="s">
        <v>849</v>
      </c>
      <c r="J1257" s="55" t="s">
        <v>591</v>
      </c>
      <c r="K1257" s="55" t="s">
        <v>848</v>
      </c>
      <c r="L1257" s="55"/>
      <c r="M1257" s="8"/>
      <c r="N1257" s="58"/>
      <c r="O1257" s="55"/>
      <c r="P1257" s="55"/>
      <c r="Q1257" s="55"/>
      <c r="R1257" s="8"/>
      <c r="S1257" s="58"/>
      <c r="T1257" s="55"/>
      <c r="U1257" s="55"/>
      <c r="V1257" s="55"/>
      <c r="W1257" s="8"/>
      <c r="X1257" s="58"/>
      <c r="Y1257" s="55"/>
      <c r="Z1257" s="55"/>
      <c r="AA1257" s="55"/>
      <c r="AB1257" s="8"/>
      <c r="AC1257" s="58"/>
      <c r="AD1257" s="55"/>
      <c r="AE1257" s="55"/>
      <c r="AF1257" s="55"/>
      <c r="AG1257" s="8"/>
      <c r="AH1257" s="58"/>
      <c r="AI1257" s="55"/>
      <c r="AJ1257" s="55"/>
      <c r="AK1257" s="55">
        <v>3756.7835887381634</v>
      </c>
      <c r="AL1257" s="8">
        <v>3544492.7237657472</v>
      </c>
      <c r="AM1257" s="58">
        <v>0.94349132443806238</v>
      </c>
      <c r="AN1257" s="237">
        <v>1</v>
      </c>
      <c r="AO1257" s="228"/>
      <c r="AP1257" s="55">
        <v>3868</v>
      </c>
      <c r="AQ1257" s="200">
        <v>3628297.5123686362</v>
      </c>
      <c r="AR1257" s="201">
        <v>0.93802934652756875</v>
      </c>
      <c r="AS1257" s="55">
        <v>1</v>
      </c>
      <c r="AT1257" s="55"/>
      <c r="AU1257" s="423">
        <v>3075.9</v>
      </c>
      <c r="AV1257" s="200">
        <v>2953291.2401384604</v>
      </c>
      <c r="AW1257" s="201">
        <v>0.96013889922899331</v>
      </c>
      <c r="AX1257" s="423">
        <v>1</v>
      </c>
      <c r="AY1257" s="55"/>
      <c r="AZ1257" s="424">
        <v>3409.4</v>
      </c>
      <c r="BA1257" s="200">
        <v>3257819.9291032874</v>
      </c>
      <c r="BB1257" s="201">
        <v>0.95554054352768447</v>
      </c>
      <c r="BC1257" s="425">
        <v>1</v>
      </c>
      <c r="BD1257" s="136"/>
    </row>
    <row r="1258" spans="1:56" s="125" customFormat="1" ht="11.25" customHeight="1">
      <c r="A1258" s="357">
        <v>273</v>
      </c>
      <c r="B1258" s="263" t="s">
        <v>367</v>
      </c>
      <c r="C1258" s="344">
        <v>0</v>
      </c>
      <c r="D1258" s="264"/>
      <c r="E1258" s="421">
        <v>186</v>
      </c>
      <c r="F1258" s="263" t="s">
        <v>55</v>
      </c>
      <c r="G1258" s="263" t="s">
        <v>338</v>
      </c>
      <c r="H1258" s="263" t="s">
        <v>367</v>
      </c>
      <c r="I1258" s="263" t="s">
        <v>103</v>
      </c>
      <c r="J1258" s="263"/>
      <c r="K1258" s="263"/>
      <c r="L1258" s="267">
        <v>711.6040999999999</v>
      </c>
      <c r="M1258" s="265">
        <v>0</v>
      </c>
      <c r="N1258" s="268">
        <v>0</v>
      </c>
      <c r="O1258" s="263"/>
      <c r="P1258" s="263"/>
      <c r="Q1258" s="267">
        <v>666.59029999999996</v>
      </c>
      <c r="R1258" s="265">
        <v>0</v>
      </c>
      <c r="S1258" s="268">
        <v>0</v>
      </c>
      <c r="T1258" s="263"/>
      <c r="U1258" s="263"/>
      <c r="V1258" s="284">
        <v>783.49284999999986</v>
      </c>
      <c r="W1258" s="265">
        <v>0</v>
      </c>
      <c r="X1258" s="268">
        <v>0</v>
      </c>
      <c r="Y1258" s="263"/>
      <c r="Z1258" s="263"/>
      <c r="AA1258" s="269">
        <v>701.92275000000006</v>
      </c>
      <c r="AB1258" s="265">
        <v>0</v>
      </c>
      <c r="AC1258" s="268">
        <v>0</v>
      </c>
      <c r="AD1258" s="263"/>
      <c r="AE1258" s="263"/>
      <c r="AF1258" s="286">
        <v>657.31690000000003</v>
      </c>
      <c r="AG1258" s="265">
        <v>0</v>
      </c>
      <c r="AH1258" s="268">
        <v>0</v>
      </c>
      <c r="AI1258" s="263"/>
      <c r="AJ1258" s="263"/>
      <c r="AK1258" s="263">
        <v>661.07799999999997</v>
      </c>
      <c r="AL1258" s="265">
        <v>0</v>
      </c>
      <c r="AM1258" s="268">
        <v>0</v>
      </c>
      <c r="AN1258" s="263"/>
      <c r="AO1258" s="313"/>
      <c r="AP1258" s="263">
        <v>387.851</v>
      </c>
      <c r="AQ1258" s="265">
        <v>0</v>
      </c>
      <c r="AR1258" s="268">
        <v>0</v>
      </c>
      <c r="AS1258" s="263"/>
      <c r="AT1258" s="263"/>
      <c r="AU1258" s="422">
        <v>425.71075000000002</v>
      </c>
      <c r="AV1258" s="265">
        <v>0</v>
      </c>
      <c r="AW1258" s="268">
        <v>0</v>
      </c>
      <c r="AX1258" s="422"/>
      <c r="AY1258" s="263"/>
      <c r="AZ1258" s="422">
        <v>301.98250000000007</v>
      </c>
      <c r="BA1258" s="265">
        <v>0</v>
      </c>
      <c r="BB1258" s="268">
        <v>0</v>
      </c>
      <c r="BC1258" s="422"/>
      <c r="BD1258" s="263"/>
    </row>
    <row r="1259" spans="1:56" s="4" customFormat="1" ht="11.25" customHeight="1">
      <c r="A1259" s="123">
        <v>273</v>
      </c>
      <c r="B1259" s="55" t="s">
        <v>367</v>
      </c>
      <c r="C1259" s="345">
        <v>1</v>
      </c>
      <c r="D1259" s="57">
        <v>37077</v>
      </c>
      <c r="E1259" s="8">
        <v>43</v>
      </c>
      <c r="F1259" s="55" t="s">
        <v>55</v>
      </c>
      <c r="G1259" s="55" t="s">
        <v>338</v>
      </c>
      <c r="H1259" s="55" t="s">
        <v>367</v>
      </c>
      <c r="I1259" s="55" t="s">
        <v>103</v>
      </c>
      <c r="J1259" s="55"/>
      <c r="K1259" s="55"/>
      <c r="L1259" s="55"/>
      <c r="M1259" s="8"/>
      <c r="N1259" s="58"/>
      <c r="O1259" s="55"/>
      <c r="P1259" s="55"/>
      <c r="Q1259" s="55"/>
      <c r="R1259" s="8"/>
      <c r="S1259" s="58"/>
      <c r="T1259" s="55"/>
      <c r="U1259" s="55"/>
      <c r="V1259" s="136"/>
      <c r="W1259" s="8"/>
      <c r="X1259" s="58"/>
      <c r="Y1259" s="55"/>
      <c r="Z1259" s="55"/>
      <c r="AA1259" s="136"/>
      <c r="AB1259" s="8"/>
      <c r="AC1259" s="58"/>
      <c r="AD1259" s="55"/>
      <c r="AE1259" s="55"/>
      <c r="AF1259" s="136"/>
      <c r="AG1259" s="8"/>
      <c r="AH1259" s="58"/>
      <c r="AI1259" s="55"/>
      <c r="AJ1259" s="55"/>
      <c r="AK1259" s="55">
        <v>159.62785</v>
      </c>
      <c r="AL1259" s="8">
        <v>0</v>
      </c>
      <c r="AM1259" s="58">
        <v>0</v>
      </c>
      <c r="AN1259" s="55"/>
      <c r="AO1259" s="228"/>
      <c r="AP1259" s="55">
        <v>113.51</v>
      </c>
      <c r="AQ1259" s="200">
        <v>0</v>
      </c>
      <c r="AR1259" s="201">
        <v>0</v>
      </c>
      <c r="AS1259" s="55"/>
      <c r="AT1259" s="55"/>
      <c r="AU1259" s="423">
        <v>121.30045</v>
      </c>
      <c r="AV1259" s="200">
        <v>0</v>
      </c>
      <c r="AW1259" s="201">
        <v>0</v>
      </c>
      <c r="AX1259" s="423"/>
      <c r="AY1259" s="55"/>
      <c r="AZ1259" s="423">
        <v>157.43885000000003</v>
      </c>
      <c r="BA1259" s="200">
        <v>0</v>
      </c>
      <c r="BB1259" s="201">
        <v>0</v>
      </c>
      <c r="BC1259" s="425"/>
      <c r="BD1259" s="136"/>
    </row>
    <row r="1260" spans="1:56" ht="11.25" customHeight="1">
      <c r="A1260" s="123">
        <v>273</v>
      </c>
      <c r="B1260" s="55" t="s">
        <v>367</v>
      </c>
      <c r="C1260" s="345">
        <v>2</v>
      </c>
      <c r="D1260" s="57">
        <v>37081</v>
      </c>
      <c r="E1260" s="8">
        <v>43</v>
      </c>
      <c r="F1260" s="55" t="s">
        <v>55</v>
      </c>
      <c r="G1260" s="55" t="s">
        <v>338</v>
      </c>
      <c r="H1260" s="55" t="s">
        <v>367</v>
      </c>
      <c r="I1260" s="55" t="s">
        <v>103</v>
      </c>
      <c r="J1260" s="55"/>
      <c r="K1260" s="136"/>
      <c r="L1260" s="136"/>
      <c r="M1260" s="126"/>
      <c r="N1260" s="221"/>
      <c r="O1260" s="136"/>
      <c r="P1260" s="136"/>
      <c r="Q1260" s="136"/>
      <c r="R1260" s="126"/>
      <c r="S1260" s="221"/>
      <c r="T1260" s="136"/>
      <c r="U1260" s="136"/>
      <c r="V1260" s="136"/>
      <c r="W1260" s="126"/>
      <c r="X1260" s="221"/>
      <c r="Y1260" s="136"/>
      <c r="Z1260" s="136"/>
      <c r="AA1260" s="136"/>
      <c r="AB1260" s="126"/>
      <c r="AC1260" s="221"/>
      <c r="AD1260" s="136"/>
      <c r="AE1260" s="136"/>
      <c r="AF1260" s="136"/>
      <c r="AG1260" s="126"/>
      <c r="AH1260" s="221"/>
      <c r="AI1260" s="136"/>
      <c r="AJ1260" s="136"/>
      <c r="AK1260" s="136">
        <v>159.62785</v>
      </c>
      <c r="AL1260" s="8">
        <v>0</v>
      </c>
      <c r="AM1260" s="58">
        <v>0</v>
      </c>
      <c r="AN1260" s="55"/>
      <c r="AO1260" s="237"/>
      <c r="AP1260" s="136">
        <v>134.31</v>
      </c>
      <c r="AQ1260" s="200">
        <v>0</v>
      </c>
      <c r="AR1260" s="201">
        <v>0</v>
      </c>
      <c r="AS1260" s="136"/>
      <c r="AT1260" s="136"/>
      <c r="AU1260" s="423">
        <v>121.33030000000001</v>
      </c>
      <c r="AV1260" s="200">
        <v>0</v>
      </c>
      <c r="AW1260" s="201">
        <v>0</v>
      </c>
      <c r="AX1260" s="423"/>
      <c r="AY1260" s="136"/>
      <c r="AZ1260" s="423">
        <v>144.54365000000004</v>
      </c>
      <c r="BA1260" s="200">
        <v>0</v>
      </c>
      <c r="BB1260" s="201">
        <v>0</v>
      </c>
      <c r="BC1260" s="425"/>
      <c r="BD1260" s="136"/>
    </row>
    <row r="1261" spans="1:56" s="4" customFormat="1" ht="11.25" customHeight="1">
      <c r="A1261" s="123">
        <v>273</v>
      </c>
      <c r="B1261" s="55" t="s">
        <v>367</v>
      </c>
      <c r="C1261" s="345">
        <v>3</v>
      </c>
      <c r="D1261" s="57">
        <v>40761</v>
      </c>
      <c r="E1261" s="8">
        <v>50</v>
      </c>
      <c r="F1261" s="55" t="s">
        <v>55</v>
      </c>
      <c r="G1261" s="55" t="s">
        <v>338</v>
      </c>
      <c r="H1261" s="55" t="s">
        <v>367</v>
      </c>
      <c r="I1261" s="55" t="s">
        <v>103</v>
      </c>
      <c r="J1261" s="55"/>
      <c r="K1261" s="55"/>
      <c r="L1261" s="55"/>
      <c r="M1261" s="8"/>
      <c r="N1261" s="58"/>
      <c r="O1261" s="55"/>
      <c r="P1261" s="5" t="s">
        <v>6</v>
      </c>
      <c r="Q1261" s="55"/>
      <c r="R1261" s="8"/>
      <c r="S1261" s="58"/>
      <c r="T1261" s="55"/>
      <c r="U1261" s="5" t="s">
        <v>6</v>
      </c>
      <c r="V1261" s="136"/>
      <c r="W1261" s="8"/>
      <c r="X1261" s="58"/>
      <c r="Y1261" s="55"/>
      <c r="Z1261" s="5" t="s">
        <v>6</v>
      </c>
      <c r="AA1261" s="136"/>
      <c r="AB1261" s="8"/>
      <c r="AC1261" s="58"/>
      <c r="AD1261" s="55"/>
      <c r="AE1261" s="5" t="s">
        <v>6</v>
      </c>
      <c r="AF1261" s="136"/>
      <c r="AG1261" s="8"/>
      <c r="AH1261" s="58"/>
      <c r="AI1261" s="55"/>
      <c r="AJ1261" s="5" t="s">
        <v>6</v>
      </c>
      <c r="AK1261" s="55">
        <v>170.5231</v>
      </c>
      <c r="AL1261" s="8">
        <v>0</v>
      </c>
      <c r="AM1261" s="58">
        <v>0</v>
      </c>
      <c r="AN1261" s="55"/>
      <c r="AO1261" s="228" t="s">
        <v>6</v>
      </c>
      <c r="AP1261" s="55">
        <v>67.13</v>
      </c>
      <c r="AQ1261" s="200">
        <v>0</v>
      </c>
      <c r="AR1261" s="201">
        <v>0</v>
      </c>
      <c r="AS1261" s="55"/>
      <c r="AT1261" s="55" t="s">
        <v>6</v>
      </c>
      <c r="AU1261" s="423">
        <v>90.44550000000001</v>
      </c>
      <c r="AV1261" s="200">
        <v>0</v>
      </c>
      <c r="AW1261" s="201">
        <v>0</v>
      </c>
      <c r="AX1261" s="423"/>
      <c r="AY1261" s="55" t="s">
        <v>6</v>
      </c>
      <c r="AZ1261" s="423">
        <v>0</v>
      </c>
      <c r="BA1261" s="200">
        <v>0</v>
      </c>
      <c r="BB1261" s="201">
        <v>0</v>
      </c>
      <c r="BC1261" s="425"/>
      <c r="BD1261" s="136" t="s">
        <v>6</v>
      </c>
    </row>
    <row r="1262" spans="1:56" s="4" customFormat="1" ht="11.25" customHeight="1">
      <c r="A1262" s="123">
        <v>273</v>
      </c>
      <c r="B1262" s="55" t="s">
        <v>367</v>
      </c>
      <c r="C1262" s="345">
        <v>4</v>
      </c>
      <c r="D1262" s="57">
        <v>40769</v>
      </c>
      <c r="E1262" s="8">
        <v>50</v>
      </c>
      <c r="F1262" s="55" t="s">
        <v>55</v>
      </c>
      <c r="G1262" s="55" t="s">
        <v>338</v>
      </c>
      <c r="H1262" s="55" t="s">
        <v>367</v>
      </c>
      <c r="I1262" s="55" t="s">
        <v>103</v>
      </c>
      <c r="J1262" s="55"/>
      <c r="K1262" s="55"/>
      <c r="L1262" s="55"/>
      <c r="M1262" s="8"/>
      <c r="N1262" s="58"/>
      <c r="O1262" s="55"/>
      <c r="P1262" s="5" t="s">
        <v>6</v>
      </c>
      <c r="Q1262" s="55"/>
      <c r="R1262" s="8"/>
      <c r="S1262" s="58"/>
      <c r="T1262" s="55"/>
      <c r="U1262" s="5" t="s">
        <v>6</v>
      </c>
      <c r="V1262" s="55"/>
      <c r="W1262" s="8"/>
      <c r="X1262" s="58"/>
      <c r="Y1262" s="55"/>
      <c r="Z1262" s="5" t="s">
        <v>6</v>
      </c>
      <c r="AA1262" s="55"/>
      <c r="AB1262" s="8"/>
      <c r="AC1262" s="58"/>
      <c r="AD1262" s="55"/>
      <c r="AE1262" s="5" t="s">
        <v>6</v>
      </c>
      <c r="AF1262" s="55"/>
      <c r="AG1262" s="8"/>
      <c r="AH1262" s="58"/>
      <c r="AI1262" s="55"/>
      <c r="AJ1262" s="5" t="s">
        <v>6</v>
      </c>
      <c r="AK1262" s="55">
        <v>171.29919999999998</v>
      </c>
      <c r="AL1262" s="8">
        <v>0</v>
      </c>
      <c r="AM1262" s="58">
        <v>0</v>
      </c>
      <c r="AN1262" s="55"/>
      <c r="AO1262" s="228" t="s">
        <v>6</v>
      </c>
      <c r="AP1262" s="55">
        <v>72.900000000000006</v>
      </c>
      <c r="AQ1262" s="200">
        <v>0</v>
      </c>
      <c r="AR1262" s="201">
        <v>0</v>
      </c>
      <c r="AS1262" s="55"/>
      <c r="AT1262" s="55" t="s">
        <v>6</v>
      </c>
      <c r="AU1262" s="423">
        <v>92.634499999999989</v>
      </c>
      <c r="AV1262" s="200">
        <v>0</v>
      </c>
      <c r="AW1262" s="201">
        <v>0</v>
      </c>
      <c r="AX1262" s="423"/>
      <c r="AY1262" s="55" t="s">
        <v>6</v>
      </c>
      <c r="AZ1262" s="423">
        <v>0</v>
      </c>
      <c r="BA1262" s="200">
        <v>0</v>
      </c>
      <c r="BB1262" s="201">
        <v>0</v>
      </c>
      <c r="BC1262" s="425"/>
      <c r="BD1262" s="136" t="s">
        <v>6</v>
      </c>
    </row>
    <row r="1263" spans="1:56" s="4" customFormat="1" ht="11.25" customHeight="1">
      <c r="A1263" s="357">
        <v>274</v>
      </c>
      <c r="B1263" s="263" t="s">
        <v>908</v>
      </c>
      <c r="C1263" s="344">
        <v>0</v>
      </c>
      <c r="D1263" s="264"/>
      <c r="E1263" s="421">
        <v>0</v>
      </c>
      <c r="F1263" s="263" t="s">
        <v>132</v>
      </c>
      <c r="G1263" s="263" t="s">
        <v>748</v>
      </c>
      <c r="H1263" s="263" t="s">
        <v>133</v>
      </c>
      <c r="I1263" s="263" t="s">
        <v>103</v>
      </c>
      <c r="J1263" s="263"/>
      <c r="K1263" s="263"/>
      <c r="L1263" s="277" t="s">
        <v>238</v>
      </c>
      <c r="M1263" s="265">
        <v>0</v>
      </c>
      <c r="N1263" s="268">
        <v>0</v>
      </c>
      <c r="O1263" s="263"/>
      <c r="P1263" s="263"/>
      <c r="Q1263" s="277" t="s">
        <v>238</v>
      </c>
      <c r="R1263" s="265">
        <v>0</v>
      </c>
      <c r="S1263" s="268">
        <v>0</v>
      </c>
      <c r="T1263" s="263"/>
      <c r="U1263" s="263"/>
      <c r="V1263" s="277" t="s">
        <v>238</v>
      </c>
      <c r="W1263" s="265">
        <v>0</v>
      </c>
      <c r="X1263" s="268">
        <v>0</v>
      </c>
      <c r="Y1263" s="263"/>
      <c r="Z1263" s="263"/>
      <c r="AA1263" s="276" t="s">
        <v>238</v>
      </c>
      <c r="AB1263" s="265">
        <v>0</v>
      </c>
      <c r="AC1263" s="268">
        <v>0</v>
      </c>
      <c r="AD1263" s="263"/>
      <c r="AE1263" s="263"/>
      <c r="AF1263" s="276" t="s">
        <v>238</v>
      </c>
      <c r="AG1263" s="265">
        <v>0</v>
      </c>
      <c r="AH1263" s="268">
        <v>0</v>
      </c>
      <c r="AI1263" s="263"/>
      <c r="AJ1263" s="263"/>
      <c r="AK1263" s="263"/>
      <c r="AL1263" s="265">
        <v>0</v>
      </c>
      <c r="AM1263" s="268">
        <v>0</v>
      </c>
      <c r="AN1263" s="263"/>
      <c r="AO1263" s="313"/>
      <c r="AP1263" s="263"/>
      <c r="AQ1263" s="265">
        <v>0</v>
      </c>
      <c r="AR1263" s="268">
        <v>0</v>
      </c>
      <c r="AS1263" s="263"/>
      <c r="AT1263" s="263"/>
      <c r="AU1263" s="422">
        <v>0</v>
      </c>
      <c r="AV1263" s="265">
        <v>0</v>
      </c>
      <c r="AW1263" s="268">
        <v>0</v>
      </c>
      <c r="AX1263" s="422"/>
      <c r="AY1263" s="263"/>
      <c r="AZ1263" s="422">
        <v>0</v>
      </c>
      <c r="BA1263" s="265">
        <v>0</v>
      </c>
      <c r="BB1263" s="268">
        <v>0</v>
      </c>
      <c r="BC1263" s="422"/>
      <c r="BD1263" s="263"/>
    </row>
    <row r="1264" spans="1:56" s="4" customFormat="1" ht="11.25" customHeight="1">
      <c r="A1264" s="123">
        <v>274</v>
      </c>
      <c r="B1264" s="55" t="s">
        <v>908</v>
      </c>
      <c r="C1264" s="345">
        <v>1</v>
      </c>
      <c r="D1264" s="57">
        <v>34292</v>
      </c>
      <c r="E1264" s="94">
        <v>0</v>
      </c>
      <c r="F1264" s="55" t="s">
        <v>132</v>
      </c>
      <c r="G1264" s="55" t="s">
        <v>748</v>
      </c>
      <c r="H1264" s="55" t="s">
        <v>133</v>
      </c>
      <c r="I1264" s="55" t="s">
        <v>103</v>
      </c>
      <c r="J1264" s="55"/>
      <c r="K1264" s="55"/>
      <c r="L1264" s="228" t="s">
        <v>238</v>
      </c>
      <c r="M1264" s="8"/>
      <c r="N1264" s="58"/>
      <c r="O1264" s="55"/>
      <c r="P1264" s="55"/>
      <c r="Q1264" s="228" t="s">
        <v>238</v>
      </c>
      <c r="R1264" s="8"/>
      <c r="S1264" s="58"/>
      <c r="T1264" s="55"/>
      <c r="U1264" s="55"/>
      <c r="V1264" s="228" t="s">
        <v>238</v>
      </c>
      <c r="W1264" s="8"/>
      <c r="X1264" s="58"/>
      <c r="Y1264" s="55"/>
      <c r="Z1264" s="55"/>
      <c r="AA1264" s="228" t="s">
        <v>238</v>
      </c>
      <c r="AB1264" s="8"/>
      <c r="AC1264" s="58"/>
      <c r="AD1264" s="55"/>
      <c r="AE1264" s="55"/>
      <c r="AF1264" s="228" t="s">
        <v>238</v>
      </c>
      <c r="AG1264" s="8"/>
      <c r="AH1264" s="58"/>
      <c r="AI1264" s="55"/>
      <c r="AJ1264" s="55"/>
      <c r="AK1264" s="55"/>
      <c r="AL1264" s="8">
        <v>0</v>
      </c>
      <c r="AM1264" s="58">
        <v>0</v>
      </c>
      <c r="AN1264" s="55"/>
      <c r="AO1264" s="228"/>
      <c r="AP1264" s="55"/>
      <c r="AQ1264" s="200">
        <v>0</v>
      </c>
      <c r="AR1264" s="201">
        <v>0</v>
      </c>
      <c r="AS1264" s="55"/>
      <c r="AT1264" s="55"/>
      <c r="AU1264" s="245">
        <v>0</v>
      </c>
      <c r="AV1264" s="200">
        <v>0</v>
      </c>
      <c r="AW1264" s="201">
        <v>0</v>
      </c>
      <c r="AX1264" s="423"/>
      <c r="AY1264" s="55"/>
      <c r="AZ1264" s="423">
        <v>0</v>
      </c>
      <c r="BA1264" s="200">
        <v>0</v>
      </c>
      <c r="BB1264" s="201">
        <v>0</v>
      </c>
      <c r="BC1264" s="425"/>
      <c r="BD1264" s="136"/>
    </row>
    <row r="1265" spans="1:56" ht="11.25" customHeight="1">
      <c r="A1265" s="123">
        <v>274</v>
      </c>
      <c r="B1265" s="55" t="s">
        <v>908</v>
      </c>
      <c r="C1265" s="345">
        <v>2</v>
      </c>
      <c r="D1265" s="57">
        <v>34424</v>
      </c>
      <c r="E1265" s="94">
        <v>0</v>
      </c>
      <c r="F1265" s="55" t="s">
        <v>132</v>
      </c>
      <c r="G1265" s="55" t="s">
        <v>748</v>
      </c>
      <c r="H1265" s="55" t="s">
        <v>133</v>
      </c>
      <c r="I1265" s="55" t="s">
        <v>103</v>
      </c>
      <c r="J1265" s="55"/>
      <c r="K1265" s="55"/>
      <c r="L1265" s="228" t="s">
        <v>238</v>
      </c>
      <c r="M1265" s="8"/>
      <c r="N1265" s="58"/>
      <c r="O1265" s="55"/>
      <c r="P1265" s="55"/>
      <c r="Q1265" s="228" t="s">
        <v>238</v>
      </c>
      <c r="R1265" s="8"/>
      <c r="S1265" s="58"/>
      <c r="T1265" s="55"/>
      <c r="U1265" s="55"/>
      <c r="V1265" s="228" t="s">
        <v>238</v>
      </c>
      <c r="W1265" s="8"/>
      <c r="X1265" s="58"/>
      <c r="Y1265" s="55"/>
      <c r="Z1265" s="55"/>
      <c r="AA1265" s="228" t="s">
        <v>238</v>
      </c>
      <c r="AB1265" s="8"/>
      <c r="AC1265" s="58"/>
      <c r="AD1265" s="55"/>
      <c r="AE1265" s="55"/>
      <c r="AF1265" s="228" t="s">
        <v>238</v>
      </c>
      <c r="AG1265" s="8"/>
      <c r="AH1265" s="58"/>
      <c r="AI1265" s="55"/>
      <c r="AJ1265" s="55"/>
      <c r="AK1265" s="55"/>
      <c r="AL1265" s="8">
        <v>0</v>
      </c>
      <c r="AM1265" s="58">
        <v>0</v>
      </c>
      <c r="AN1265" s="55"/>
      <c r="AO1265" s="228"/>
      <c r="AP1265" s="55"/>
      <c r="AQ1265" s="200">
        <v>0</v>
      </c>
      <c r="AR1265" s="201">
        <v>0</v>
      </c>
      <c r="AS1265" s="55"/>
      <c r="AT1265" s="55"/>
      <c r="AU1265" s="245">
        <v>0</v>
      </c>
      <c r="AV1265" s="200">
        <v>0</v>
      </c>
      <c r="AW1265" s="201">
        <v>0</v>
      </c>
      <c r="AX1265" s="423"/>
      <c r="AY1265" s="55"/>
      <c r="AZ1265" s="423">
        <v>0</v>
      </c>
      <c r="BA1265" s="200">
        <v>0</v>
      </c>
      <c r="BB1265" s="201">
        <v>0</v>
      </c>
      <c r="BC1265" s="425"/>
      <c r="BD1265" s="136"/>
    </row>
    <row r="1266" spans="1:56" ht="11.25" customHeight="1">
      <c r="A1266" s="357">
        <v>275</v>
      </c>
      <c r="B1266" s="263" t="s">
        <v>406</v>
      </c>
      <c r="C1266" s="344">
        <v>0</v>
      </c>
      <c r="D1266" s="264"/>
      <c r="E1266" s="421">
        <v>394</v>
      </c>
      <c r="F1266" s="263" t="s">
        <v>902</v>
      </c>
      <c r="G1266" s="263" t="s">
        <v>748</v>
      </c>
      <c r="H1266" s="263" t="s">
        <v>645</v>
      </c>
      <c r="I1266" s="263" t="s">
        <v>103</v>
      </c>
      <c r="J1266" s="263"/>
      <c r="K1266" s="263"/>
      <c r="L1266" s="267">
        <v>1663.0629000000001</v>
      </c>
      <c r="M1266" s="265">
        <v>0</v>
      </c>
      <c r="N1266" s="268">
        <v>0</v>
      </c>
      <c r="O1266" s="263"/>
      <c r="P1266" s="263"/>
      <c r="Q1266" s="267">
        <v>1724.0762999999999</v>
      </c>
      <c r="R1266" s="265">
        <v>0</v>
      </c>
      <c r="S1266" s="268">
        <v>0</v>
      </c>
      <c r="T1266" s="263"/>
      <c r="U1266" s="263"/>
      <c r="V1266" s="267">
        <v>1731.4691500000001</v>
      </c>
      <c r="W1266" s="265">
        <v>0</v>
      </c>
      <c r="X1266" s="268">
        <v>0</v>
      </c>
      <c r="Y1266" s="263"/>
      <c r="Z1266" s="263"/>
      <c r="AA1266" s="265">
        <v>1617.7107999999998</v>
      </c>
      <c r="AB1266" s="265">
        <v>0</v>
      </c>
      <c r="AC1266" s="268">
        <v>0</v>
      </c>
      <c r="AD1266" s="263"/>
      <c r="AE1266" s="263"/>
      <c r="AF1266" s="271">
        <v>1802.45245</v>
      </c>
      <c r="AG1266" s="265">
        <v>0</v>
      </c>
      <c r="AH1266" s="268">
        <v>0</v>
      </c>
      <c r="AI1266" s="263"/>
      <c r="AJ1266" s="263"/>
      <c r="AK1266" s="263">
        <v>1686.9031</v>
      </c>
      <c r="AL1266" s="265">
        <v>0</v>
      </c>
      <c r="AM1266" s="268">
        <v>0</v>
      </c>
      <c r="AN1266" s="263"/>
      <c r="AO1266" s="313"/>
      <c r="AP1266" s="263">
        <v>1656.56555</v>
      </c>
      <c r="AQ1266" s="265">
        <v>0</v>
      </c>
      <c r="AR1266" s="268">
        <v>0</v>
      </c>
      <c r="AS1266" s="263"/>
      <c r="AT1266" s="263"/>
      <c r="AU1266" s="422">
        <v>1784.4827499999999</v>
      </c>
      <c r="AV1266" s="265">
        <v>0</v>
      </c>
      <c r="AW1266" s="268">
        <v>0</v>
      </c>
      <c r="AX1266" s="422"/>
      <c r="AY1266" s="263"/>
      <c r="AZ1266" s="422">
        <v>1747.4985999999999</v>
      </c>
      <c r="BA1266" s="265">
        <v>0</v>
      </c>
      <c r="BB1266" s="268">
        <v>0</v>
      </c>
      <c r="BC1266" s="422"/>
      <c r="BD1266" s="263"/>
    </row>
    <row r="1267" spans="1:56" ht="11.25" customHeight="1">
      <c r="A1267" s="123">
        <v>275</v>
      </c>
      <c r="B1267" s="55" t="s">
        <v>406</v>
      </c>
      <c r="C1267" s="345">
        <v>1</v>
      </c>
      <c r="D1267" s="57">
        <v>31030</v>
      </c>
      <c r="E1267" s="8">
        <v>30</v>
      </c>
      <c r="F1267" s="55" t="s">
        <v>902</v>
      </c>
      <c r="G1267" s="55" t="s">
        <v>748</v>
      </c>
      <c r="H1267" s="55" t="s">
        <v>645</v>
      </c>
      <c r="I1267" s="55" t="s">
        <v>103</v>
      </c>
      <c r="J1267" s="55"/>
      <c r="K1267" s="55"/>
      <c r="L1267" s="55"/>
      <c r="M1267" s="8"/>
      <c r="N1267" s="58"/>
      <c r="O1267" s="55"/>
      <c r="P1267" s="55"/>
      <c r="Q1267" s="55"/>
      <c r="R1267" s="8"/>
      <c r="S1267" s="58"/>
      <c r="T1267" s="55"/>
      <c r="U1267" s="55"/>
      <c r="V1267" s="55"/>
      <c r="W1267" s="8"/>
      <c r="X1267" s="58"/>
      <c r="Y1267" s="55"/>
      <c r="Z1267" s="55"/>
      <c r="AA1267" s="55"/>
      <c r="AB1267" s="8"/>
      <c r="AC1267" s="58"/>
      <c r="AD1267" s="55"/>
      <c r="AE1267" s="55"/>
      <c r="AF1267" s="55"/>
      <c r="AG1267" s="8"/>
      <c r="AH1267" s="58"/>
      <c r="AI1267" s="55"/>
      <c r="AJ1267" s="55"/>
      <c r="AK1267" s="55">
        <v>403.14415000000002</v>
      </c>
      <c r="AL1267" s="8">
        <v>0</v>
      </c>
      <c r="AM1267" s="58">
        <v>0</v>
      </c>
      <c r="AN1267" s="55"/>
      <c r="AO1267" s="228"/>
      <c r="AP1267" s="55">
        <v>461.78</v>
      </c>
      <c r="AQ1267" s="200">
        <v>0</v>
      </c>
      <c r="AR1267" s="201">
        <v>0</v>
      </c>
      <c r="AS1267" s="55"/>
      <c r="AT1267" s="55"/>
      <c r="AU1267" s="423">
        <v>334.26029999999997</v>
      </c>
      <c r="AV1267" s="200">
        <v>0</v>
      </c>
      <c r="AW1267" s="201">
        <v>0</v>
      </c>
      <c r="AX1267" s="423"/>
      <c r="AY1267" s="55"/>
      <c r="AZ1267" s="423">
        <v>218.87014999999997</v>
      </c>
      <c r="BA1267" s="200">
        <v>0</v>
      </c>
      <c r="BB1267" s="201">
        <v>0</v>
      </c>
      <c r="BC1267" s="425"/>
      <c r="BD1267" s="136"/>
    </row>
    <row r="1268" spans="1:56" ht="11.25" customHeight="1">
      <c r="A1268" s="123">
        <v>275</v>
      </c>
      <c r="B1268" s="55" t="s">
        <v>406</v>
      </c>
      <c r="C1268" s="345">
        <v>2</v>
      </c>
      <c r="D1268" s="57">
        <v>31005</v>
      </c>
      <c r="E1268" s="8">
        <v>30</v>
      </c>
      <c r="F1268" s="55" t="s">
        <v>902</v>
      </c>
      <c r="G1268" s="55" t="s">
        <v>748</v>
      </c>
      <c r="H1268" s="55" t="s">
        <v>645</v>
      </c>
      <c r="I1268" s="55" t="s">
        <v>103</v>
      </c>
      <c r="J1268" s="55"/>
      <c r="K1268" s="55"/>
      <c r="L1268" s="55"/>
      <c r="M1268" s="8"/>
      <c r="N1268" s="58"/>
      <c r="O1268" s="55"/>
      <c r="P1268" s="55"/>
      <c r="Q1268" s="55"/>
      <c r="R1268" s="8"/>
      <c r="S1268" s="58"/>
      <c r="T1268" s="55"/>
      <c r="U1268" s="55"/>
      <c r="V1268" s="55"/>
      <c r="W1268" s="8"/>
      <c r="X1268" s="58"/>
      <c r="Y1268" s="55"/>
      <c r="Z1268" s="55"/>
      <c r="AA1268" s="55"/>
      <c r="AB1268" s="8"/>
      <c r="AC1268" s="58"/>
      <c r="AD1268" s="55"/>
      <c r="AE1268" s="55"/>
      <c r="AF1268" s="55"/>
      <c r="AG1268" s="8"/>
      <c r="AH1268" s="58"/>
      <c r="AI1268" s="55"/>
      <c r="AJ1268" s="55"/>
      <c r="AK1268" s="55">
        <v>0</v>
      </c>
      <c r="AL1268" s="8">
        <v>0</v>
      </c>
      <c r="AM1268" s="58">
        <v>0</v>
      </c>
      <c r="AN1268" s="55"/>
      <c r="AO1268" s="228"/>
      <c r="AP1268" s="55">
        <v>0</v>
      </c>
      <c r="AQ1268" s="200">
        <v>0</v>
      </c>
      <c r="AR1268" s="201">
        <v>0</v>
      </c>
      <c r="AS1268" s="55"/>
      <c r="AT1268" s="55"/>
      <c r="AU1268" s="423">
        <v>82.963099999999997</v>
      </c>
      <c r="AV1268" s="200">
        <v>0</v>
      </c>
      <c r="AW1268" s="201">
        <v>0</v>
      </c>
      <c r="AX1268" s="423"/>
      <c r="AY1268" s="55"/>
      <c r="AZ1268" s="423">
        <v>117.75824999999999</v>
      </c>
      <c r="BA1268" s="200">
        <v>0</v>
      </c>
      <c r="BB1268" s="201">
        <v>0</v>
      </c>
      <c r="BC1268" s="425"/>
      <c r="BD1268" s="136"/>
    </row>
    <row r="1269" spans="1:56" s="4" customFormat="1" ht="11.25" customHeight="1">
      <c r="A1269" s="123">
        <v>275</v>
      </c>
      <c r="B1269" s="55" t="s">
        <v>406</v>
      </c>
      <c r="C1269" s="345">
        <v>3</v>
      </c>
      <c r="D1269" s="57">
        <v>30985</v>
      </c>
      <c r="E1269" s="8">
        <v>30</v>
      </c>
      <c r="F1269" s="55" t="s">
        <v>902</v>
      </c>
      <c r="G1269" s="55" t="s">
        <v>748</v>
      </c>
      <c r="H1269" s="55" t="s">
        <v>645</v>
      </c>
      <c r="I1269" s="55" t="s">
        <v>103</v>
      </c>
      <c r="J1269" s="55"/>
      <c r="K1269" s="55"/>
      <c r="L1269" s="55"/>
      <c r="M1269" s="8"/>
      <c r="N1269" s="58"/>
      <c r="O1269" s="55"/>
      <c r="P1269" s="55"/>
      <c r="Q1269" s="55"/>
      <c r="R1269" s="8"/>
      <c r="S1269" s="58"/>
      <c r="T1269" s="55"/>
      <c r="U1269" s="55"/>
      <c r="V1269" s="55"/>
      <c r="W1269" s="8"/>
      <c r="X1269" s="58"/>
      <c r="Y1269" s="55"/>
      <c r="Z1269" s="55"/>
      <c r="AA1269" s="55"/>
      <c r="AB1269" s="8"/>
      <c r="AC1269" s="58"/>
      <c r="AD1269" s="55"/>
      <c r="AE1269" s="55"/>
      <c r="AF1269" s="55"/>
      <c r="AG1269" s="8"/>
      <c r="AH1269" s="58"/>
      <c r="AI1269" s="55"/>
      <c r="AJ1269" s="55"/>
      <c r="AK1269" s="55">
        <v>0</v>
      </c>
      <c r="AL1269" s="8">
        <v>0</v>
      </c>
      <c r="AM1269" s="58">
        <v>0</v>
      </c>
      <c r="AN1269" s="55"/>
      <c r="AO1269" s="228"/>
      <c r="AP1269" s="55">
        <v>0</v>
      </c>
      <c r="AQ1269" s="200">
        <v>0</v>
      </c>
      <c r="AR1269" s="201">
        <v>0</v>
      </c>
      <c r="AS1269" s="55"/>
      <c r="AT1269" s="55"/>
      <c r="AU1269" s="423">
        <v>81.261650000000003</v>
      </c>
      <c r="AV1269" s="200">
        <v>0</v>
      </c>
      <c r="AW1269" s="201">
        <v>0</v>
      </c>
      <c r="AX1269" s="423"/>
      <c r="AY1269" s="55"/>
      <c r="AZ1269" s="423">
        <v>143.33969999999997</v>
      </c>
      <c r="BA1269" s="200">
        <v>0</v>
      </c>
      <c r="BB1269" s="201">
        <v>0</v>
      </c>
      <c r="BC1269" s="425"/>
      <c r="BD1269" s="136"/>
    </row>
    <row r="1270" spans="1:56" ht="11.25" customHeight="1">
      <c r="A1270" s="123">
        <v>275</v>
      </c>
      <c r="B1270" s="55" t="s">
        <v>406</v>
      </c>
      <c r="C1270" s="345">
        <v>4</v>
      </c>
      <c r="D1270" s="57">
        <v>39468</v>
      </c>
      <c r="E1270" s="8">
        <v>76</v>
      </c>
      <c r="F1270" s="55" t="s">
        <v>902</v>
      </c>
      <c r="G1270" s="55" t="s">
        <v>748</v>
      </c>
      <c r="H1270" s="55" t="s">
        <v>645</v>
      </c>
      <c r="I1270" s="55" t="s">
        <v>103</v>
      </c>
      <c r="J1270" s="55"/>
      <c r="K1270" s="55"/>
      <c r="L1270" s="55"/>
      <c r="M1270" s="8"/>
      <c r="N1270" s="58"/>
      <c r="O1270" s="55"/>
      <c r="P1270" s="55"/>
      <c r="Q1270" s="55"/>
      <c r="R1270" s="8"/>
      <c r="S1270" s="58"/>
      <c r="T1270" s="55"/>
      <c r="U1270" s="55"/>
      <c r="V1270" s="55"/>
      <c r="W1270" s="8"/>
      <c r="X1270" s="58"/>
      <c r="Y1270" s="55"/>
      <c r="Z1270" s="55"/>
      <c r="AA1270" s="55"/>
      <c r="AB1270" s="8"/>
      <c r="AC1270" s="58"/>
      <c r="AD1270" s="55"/>
      <c r="AE1270" s="55"/>
      <c r="AF1270" s="55"/>
      <c r="AG1270" s="8"/>
      <c r="AH1270" s="58"/>
      <c r="AI1270" s="55"/>
      <c r="AJ1270" s="55"/>
      <c r="AK1270" s="55">
        <v>1283.7589500000001</v>
      </c>
      <c r="AL1270" s="8">
        <v>0</v>
      </c>
      <c r="AM1270" s="58">
        <v>0</v>
      </c>
      <c r="AN1270" s="55"/>
      <c r="AO1270" s="228"/>
      <c r="AP1270" s="55">
        <v>1194.79</v>
      </c>
      <c r="AQ1270" s="200">
        <v>0</v>
      </c>
      <c r="AR1270" s="201">
        <v>0</v>
      </c>
      <c r="AS1270" s="55"/>
      <c r="AT1270" s="55"/>
      <c r="AU1270" s="423">
        <v>1285.9976999999999</v>
      </c>
      <c r="AV1270" s="200">
        <v>0</v>
      </c>
      <c r="AW1270" s="201">
        <v>0</v>
      </c>
      <c r="AX1270" s="423"/>
      <c r="AY1270" s="55"/>
      <c r="AZ1270" s="423">
        <v>1267.5305000000001</v>
      </c>
      <c r="BA1270" s="200">
        <v>0</v>
      </c>
      <c r="BB1270" s="201">
        <v>0</v>
      </c>
      <c r="BC1270" s="425"/>
      <c r="BD1270" s="136"/>
    </row>
    <row r="1271" spans="1:56" ht="11.25" customHeight="1">
      <c r="A1271" s="123">
        <v>275</v>
      </c>
      <c r="B1271" s="55" t="s">
        <v>406</v>
      </c>
      <c r="C1271" s="345">
        <v>5</v>
      </c>
      <c r="D1271" s="57">
        <v>39517</v>
      </c>
      <c r="E1271" s="8">
        <v>76</v>
      </c>
      <c r="F1271" s="55" t="s">
        <v>902</v>
      </c>
      <c r="G1271" s="55" t="s">
        <v>748</v>
      </c>
      <c r="H1271" s="55" t="s">
        <v>645</v>
      </c>
      <c r="I1271" s="55" t="s">
        <v>103</v>
      </c>
      <c r="J1271" s="55"/>
      <c r="K1271" s="55"/>
      <c r="L1271" s="55"/>
      <c r="M1271" s="8"/>
      <c r="N1271" s="58"/>
      <c r="O1271" s="55"/>
      <c r="P1271" s="55"/>
      <c r="Q1271" s="55"/>
      <c r="R1271" s="8"/>
      <c r="S1271" s="58"/>
      <c r="T1271" s="55"/>
      <c r="U1271" s="55"/>
      <c r="V1271" s="55"/>
      <c r="W1271" s="8"/>
      <c r="X1271" s="58"/>
      <c r="Y1271" s="55"/>
      <c r="Z1271" s="55"/>
      <c r="AA1271" s="55"/>
      <c r="AB1271" s="8"/>
      <c r="AC1271" s="58"/>
      <c r="AD1271" s="55"/>
      <c r="AE1271" s="55"/>
      <c r="AF1271" s="55"/>
      <c r="AG1271" s="8"/>
      <c r="AH1271" s="58"/>
      <c r="AI1271" s="55"/>
      <c r="AJ1271" s="55"/>
      <c r="AK1271" s="55">
        <v>0</v>
      </c>
      <c r="AL1271" s="8">
        <v>0</v>
      </c>
      <c r="AM1271" s="58">
        <v>0</v>
      </c>
      <c r="AN1271" s="55"/>
      <c r="AO1271" s="228"/>
      <c r="AP1271" s="55">
        <v>0</v>
      </c>
      <c r="AQ1271" s="200">
        <v>0</v>
      </c>
      <c r="AR1271" s="201">
        <v>0</v>
      </c>
      <c r="AS1271" s="55"/>
      <c r="AT1271" s="55"/>
      <c r="AU1271" s="423">
        <v>0</v>
      </c>
      <c r="AV1271" s="200">
        <v>0</v>
      </c>
      <c r="AW1271" s="201">
        <v>0</v>
      </c>
      <c r="AX1271" s="423"/>
      <c r="AY1271" s="55"/>
      <c r="AZ1271" s="423">
        <v>0</v>
      </c>
      <c r="BA1271" s="200">
        <v>0</v>
      </c>
      <c r="BB1271" s="201">
        <v>0</v>
      </c>
      <c r="BC1271" s="425"/>
      <c r="BD1271" s="136"/>
    </row>
    <row r="1272" spans="1:56" ht="11.25" customHeight="1">
      <c r="A1272" s="123">
        <v>275</v>
      </c>
      <c r="B1272" s="55" t="s">
        <v>406</v>
      </c>
      <c r="C1272" s="345">
        <v>6</v>
      </c>
      <c r="D1272" s="57">
        <v>39472</v>
      </c>
      <c r="E1272" s="8">
        <v>76</v>
      </c>
      <c r="F1272" s="55" t="s">
        <v>902</v>
      </c>
      <c r="G1272" s="55" t="s">
        <v>748</v>
      </c>
      <c r="H1272" s="55" t="s">
        <v>645</v>
      </c>
      <c r="I1272" s="55" t="s">
        <v>103</v>
      </c>
      <c r="J1272" s="55"/>
      <c r="K1272" s="55"/>
      <c r="L1272" s="55"/>
      <c r="M1272" s="8"/>
      <c r="N1272" s="58"/>
      <c r="O1272" s="55"/>
      <c r="P1272" s="55"/>
      <c r="Q1272" s="55"/>
      <c r="R1272" s="8"/>
      <c r="S1272" s="58"/>
      <c r="T1272" s="55"/>
      <c r="U1272" s="55"/>
      <c r="V1272" s="55"/>
      <c r="W1272" s="8"/>
      <c r="X1272" s="58"/>
      <c r="Y1272" s="55"/>
      <c r="Z1272" s="55"/>
      <c r="AA1272" s="55"/>
      <c r="AB1272" s="8"/>
      <c r="AC1272" s="58"/>
      <c r="AD1272" s="55"/>
      <c r="AE1272" s="55"/>
      <c r="AF1272" s="55"/>
      <c r="AG1272" s="8"/>
      <c r="AH1272" s="58"/>
      <c r="AI1272" s="55"/>
      <c r="AJ1272" s="55"/>
      <c r="AK1272" s="55">
        <v>0</v>
      </c>
      <c r="AL1272" s="8">
        <v>0</v>
      </c>
      <c r="AM1272" s="58">
        <v>0</v>
      </c>
      <c r="AN1272" s="55"/>
      <c r="AO1272" s="228"/>
      <c r="AP1272" s="55">
        <v>0</v>
      </c>
      <c r="AQ1272" s="200">
        <v>0</v>
      </c>
      <c r="AR1272" s="201">
        <v>0</v>
      </c>
      <c r="AS1272" s="55"/>
      <c r="AT1272" s="55"/>
      <c r="AU1272" s="423">
        <v>0</v>
      </c>
      <c r="AV1272" s="200">
        <v>0</v>
      </c>
      <c r="AW1272" s="201">
        <v>0</v>
      </c>
      <c r="AX1272" s="423"/>
      <c r="AY1272" s="55"/>
      <c r="AZ1272" s="423">
        <v>0</v>
      </c>
      <c r="BA1272" s="200">
        <v>0</v>
      </c>
      <c r="BB1272" s="201">
        <v>0</v>
      </c>
      <c r="BC1272" s="425"/>
      <c r="BD1272" s="136"/>
    </row>
    <row r="1273" spans="1:56" s="4" customFormat="1" ht="11.25" customHeight="1">
      <c r="A1273" s="123">
        <v>275</v>
      </c>
      <c r="B1273" s="55" t="s">
        <v>406</v>
      </c>
      <c r="C1273" s="345">
        <v>7</v>
      </c>
      <c r="D1273" s="57">
        <v>39463</v>
      </c>
      <c r="E1273" s="8">
        <v>76</v>
      </c>
      <c r="F1273" s="55" t="s">
        <v>902</v>
      </c>
      <c r="G1273" s="55" t="s">
        <v>748</v>
      </c>
      <c r="H1273" s="55" t="s">
        <v>645</v>
      </c>
      <c r="I1273" s="55" t="s">
        <v>103</v>
      </c>
      <c r="J1273" s="55"/>
      <c r="K1273" s="55"/>
      <c r="L1273" s="55"/>
      <c r="M1273" s="8"/>
      <c r="N1273" s="58"/>
      <c r="O1273" s="55"/>
      <c r="P1273" s="55"/>
      <c r="Q1273" s="55"/>
      <c r="R1273" s="8"/>
      <c r="S1273" s="58"/>
      <c r="T1273" s="55"/>
      <c r="U1273" s="55"/>
      <c r="V1273" s="55"/>
      <c r="W1273" s="8"/>
      <c r="X1273" s="58"/>
      <c r="Y1273" s="55"/>
      <c r="Z1273" s="55"/>
      <c r="AA1273" s="55"/>
      <c r="AB1273" s="8"/>
      <c r="AC1273" s="58"/>
      <c r="AD1273" s="55"/>
      <c r="AE1273" s="55"/>
      <c r="AF1273" s="55"/>
      <c r="AG1273" s="8"/>
      <c r="AH1273" s="58"/>
      <c r="AI1273" s="55"/>
      <c r="AJ1273" s="55"/>
      <c r="AK1273" s="55">
        <v>0</v>
      </c>
      <c r="AL1273" s="8">
        <v>0</v>
      </c>
      <c r="AM1273" s="58">
        <v>0</v>
      </c>
      <c r="AN1273" s="55"/>
      <c r="AO1273" s="228"/>
      <c r="AP1273" s="55">
        <v>0</v>
      </c>
      <c r="AQ1273" s="200">
        <v>0</v>
      </c>
      <c r="AR1273" s="201">
        <v>0</v>
      </c>
      <c r="AS1273" s="55"/>
      <c r="AT1273" s="55"/>
      <c r="AU1273" s="423">
        <v>0</v>
      </c>
      <c r="AV1273" s="200">
        <v>0</v>
      </c>
      <c r="AW1273" s="201">
        <v>0</v>
      </c>
      <c r="AX1273" s="423"/>
      <c r="AY1273" s="55"/>
      <c r="AZ1273" s="423">
        <v>0</v>
      </c>
      <c r="BA1273" s="200">
        <v>0</v>
      </c>
      <c r="BB1273" s="201">
        <v>0</v>
      </c>
      <c r="BC1273" s="425"/>
      <c r="BD1273" s="136"/>
    </row>
    <row r="1274" spans="1:56" s="4" customFormat="1" ht="11.25" customHeight="1">
      <c r="A1274" s="357">
        <v>276</v>
      </c>
      <c r="B1274" s="263" t="s">
        <v>1249</v>
      </c>
      <c r="C1274" s="344">
        <v>0</v>
      </c>
      <c r="D1274" s="264"/>
      <c r="E1274" s="421">
        <v>0</v>
      </c>
      <c r="F1274" s="263" t="s">
        <v>551</v>
      </c>
      <c r="G1274" s="263" t="s">
        <v>338</v>
      </c>
      <c r="H1274" s="263" t="s">
        <v>1248</v>
      </c>
      <c r="I1274" s="263" t="s">
        <v>849</v>
      </c>
      <c r="J1274" s="263" t="s">
        <v>596</v>
      </c>
      <c r="K1274" s="263" t="s">
        <v>688</v>
      </c>
      <c r="L1274" s="263">
        <v>0</v>
      </c>
      <c r="M1274" s="265">
        <v>0</v>
      </c>
      <c r="N1274" s="268">
        <v>0</v>
      </c>
      <c r="O1274" s="263">
        <v>1</v>
      </c>
      <c r="P1274" s="263"/>
      <c r="Q1274" s="263">
        <v>0</v>
      </c>
      <c r="R1274" s="265">
        <v>0</v>
      </c>
      <c r="S1274" s="268">
        <v>0</v>
      </c>
      <c r="T1274" s="263">
        <v>1</v>
      </c>
      <c r="U1274" s="263"/>
      <c r="V1274" s="263">
        <v>0</v>
      </c>
      <c r="W1274" s="265">
        <v>0</v>
      </c>
      <c r="X1274" s="268">
        <v>0</v>
      </c>
      <c r="Y1274" s="263">
        <v>1</v>
      </c>
      <c r="Z1274" s="263"/>
      <c r="AA1274" s="263">
        <v>0</v>
      </c>
      <c r="AB1274" s="265">
        <v>0</v>
      </c>
      <c r="AC1274" s="268">
        <v>0</v>
      </c>
      <c r="AD1274" s="263">
        <v>1</v>
      </c>
      <c r="AE1274" s="263"/>
      <c r="AF1274" s="263">
        <v>0</v>
      </c>
      <c r="AG1274" s="265">
        <v>0</v>
      </c>
      <c r="AH1274" s="268">
        <v>0</v>
      </c>
      <c r="AI1274" s="263">
        <v>1</v>
      </c>
      <c r="AJ1274" s="263"/>
      <c r="AK1274" s="263">
        <v>0</v>
      </c>
      <c r="AL1274" s="265">
        <v>0</v>
      </c>
      <c r="AM1274" s="268">
        <v>0</v>
      </c>
      <c r="AN1274" s="263"/>
      <c r="AO1274" s="313"/>
      <c r="AP1274" s="263">
        <v>0</v>
      </c>
      <c r="AQ1274" s="265">
        <v>0</v>
      </c>
      <c r="AR1274" s="268">
        <v>0</v>
      </c>
      <c r="AS1274" s="263"/>
      <c r="AT1274" s="263"/>
      <c r="AU1274" s="422">
        <v>0</v>
      </c>
      <c r="AV1274" s="265">
        <v>0</v>
      </c>
      <c r="AW1274" s="268">
        <v>0</v>
      </c>
      <c r="AX1274" s="422"/>
      <c r="AY1274" s="263"/>
      <c r="AZ1274" s="422">
        <v>0</v>
      </c>
      <c r="BA1274" s="265">
        <v>0</v>
      </c>
      <c r="BB1274" s="268">
        <v>0</v>
      </c>
      <c r="BC1274" s="422"/>
      <c r="BD1274" s="263"/>
    </row>
    <row r="1275" spans="1:56" ht="11.25" customHeight="1">
      <c r="A1275" s="123">
        <v>276</v>
      </c>
      <c r="B1275" s="55" t="s">
        <v>1250</v>
      </c>
      <c r="C1275" s="345">
        <v>1</v>
      </c>
      <c r="D1275" s="57">
        <v>42565</v>
      </c>
      <c r="E1275" s="94">
        <v>0</v>
      </c>
      <c r="F1275" s="122" t="s">
        <v>551</v>
      </c>
      <c r="G1275" s="122" t="s">
        <v>338</v>
      </c>
      <c r="H1275" s="122" t="s">
        <v>1248</v>
      </c>
      <c r="I1275" s="55" t="s">
        <v>849</v>
      </c>
      <c r="J1275" s="55" t="s">
        <v>596</v>
      </c>
      <c r="K1275" s="55" t="s">
        <v>688</v>
      </c>
      <c r="L1275" s="55">
        <v>0</v>
      </c>
      <c r="M1275" s="8">
        <v>0</v>
      </c>
      <c r="N1275" s="58">
        <v>0</v>
      </c>
      <c r="O1275" s="55"/>
      <c r="P1275" s="5" t="s">
        <v>1275</v>
      </c>
      <c r="Q1275" s="55">
        <v>0</v>
      </c>
      <c r="R1275" s="8">
        <v>0</v>
      </c>
      <c r="S1275" s="58">
        <v>0</v>
      </c>
      <c r="T1275" s="55"/>
      <c r="U1275" s="5" t="s">
        <v>1275</v>
      </c>
      <c r="V1275" s="55">
        <v>0</v>
      </c>
      <c r="W1275" s="8">
        <v>0</v>
      </c>
      <c r="X1275" s="58">
        <v>0</v>
      </c>
      <c r="Y1275" s="55"/>
      <c r="Z1275" s="5" t="s">
        <v>1275</v>
      </c>
      <c r="AA1275" s="55">
        <v>0</v>
      </c>
      <c r="AB1275" s="8">
        <v>0</v>
      </c>
      <c r="AC1275" s="58">
        <v>0</v>
      </c>
      <c r="AD1275" s="55"/>
      <c r="AE1275" s="5" t="s">
        <v>1275</v>
      </c>
      <c r="AF1275" s="55">
        <v>0</v>
      </c>
      <c r="AG1275" s="8">
        <v>0</v>
      </c>
      <c r="AH1275" s="58">
        <v>0</v>
      </c>
      <c r="AI1275" s="55"/>
      <c r="AJ1275" s="5" t="s">
        <v>1275</v>
      </c>
      <c r="AK1275" s="55">
        <v>0</v>
      </c>
      <c r="AL1275" s="8">
        <v>0</v>
      </c>
      <c r="AM1275" s="58">
        <v>0</v>
      </c>
      <c r="AN1275" s="237">
        <v>1</v>
      </c>
      <c r="AO1275" s="228" t="s">
        <v>1275</v>
      </c>
      <c r="AP1275" s="55">
        <v>0</v>
      </c>
      <c r="AQ1275" s="200">
        <v>0</v>
      </c>
      <c r="AR1275" s="201">
        <v>0</v>
      </c>
      <c r="AS1275" s="55">
        <v>1</v>
      </c>
      <c r="AT1275" s="55" t="s">
        <v>1275</v>
      </c>
      <c r="AU1275" s="423">
        <v>0</v>
      </c>
      <c r="AV1275" s="200">
        <v>0</v>
      </c>
      <c r="AW1275" s="201">
        <v>0</v>
      </c>
      <c r="AX1275" s="423">
        <v>1</v>
      </c>
      <c r="AY1275" s="55" t="s">
        <v>1275</v>
      </c>
      <c r="AZ1275" s="423">
        <v>0</v>
      </c>
      <c r="BA1275" s="200">
        <v>0</v>
      </c>
      <c r="BB1275" s="201">
        <v>0</v>
      </c>
      <c r="BC1275" s="425">
        <v>1</v>
      </c>
      <c r="BD1275" s="136" t="s">
        <v>1275</v>
      </c>
    </row>
    <row r="1276" spans="1:56" ht="11.25" customHeight="1">
      <c r="A1276" s="357">
        <v>277</v>
      </c>
      <c r="B1276" s="263" t="s">
        <v>258</v>
      </c>
      <c r="C1276" s="344">
        <v>0</v>
      </c>
      <c r="D1276" s="264"/>
      <c r="E1276" s="421">
        <v>0</v>
      </c>
      <c r="F1276" s="263" t="s">
        <v>132</v>
      </c>
      <c r="G1276" s="263" t="s">
        <v>748</v>
      </c>
      <c r="H1276" s="263" t="s">
        <v>133</v>
      </c>
      <c r="I1276" s="263" t="s">
        <v>103</v>
      </c>
      <c r="J1276" s="263"/>
      <c r="K1276" s="263"/>
      <c r="L1276" s="277" t="s">
        <v>238</v>
      </c>
      <c r="M1276" s="265">
        <v>0</v>
      </c>
      <c r="N1276" s="268">
        <v>0</v>
      </c>
      <c r="O1276" s="263"/>
      <c r="P1276" s="263"/>
      <c r="Q1276" s="277" t="s">
        <v>238</v>
      </c>
      <c r="R1276" s="265">
        <v>0</v>
      </c>
      <c r="S1276" s="268">
        <v>0</v>
      </c>
      <c r="T1276" s="263"/>
      <c r="U1276" s="263"/>
      <c r="V1276" s="277" t="s">
        <v>238</v>
      </c>
      <c r="W1276" s="265">
        <v>0</v>
      </c>
      <c r="X1276" s="268">
        <v>0</v>
      </c>
      <c r="Y1276" s="263"/>
      <c r="Z1276" s="263"/>
      <c r="AA1276" s="276" t="s">
        <v>238</v>
      </c>
      <c r="AB1276" s="265">
        <v>0</v>
      </c>
      <c r="AC1276" s="268">
        <v>0</v>
      </c>
      <c r="AD1276" s="263"/>
      <c r="AE1276" s="263"/>
      <c r="AF1276" s="276" t="s">
        <v>238</v>
      </c>
      <c r="AG1276" s="265">
        <v>0</v>
      </c>
      <c r="AH1276" s="268">
        <v>0</v>
      </c>
      <c r="AI1276" s="263"/>
      <c r="AJ1276" s="263"/>
      <c r="AK1276" s="263"/>
      <c r="AL1276" s="265">
        <v>0</v>
      </c>
      <c r="AM1276" s="268">
        <v>0</v>
      </c>
      <c r="AN1276" s="263"/>
      <c r="AO1276" s="313"/>
      <c r="AP1276" s="263"/>
      <c r="AQ1276" s="265">
        <v>0</v>
      </c>
      <c r="AR1276" s="268">
        <v>0</v>
      </c>
      <c r="AS1276" s="263"/>
      <c r="AT1276" s="263"/>
      <c r="AU1276" s="422">
        <v>0</v>
      </c>
      <c r="AV1276" s="265">
        <v>0</v>
      </c>
      <c r="AW1276" s="268">
        <v>0</v>
      </c>
      <c r="AX1276" s="422"/>
      <c r="AY1276" s="263"/>
      <c r="AZ1276" s="422">
        <v>0</v>
      </c>
      <c r="BA1276" s="265">
        <v>0</v>
      </c>
      <c r="BB1276" s="268">
        <v>0</v>
      </c>
      <c r="BC1276" s="422"/>
      <c r="BD1276" s="263"/>
    </row>
    <row r="1277" spans="1:56" s="4" customFormat="1" ht="11.25" customHeight="1">
      <c r="A1277" s="123">
        <v>277</v>
      </c>
      <c r="B1277" s="55" t="s">
        <v>258</v>
      </c>
      <c r="C1277" s="345">
        <v>1</v>
      </c>
      <c r="D1277" s="57">
        <v>34057</v>
      </c>
      <c r="E1277" s="94">
        <v>0</v>
      </c>
      <c r="F1277" s="55" t="s">
        <v>132</v>
      </c>
      <c r="G1277" s="55" t="s">
        <v>748</v>
      </c>
      <c r="H1277" s="55" t="s">
        <v>133</v>
      </c>
      <c r="I1277" s="55" t="s">
        <v>103</v>
      </c>
      <c r="J1277" s="55"/>
      <c r="K1277" s="55"/>
      <c r="L1277" s="228" t="s">
        <v>238</v>
      </c>
      <c r="M1277" s="8"/>
      <c r="N1277" s="58"/>
      <c r="O1277" s="55"/>
      <c r="P1277" s="55"/>
      <c r="Q1277" s="228" t="s">
        <v>238</v>
      </c>
      <c r="R1277" s="8"/>
      <c r="S1277" s="58"/>
      <c r="T1277" s="55"/>
      <c r="U1277" s="55"/>
      <c r="V1277" s="228" t="s">
        <v>238</v>
      </c>
      <c r="W1277" s="8"/>
      <c r="X1277" s="58"/>
      <c r="Y1277" s="55"/>
      <c r="Z1277" s="55"/>
      <c r="AA1277" s="228" t="s">
        <v>238</v>
      </c>
      <c r="AB1277" s="8"/>
      <c r="AC1277" s="58"/>
      <c r="AD1277" s="55"/>
      <c r="AE1277" s="55"/>
      <c r="AF1277" s="228" t="s">
        <v>238</v>
      </c>
      <c r="AG1277" s="8"/>
      <c r="AH1277" s="58"/>
      <c r="AI1277" s="55"/>
      <c r="AJ1277" s="55"/>
      <c r="AK1277" s="55"/>
      <c r="AL1277" s="8">
        <v>0</v>
      </c>
      <c r="AM1277" s="58">
        <v>0</v>
      </c>
      <c r="AN1277" s="55"/>
      <c r="AO1277" s="228"/>
      <c r="AP1277" s="55"/>
      <c r="AQ1277" s="200">
        <v>0</v>
      </c>
      <c r="AR1277" s="201">
        <v>0</v>
      </c>
      <c r="AS1277" s="55"/>
      <c r="AT1277" s="55"/>
      <c r="AU1277" s="245">
        <v>0</v>
      </c>
      <c r="AV1277" s="200">
        <v>0</v>
      </c>
      <c r="AW1277" s="201">
        <v>0</v>
      </c>
      <c r="AX1277" s="423"/>
      <c r="AY1277" s="55"/>
      <c r="AZ1277" s="423">
        <v>0</v>
      </c>
      <c r="BA1277" s="200">
        <v>0</v>
      </c>
      <c r="BB1277" s="201">
        <v>0</v>
      </c>
      <c r="BC1277" s="425"/>
      <c r="BD1277" s="136"/>
    </row>
    <row r="1278" spans="1:56" ht="11.25" customHeight="1">
      <c r="A1278" s="123">
        <v>277</v>
      </c>
      <c r="B1278" s="55" t="s">
        <v>258</v>
      </c>
      <c r="C1278" s="345">
        <v>2</v>
      </c>
      <c r="D1278" s="57">
        <v>34061</v>
      </c>
      <c r="E1278" s="94">
        <v>0</v>
      </c>
      <c r="F1278" s="55" t="s">
        <v>132</v>
      </c>
      <c r="G1278" s="55" t="s">
        <v>748</v>
      </c>
      <c r="H1278" s="55" t="s">
        <v>133</v>
      </c>
      <c r="I1278" s="55" t="s">
        <v>103</v>
      </c>
      <c r="J1278" s="55"/>
      <c r="K1278" s="55"/>
      <c r="L1278" s="227" t="s">
        <v>238</v>
      </c>
      <c r="M1278" s="200"/>
      <c r="N1278" s="201"/>
      <c r="O1278" s="56"/>
      <c r="P1278" s="56"/>
      <c r="Q1278" s="227" t="s">
        <v>238</v>
      </c>
      <c r="R1278" s="200"/>
      <c r="S1278" s="201"/>
      <c r="T1278" s="56"/>
      <c r="U1278" s="56"/>
      <c r="V1278" s="227" t="s">
        <v>238</v>
      </c>
      <c r="W1278" s="200"/>
      <c r="X1278" s="201"/>
      <c r="Y1278" s="56"/>
      <c r="Z1278" s="56"/>
      <c r="AA1278" s="227" t="s">
        <v>238</v>
      </c>
      <c r="AB1278" s="200"/>
      <c r="AC1278" s="201"/>
      <c r="AD1278" s="56"/>
      <c r="AE1278" s="56"/>
      <c r="AF1278" s="227" t="s">
        <v>238</v>
      </c>
      <c r="AG1278" s="200"/>
      <c r="AH1278" s="201"/>
      <c r="AI1278" s="56"/>
      <c r="AJ1278" s="56"/>
      <c r="AK1278" s="55"/>
      <c r="AL1278" s="8">
        <v>0</v>
      </c>
      <c r="AM1278" s="58">
        <v>0</v>
      </c>
      <c r="AN1278" s="55"/>
      <c r="AO1278" s="228"/>
      <c r="AP1278" s="56"/>
      <c r="AQ1278" s="200">
        <v>0</v>
      </c>
      <c r="AR1278" s="201">
        <v>0</v>
      </c>
      <c r="AS1278" s="56"/>
      <c r="AT1278" s="56"/>
      <c r="AU1278" s="245">
        <v>0</v>
      </c>
      <c r="AV1278" s="200">
        <v>0</v>
      </c>
      <c r="AW1278" s="201">
        <v>0</v>
      </c>
      <c r="AX1278" s="423"/>
      <c r="AY1278" s="56"/>
      <c r="AZ1278" s="423">
        <v>0</v>
      </c>
      <c r="BA1278" s="200">
        <v>0</v>
      </c>
      <c r="BB1278" s="201">
        <v>0</v>
      </c>
      <c r="BC1278" s="425"/>
      <c r="BD1278" s="139"/>
    </row>
    <row r="1279" spans="1:56" ht="11.25" customHeight="1">
      <c r="A1279" s="357">
        <v>278</v>
      </c>
      <c r="B1279" s="263" t="s">
        <v>806</v>
      </c>
      <c r="C1279" s="344">
        <v>0</v>
      </c>
      <c r="D1279" s="264"/>
      <c r="E1279" s="421">
        <v>0</v>
      </c>
      <c r="F1279" s="263" t="s">
        <v>551</v>
      </c>
      <c r="G1279" s="263" t="s">
        <v>748</v>
      </c>
      <c r="H1279" s="263" t="s">
        <v>65</v>
      </c>
      <c r="I1279" s="263" t="s">
        <v>103</v>
      </c>
      <c r="J1279" s="263"/>
      <c r="K1279" s="263"/>
      <c r="L1279" s="277" t="s">
        <v>238</v>
      </c>
      <c r="M1279" s="265">
        <v>0</v>
      </c>
      <c r="N1279" s="268">
        <v>0</v>
      </c>
      <c r="O1279" s="263"/>
      <c r="P1279" s="263"/>
      <c r="Q1279" s="277" t="s">
        <v>238</v>
      </c>
      <c r="R1279" s="265">
        <v>0</v>
      </c>
      <c r="S1279" s="268">
        <v>0</v>
      </c>
      <c r="T1279" s="263"/>
      <c r="U1279" s="263"/>
      <c r="V1279" s="277" t="s">
        <v>238</v>
      </c>
      <c r="W1279" s="265">
        <v>0</v>
      </c>
      <c r="X1279" s="268">
        <v>0</v>
      </c>
      <c r="Y1279" s="263"/>
      <c r="Z1279" s="263"/>
      <c r="AA1279" s="276" t="s">
        <v>238</v>
      </c>
      <c r="AB1279" s="265">
        <v>0</v>
      </c>
      <c r="AC1279" s="268">
        <v>0</v>
      </c>
      <c r="AD1279" s="263"/>
      <c r="AE1279" s="263"/>
      <c r="AF1279" s="276" t="s">
        <v>238</v>
      </c>
      <c r="AG1279" s="265">
        <v>0</v>
      </c>
      <c r="AH1279" s="268">
        <v>0</v>
      </c>
      <c r="AI1279" s="263"/>
      <c r="AJ1279" s="263"/>
      <c r="AK1279" s="263"/>
      <c r="AL1279" s="265">
        <v>0</v>
      </c>
      <c r="AM1279" s="268">
        <v>0</v>
      </c>
      <c r="AN1279" s="263"/>
      <c r="AO1279" s="313"/>
      <c r="AP1279" s="263"/>
      <c r="AQ1279" s="265">
        <v>0</v>
      </c>
      <c r="AR1279" s="268">
        <v>0</v>
      </c>
      <c r="AS1279" s="263"/>
      <c r="AT1279" s="263"/>
      <c r="AU1279" s="422">
        <v>0</v>
      </c>
      <c r="AV1279" s="265">
        <v>0</v>
      </c>
      <c r="AW1279" s="268">
        <v>0</v>
      </c>
      <c r="AX1279" s="422"/>
      <c r="AY1279" s="263"/>
      <c r="AZ1279" s="422">
        <v>0</v>
      </c>
      <c r="BA1279" s="265">
        <v>0</v>
      </c>
      <c r="BB1279" s="268">
        <v>0</v>
      </c>
      <c r="BC1279" s="422"/>
      <c r="BD1279" s="263"/>
    </row>
    <row r="1280" spans="1:56" s="4" customFormat="1" ht="11.25" customHeight="1">
      <c r="A1280" s="123">
        <v>278</v>
      </c>
      <c r="B1280" s="55" t="s">
        <v>806</v>
      </c>
      <c r="C1280" s="345">
        <v>1</v>
      </c>
      <c r="D1280" s="57">
        <v>35370</v>
      </c>
      <c r="E1280" s="94">
        <v>0</v>
      </c>
      <c r="F1280" s="55" t="s">
        <v>551</v>
      </c>
      <c r="G1280" s="55" t="s">
        <v>748</v>
      </c>
      <c r="H1280" s="55" t="s">
        <v>65</v>
      </c>
      <c r="I1280" s="55" t="s">
        <v>103</v>
      </c>
      <c r="J1280" s="55"/>
      <c r="K1280" s="55"/>
      <c r="L1280" s="228" t="s">
        <v>238</v>
      </c>
      <c r="M1280" s="8"/>
      <c r="N1280" s="58"/>
      <c r="O1280" s="55"/>
      <c r="P1280" s="55"/>
      <c r="Q1280" s="228" t="s">
        <v>238</v>
      </c>
      <c r="R1280" s="8"/>
      <c r="S1280" s="58"/>
      <c r="T1280" s="55"/>
      <c r="U1280" s="55"/>
      <c r="V1280" s="228" t="s">
        <v>238</v>
      </c>
      <c r="W1280" s="8"/>
      <c r="X1280" s="58"/>
      <c r="Y1280" s="55"/>
      <c r="Z1280" s="55"/>
      <c r="AA1280" s="228" t="s">
        <v>238</v>
      </c>
      <c r="AB1280" s="8"/>
      <c r="AC1280" s="58"/>
      <c r="AD1280" s="55"/>
      <c r="AE1280" s="55"/>
      <c r="AF1280" s="228" t="s">
        <v>238</v>
      </c>
      <c r="AG1280" s="8"/>
      <c r="AH1280" s="58"/>
      <c r="AI1280" s="55"/>
      <c r="AJ1280" s="55"/>
      <c r="AK1280" s="55"/>
      <c r="AL1280" s="8">
        <v>0</v>
      </c>
      <c r="AM1280" s="58">
        <v>0</v>
      </c>
      <c r="AN1280" s="55"/>
      <c r="AO1280" s="228"/>
      <c r="AP1280" s="55"/>
      <c r="AQ1280" s="200">
        <v>0</v>
      </c>
      <c r="AR1280" s="201">
        <v>0</v>
      </c>
      <c r="AS1280" s="55"/>
      <c r="AT1280" s="55"/>
      <c r="AU1280" s="245">
        <v>0</v>
      </c>
      <c r="AV1280" s="200">
        <v>0</v>
      </c>
      <c r="AW1280" s="201">
        <v>0</v>
      </c>
      <c r="AX1280" s="423"/>
      <c r="AY1280" s="55"/>
      <c r="AZ1280" s="423">
        <v>0</v>
      </c>
      <c r="BA1280" s="200">
        <v>0</v>
      </c>
      <c r="BB1280" s="201">
        <v>0</v>
      </c>
      <c r="BC1280" s="425"/>
      <c r="BD1280" s="136"/>
    </row>
    <row r="1281" spans="1:56" ht="11.25" customHeight="1">
      <c r="A1281" s="357">
        <v>279</v>
      </c>
      <c r="B1281" s="263" t="s">
        <v>270</v>
      </c>
      <c r="C1281" s="344">
        <v>0</v>
      </c>
      <c r="D1281" s="264"/>
      <c r="E1281" s="421">
        <v>0</v>
      </c>
      <c r="F1281" s="263" t="s">
        <v>144</v>
      </c>
      <c r="G1281" s="263" t="s">
        <v>338</v>
      </c>
      <c r="H1281" s="263" t="s">
        <v>726</v>
      </c>
      <c r="I1281" s="263" t="s">
        <v>103</v>
      </c>
      <c r="J1281" s="263"/>
      <c r="K1281" s="263"/>
      <c r="L1281" s="277" t="s">
        <v>238</v>
      </c>
      <c r="M1281" s="265">
        <v>0</v>
      </c>
      <c r="N1281" s="268">
        <v>0</v>
      </c>
      <c r="O1281" s="263"/>
      <c r="P1281" s="263"/>
      <c r="Q1281" s="277" t="s">
        <v>238</v>
      </c>
      <c r="R1281" s="265">
        <v>0</v>
      </c>
      <c r="S1281" s="268">
        <v>0</v>
      </c>
      <c r="T1281" s="263"/>
      <c r="U1281" s="263"/>
      <c r="V1281" s="277" t="s">
        <v>238</v>
      </c>
      <c r="W1281" s="265">
        <v>0</v>
      </c>
      <c r="X1281" s="268">
        <v>0</v>
      </c>
      <c r="Y1281" s="263"/>
      <c r="Z1281" s="263"/>
      <c r="AA1281" s="276" t="s">
        <v>238</v>
      </c>
      <c r="AB1281" s="265">
        <v>0</v>
      </c>
      <c r="AC1281" s="268">
        <v>0</v>
      </c>
      <c r="AD1281" s="263"/>
      <c r="AE1281" s="263"/>
      <c r="AF1281" s="276" t="s">
        <v>238</v>
      </c>
      <c r="AG1281" s="265">
        <v>0</v>
      </c>
      <c r="AH1281" s="268">
        <v>0</v>
      </c>
      <c r="AI1281" s="263"/>
      <c r="AJ1281" s="263"/>
      <c r="AK1281" s="263"/>
      <c r="AL1281" s="265">
        <v>0</v>
      </c>
      <c r="AM1281" s="268">
        <v>0</v>
      </c>
      <c r="AN1281" s="263"/>
      <c r="AO1281" s="313"/>
      <c r="AP1281" s="263"/>
      <c r="AQ1281" s="265">
        <v>0</v>
      </c>
      <c r="AR1281" s="268">
        <v>0</v>
      </c>
      <c r="AS1281" s="263"/>
      <c r="AT1281" s="263"/>
      <c r="AU1281" s="422">
        <v>0</v>
      </c>
      <c r="AV1281" s="265">
        <v>0</v>
      </c>
      <c r="AW1281" s="268">
        <v>0</v>
      </c>
      <c r="AX1281" s="422"/>
      <c r="AY1281" s="263"/>
      <c r="AZ1281" s="422">
        <v>0</v>
      </c>
      <c r="BA1281" s="265">
        <v>0</v>
      </c>
      <c r="BB1281" s="268">
        <v>0</v>
      </c>
      <c r="BC1281" s="422"/>
      <c r="BD1281" s="263"/>
    </row>
    <row r="1282" spans="1:56" ht="11.25" customHeight="1">
      <c r="A1282" s="123">
        <v>279</v>
      </c>
      <c r="B1282" s="55" t="s">
        <v>270</v>
      </c>
      <c r="C1282" s="345">
        <v>1</v>
      </c>
      <c r="D1282" s="57">
        <v>34455</v>
      </c>
      <c r="E1282" s="94">
        <v>0</v>
      </c>
      <c r="F1282" s="55" t="s">
        <v>144</v>
      </c>
      <c r="G1282" s="55" t="s">
        <v>338</v>
      </c>
      <c r="H1282" s="55" t="s">
        <v>726</v>
      </c>
      <c r="I1282" s="55" t="s">
        <v>103</v>
      </c>
      <c r="J1282" s="55"/>
      <c r="K1282" s="55"/>
      <c r="L1282" s="228" t="s">
        <v>238</v>
      </c>
      <c r="M1282" s="8"/>
      <c r="N1282" s="58"/>
      <c r="O1282" s="55"/>
      <c r="P1282" s="55"/>
      <c r="Q1282" s="228" t="s">
        <v>238</v>
      </c>
      <c r="R1282" s="8"/>
      <c r="S1282" s="58"/>
      <c r="T1282" s="55"/>
      <c r="U1282" s="55"/>
      <c r="V1282" s="228" t="s">
        <v>238</v>
      </c>
      <c r="W1282" s="8"/>
      <c r="X1282" s="58"/>
      <c r="Y1282" s="55"/>
      <c r="Z1282" s="55"/>
      <c r="AA1282" s="228" t="s">
        <v>238</v>
      </c>
      <c r="AB1282" s="8"/>
      <c r="AC1282" s="58"/>
      <c r="AD1282" s="55"/>
      <c r="AE1282" s="55"/>
      <c r="AF1282" s="228" t="s">
        <v>238</v>
      </c>
      <c r="AG1282" s="8"/>
      <c r="AH1282" s="58"/>
      <c r="AI1282" s="55"/>
      <c r="AJ1282" s="55"/>
      <c r="AK1282" s="55"/>
      <c r="AL1282" s="8">
        <v>0</v>
      </c>
      <c r="AM1282" s="58">
        <v>0</v>
      </c>
      <c r="AN1282" s="55"/>
      <c r="AO1282" s="228"/>
      <c r="AP1282" s="55"/>
      <c r="AQ1282" s="200">
        <v>0</v>
      </c>
      <c r="AR1282" s="201">
        <v>0</v>
      </c>
      <c r="AS1282" s="55"/>
      <c r="AT1282" s="55"/>
      <c r="AU1282" s="245">
        <v>0</v>
      </c>
      <c r="AV1282" s="200">
        <v>0</v>
      </c>
      <c r="AW1282" s="201">
        <v>0</v>
      </c>
      <c r="AX1282" s="423"/>
      <c r="AY1282" s="55"/>
      <c r="AZ1282" s="423">
        <v>0</v>
      </c>
      <c r="BA1282" s="200">
        <v>0</v>
      </c>
      <c r="BB1282" s="201">
        <v>0</v>
      </c>
      <c r="BC1282" s="425"/>
      <c r="BD1282" s="136"/>
    </row>
    <row r="1283" spans="1:56" ht="11.25" customHeight="1">
      <c r="A1283" s="123">
        <v>279</v>
      </c>
      <c r="B1283" s="55" t="s">
        <v>270</v>
      </c>
      <c r="C1283" s="345">
        <v>2</v>
      </c>
      <c r="D1283" s="57">
        <v>34500</v>
      </c>
      <c r="E1283" s="94">
        <v>0</v>
      </c>
      <c r="F1283" s="55" t="s">
        <v>144</v>
      </c>
      <c r="G1283" s="55" t="s">
        <v>338</v>
      </c>
      <c r="H1283" s="55" t="s">
        <v>726</v>
      </c>
      <c r="I1283" s="55" t="s">
        <v>103</v>
      </c>
      <c r="J1283" s="55"/>
      <c r="K1283" s="55"/>
      <c r="L1283" s="228" t="s">
        <v>238</v>
      </c>
      <c r="M1283" s="8"/>
      <c r="N1283" s="58"/>
      <c r="O1283" s="55"/>
      <c r="P1283" s="55"/>
      <c r="Q1283" s="228" t="s">
        <v>238</v>
      </c>
      <c r="R1283" s="8"/>
      <c r="S1283" s="58"/>
      <c r="T1283" s="55"/>
      <c r="U1283" s="55"/>
      <c r="V1283" s="228" t="s">
        <v>238</v>
      </c>
      <c r="W1283" s="8"/>
      <c r="X1283" s="58"/>
      <c r="Y1283" s="55"/>
      <c r="Z1283" s="55"/>
      <c r="AA1283" s="228" t="s">
        <v>238</v>
      </c>
      <c r="AB1283" s="8"/>
      <c r="AC1283" s="58"/>
      <c r="AD1283" s="55"/>
      <c r="AE1283" s="55"/>
      <c r="AF1283" s="228" t="s">
        <v>238</v>
      </c>
      <c r="AG1283" s="8"/>
      <c r="AH1283" s="58"/>
      <c r="AI1283" s="55"/>
      <c r="AJ1283" s="55"/>
      <c r="AK1283" s="55"/>
      <c r="AL1283" s="8">
        <v>0</v>
      </c>
      <c r="AM1283" s="58">
        <v>0</v>
      </c>
      <c r="AN1283" s="55"/>
      <c r="AO1283" s="228"/>
      <c r="AP1283" s="55"/>
      <c r="AQ1283" s="200">
        <v>0</v>
      </c>
      <c r="AR1283" s="201">
        <v>0</v>
      </c>
      <c r="AS1283" s="55"/>
      <c r="AT1283" s="55"/>
      <c r="AU1283" s="245">
        <v>0</v>
      </c>
      <c r="AV1283" s="200">
        <v>0</v>
      </c>
      <c r="AW1283" s="201">
        <v>0</v>
      </c>
      <c r="AX1283" s="423"/>
      <c r="AY1283" s="55"/>
      <c r="AZ1283" s="423">
        <v>0</v>
      </c>
      <c r="BA1283" s="200">
        <v>0</v>
      </c>
      <c r="BB1283" s="201">
        <v>0</v>
      </c>
      <c r="BC1283" s="425"/>
      <c r="BD1283" s="136"/>
    </row>
    <row r="1284" spans="1:56" ht="11.25" customHeight="1">
      <c r="A1284" s="123">
        <v>279</v>
      </c>
      <c r="B1284" s="55" t="s">
        <v>270</v>
      </c>
      <c r="C1284" s="345">
        <v>3</v>
      </c>
      <c r="D1284" s="57">
        <v>34516</v>
      </c>
      <c r="E1284" s="94">
        <v>0</v>
      </c>
      <c r="F1284" s="55" t="s">
        <v>144</v>
      </c>
      <c r="G1284" s="55" t="s">
        <v>338</v>
      </c>
      <c r="H1284" s="55" t="s">
        <v>726</v>
      </c>
      <c r="I1284" s="55" t="s">
        <v>103</v>
      </c>
      <c r="J1284" s="55"/>
      <c r="K1284" s="55"/>
      <c r="L1284" s="228" t="s">
        <v>238</v>
      </c>
      <c r="M1284" s="8"/>
      <c r="N1284" s="58"/>
      <c r="O1284" s="55"/>
      <c r="P1284" s="55"/>
      <c r="Q1284" s="228" t="s">
        <v>238</v>
      </c>
      <c r="R1284" s="8"/>
      <c r="S1284" s="58"/>
      <c r="T1284" s="55"/>
      <c r="U1284" s="55"/>
      <c r="V1284" s="228" t="s">
        <v>238</v>
      </c>
      <c r="W1284" s="8"/>
      <c r="X1284" s="58"/>
      <c r="Y1284" s="55"/>
      <c r="Z1284" s="55"/>
      <c r="AA1284" s="228" t="s">
        <v>238</v>
      </c>
      <c r="AB1284" s="8"/>
      <c r="AC1284" s="58"/>
      <c r="AD1284" s="55"/>
      <c r="AE1284" s="55"/>
      <c r="AF1284" s="228" t="s">
        <v>238</v>
      </c>
      <c r="AG1284" s="8"/>
      <c r="AH1284" s="58"/>
      <c r="AI1284" s="55"/>
      <c r="AJ1284" s="55"/>
      <c r="AK1284" s="55"/>
      <c r="AL1284" s="8">
        <v>0</v>
      </c>
      <c r="AM1284" s="58">
        <v>0</v>
      </c>
      <c r="AN1284" s="55"/>
      <c r="AO1284" s="228"/>
      <c r="AP1284" s="55"/>
      <c r="AQ1284" s="200">
        <v>0</v>
      </c>
      <c r="AR1284" s="201">
        <v>0</v>
      </c>
      <c r="AS1284" s="55"/>
      <c r="AT1284" s="55"/>
      <c r="AU1284" s="245">
        <v>0</v>
      </c>
      <c r="AV1284" s="200">
        <v>0</v>
      </c>
      <c r="AW1284" s="201">
        <v>0</v>
      </c>
      <c r="AX1284" s="423"/>
      <c r="AY1284" s="55"/>
      <c r="AZ1284" s="423">
        <v>0</v>
      </c>
      <c r="BA1284" s="200">
        <v>0</v>
      </c>
      <c r="BB1284" s="201">
        <v>0</v>
      </c>
      <c r="BC1284" s="425"/>
      <c r="BD1284" s="136"/>
    </row>
    <row r="1285" spans="1:56" s="4" customFormat="1" ht="11.25" customHeight="1">
      <c r="A1285" s="357">
        <v>280</v>
      </c>
      <c r="B1285" s="263" t="s">
        <v>705</v>
      </c>
      <c r="C1285" s="344">
        <v>0</v>
      </c>
      <c r="D1285" s="264"/>
      <c r="E1285" s="421">
        <v>90</v>
      </c>
      <c r="F1285" s="263" t="s">
        <v>312</v>
      </c>
      <c r="G1285" s="263" t="s">
        <v>338</v>
      </c>
      <c r="H1285" s="263" t="s">
        <v>704</v>
      </c>
      <c r="I1285" s="263" t="s">
        <v>849</v>
      </c>
      <c r="J1285" s="263" t="s">
        <v>591</v>
      </c>
      <c r="K1285" s="263" t="s">
        <v>848</v>
      </c>
      <c r="L1285" s="265">
        <v>150.952</v>
      </c>
      <c r="M1285" s="265">
        <v>194259.7296124477</v>
      </c>
      <c r="N1285" s="268">
        <v>1.2868973555332006</v>
      </c>
      <c r="O1285" s="263">
        <v>1</v>
      </c>
      <c r="P1285" s="263"/>
      <c r="Q1285" s="265">
        <v>126.4941</v>
      </c>
      <c r="R1285" s="265">
        <v>155130.36207645919</v>
      </c>
      <c r="S1285" s="268">
        <v>1.2263841718820021</v>
      </c>
      <c r="T1285" s="263">
        <v>1</v>
      </c>
      <c r="U1285" s="263"/>
      <c r="V1285" s="265">
        <v>91.74</v>
      </c>
      <c r="W1285" s="265">
        <v>115893.78031463904</v>
      </c>
      <c r="X1285" s="268">
        <v>1.2632851571249077</v>
      </c>
      <c r="Y1285" s="263">
        <v>1</v>
      </c>
      <c r="Z1285" s="263"/>
      <c r="AA1285" s="265">
        <v>176.02</v>
      </c>
      <c r="AB1285" s="265">
        <v>214370.1968250841</v>
      </c>
      <c r="AC1285" s="268">
        <v>1.2178740871780713</v>
      </c>
      <c r="AD1285" s="263">
        <v>1</v>
      </c>
      <c r="AE1285" s="263"/>
      <c r="AF1285" s="265">
        <v>178.97200000000001</v>
      </c>
      <c r="AG1285" s="265">
        <v>219527.77673118236</v>
      </c>
      <c r="AH1285" s="268">
        <v>1.2266040315310907</v>
      </c>
      <c r="AI1285" s="263">
        <v>1</v>
      </c>
      <c r="AJ1285" s="263"/>
      <c r="AK1285" s="263">
        <v>264</v>
      </c>
      <c r="AL1285" s="265">
        <v>321602.14267694997</v>
      </c>
      <c r="AM1285" s="268">
        <v>1.2181899343823861</v>
      </c>
      <c r="AN1285" s="263"/>
      <c r="AO1285" s="313"/>
      <c r="AP1285" s="263">
        <v>316.85000000000002</v>
      </c>
      <c r="AQ1285" s="265">
        <v>383057.27936574275</v>
      </c>
      <c r="AR1285" s="268">
        <v>1.2089546453076936</v>
      </c>
      <c r="AS1285" s="263"/>
      <c r="AT1285" s="263"/>
      <c r="AU1285" s="422">
        <v>368.72505446046898</v>
      </c>
      <c r="AV1285" s="265">
        <v>443407.65148353373</v>
      </c>
      <c r="AW1285" s="268">
        <v>1.2025427784730898</v>
      </c>
      <c r="AX1285" s="422"/>
      <c r="AY1285" s="263"/>
      <c r="AZ1285" s="422">
        <v>292.81238811899999</v>
      </c>
      <c r="BA1285" s="265">
        <v>349712.37308074534</v>
      </c>
      <c r="BB1285" s="268">
        <v>1.1943223281202877</v>
      </c>
      <c r="BC1285" s="422"/>
      <c r="BD1285" s="263"/>
    </row>
    <row r="1286" spans="1:56" ht="11.25" customHeight="1">
      <c r="A1286" s="123">
        <v>280</v>
      </c>
      <c r="B1286" s="55" t="s">
        <v>705</v>
      </c>
      <c r="C1286" s="345">
        <v>1</v>
      </c>
      <c r="D1286" s="57">
        <v>40850</v>
      </c>
      <c r="E1286" s="94">
        <v>45</v>
      </c>
      <c r="F1286" s="55" t="s">
        <v>312</v>
      </c>
      <c r="G1286" s="55" t="s">
        <v>338</v>
      </c>
      <c r="H1286" s="55" t="s">
        <v>704</v>
      </c>
      <c r="I1286" s="55" t="s">
        <v>849</v>
      </c>
      <c r="J1286" s="55" t="s">
        <v>591</v>
      </c>
      <c r="K1286" s="55" t="s">
        <v>848</v>
      </c>
      <c r="L1286" s="55"/>
      <c r="M1286" s="8"/>
      <c r="N1286" s="58"/>
      <c r="O1286" s="55"/>
      <c r="P1286" s="55"/>
      <c r="Q1286" s="55"/>
      <c r="R1286" s="8"/>
      <c r="S1286" s="58"/>
      <c r="T1286" s="55"/>
      <c r="U1286" s="55"/>
      <c r="V1286" s="55"/>
      <c r="W1286" s="8"/>
      <c r="X1286" s="58"/>
      <c r="Y1286" s="55"/>
      <c r="Z1286" s="55"/>
      <c r="AA1286" s="55"/>
      <c r="AB1286" s="8"/>
      <c r="AC1286" s="58"/>
      <c r="AD1286" s="55"/>
      <c r="AE1286" s="55"/>
      <c r="AF1286" s="55"/>
      <c r="AG1286" s="8"/>
      <c r="AH1286" s="58"/>
      <c r="AI1286" s="55"/>
      <c r="AJ1286" s="55"/>
      <c r="AK1286" s="55">
        <v>126.01</v>
      </c>
      <c r="AL1286" s="8">
        <v>153408.97638340201</v>
      </c>
      <c r="AM1286" s="58">
        <v>1.2174349367780495</v>
      </c>
      <c r="AN1286" s="237">
        <v>1</v>
      </c>
      <c r="AO1286" s="228"/>
      <c r="AP1286" s="55">
        <v>162.78899999999999</v>
      </c>
      <c r="AQ1286" s="200">
        <v>196916.11600324896</v>
      </c>
      <c r="AR1286" s="201">
        <v>1.2096401845533111</v>
      </c>
      <c r="AS1286" s="55">
        <v>1</v>
      </c>
      <c r="AT1286" s="55"/>
      <c r="AU1286" s="423">
        <v>168.69345848878871</v>
      </c>
      <c r="AV1286" s="200">
        <v>202517.50224493636</v>
      </c>
      <c r="AW1286" s="201">
        <v>1.2005059595028433</v>
      </c>
      <c r="AX1286" s="423">
        <v>1</v>
      </c>
      <c r="AY1286" s="55"/>
      <c r="AZ1286" s="424">
        <v>146.33297357260466</v>
      </c>
      <c r="BA1286" s="200">
        <v>174703.3646820515</v>
      </c>
      <c r="BB1286" s="201">
        <v>1.1938755867307691</v>
      </c>
      <c r="BC1286" s="425">
        <v>1</v>
      </c>
      <c r="BD1286" s="136"/>
    </row>
    <row r="1287" spans="1:56" ht="11.25" customHeight="1">
      <c r="A1287" s="123">
        <v>280</v>
      </c>
      <c r="B1287" s="55" t="s">
        <v>705</v>
      </c>
      <c r="C1287" s="345">
        <v>2</v>
      </c>
      <c r="D1287" s="57">
        <v>40929</v>
      </c>
      <c r="E1287" s="94">
        <v>45</v>
      </c>
      <c r="F1287" s="55" t="s">
        <v>312</v>
      </c>
      <c r="G1287" s="55" t="s">
        <v>338</v>
      </c>
      <c r="H1287" s="55" t="s">
        <v>704</v>
      </c>
      <c r="I1287" s="55" t="s">
        <v>849</v>
      </c>
      <c r="J1287" s="55" t="s">
        <v>591</v>
      </c>
      <c r="K1287" s="55" t="s">
        <v>848</v>
      </c>
      <c r="L1287" s="55"/>
      <c r="M1287" s="8"/>
      <c r="N1287" s="58"/>
      <c r="O1287" s="55"/>
      <c r="P1287" s="55"/>
      <c r="Q1287" s="55"/>
      <c r="R1287" s="8"/>
      <c r="S1287" s="58"/>
      <c r="T1287" s="55"/>
      <c r="U1287" s="55"/>
      <c r="V1287" s="55"/>
      <c r="W1287" s="8"/>
      <c r="X1287" s="58"/>
      <c r="Y1287" s="55"/>
      <c r="Z1287" s="55"/>
      <c r="AA1287" s="55"/>
      <c r="AB1287" s="8"/>
      <c r="AC1287" s="58"/>
      <c r="AD1287" s="55"/>
      <c r="AE1287" s="55"/>
      <c r="AF1287" s="55"/>
      <c r="AG1287" s="8"/>
      <c r="AH1287" s="58"/>
      <c r="AI1287" s="55"/>
      <c r="AJ1287" s="55"/>
      <c r="AK1287" s="55">
        <v>137.94200000000001</v>
      </c>
      <c r="AL1287" s="8">
        <v>168193.16629354795</v>
      </c>
      <c r="AM1287" s="58">
        <v>1.2193035209983032</v>
      </c>
      <c r="AN1287" s="237">
        <v>1</v>
      </c>
      <c r="AO1287" s="228"/>
      <c r="AP1287" s="55">
        <v>154.06</v>
      </c>
      <c r="AQ1287" s="200">
        <v>186146.03653894941</v>
      </c>
      <c r="AR1287" s="201">
        <v>1.2082697425610114</v>
      </c>
      <c r="AS1287" s="55">
        <v>1</v>
      </c>
      <c r="AT1287" s="55"/>
      <c r="AU1287" s="423">
        <v>200.0315959716803</v>
      </c>
      <c r="AV1287" s="200">
        <v>240890.14923859731</v>
      </c>
      <c r="AW1287" s="201">
        <v>1.2042604972901461</v>
      </c>
      <c r="AX1287" s="423">
        <v>1</v>
      </c>
      <c r="AY1287" s="55"/>
      <c r="AZ1287" s="424">
        <v>146.47941454639533</v>
      </c>
      <c r="BA1287" s="200">
        <v>175009.00839869387</v>
      </c>
      <c r="BB1287" s="201">
        <v>1.194768622885656</v>
      </c>
      <c r="BC1287" s="425">
        <v>1</v>
      </c>
      <c r="BD1287" s="136"/>
    </row>
    <row r="1288" spans="1:56" s="4" customFormat="1" ht="11.25" customHeight="1">
      <c r="A1288" s="357">
        <v>281</v>
      </c>
      <c r="B1288" s="263" t="s">
        <v>1021</v>
      </c>
      <c r="C1288" s="344">
        <v>0</v>
      </c>
      <c r="D1288" s="264"/>
      <c r="E1288" s="421">
        <v>1000</v>
      </c>
      <c r="F1288" s="263" t="s">
        <v>540</v>
      </c>
      <c r="G1288" s="263" t="s">
        <v>748</v>
      </c>
      <c r="H1288" s="263" t="s">
        <v>1022</v>
      </c>
      <c r="I1288" s="263" t="s">
        <v>849</v>
      </c>
      <c r="J1288" s="263" t="s">
        <v>591</v>
      </c>
      <c r="K1288" s="263" t="s">
        <v>848</v>
      </c>
      <c r="L1288" s="267">
        <v>5341.6390000000001</v>
      </c>
      <c r="M1288" s="265">
        <v>5182393.1517225448</v>
      </c>
      <c r="N1288" s="268">
        <v>0.97018783031248357</v>
      </c>
      <c r="O1288" s="263">
        <v>1</v>
      </c>
      <c r="P1288" s="263"/>
      <c r="Q1288" s="267">
        <v>6053.26</v>
      </c>
      <c r="R1288" s="265">
        <v>5776582.9653271185</v>
      </c>
      <c r="S1288" s="268">
        <v>0.95429288768814124</v>
      </c>
      <c r="T1288" s="263">
        <v>1</v>
      </c>
      <c r="U1288" s="263"/>
      <c r="V1288" s="267">
        <v>4078.6439999999998</v>
      </c>
      <c r="W1288" s="265">
        <v>4102315.7942980081</v>
      </c>
      <c r="X1288" s="268">
        <v>1.0058038392902171</v>
      </c>
      <c r="Y1288" s="263">
        <v>1</v>
      </c>
      <c r="Z1288" s="263"/>
      <c r="AA1288" s="267">
        <v>4390.6790000000001</v>
      </c>
      <c r="AB1288" s="265">
        <v>4590051.8704692619</v>
      </c>
      <c r="AC1288" s="268">
        <v>1.0454082091788677</v>
      </c>
      <c r="AD1288" s="263">
        <v>1</v>
      </c>
      <c r="AE1288" s="263"/>
      <c r="AF1288" s="267">
        <v>4479.4260000000004</v>
      </c>
      <c r="AG1288" s="265">
        <v>4685905.2958734417</v>
      </c>
      <c r="AH1288" s="268">
        <v>1.0460950344694702</v>
      </c>
      <c r="AI1288" s="263">
        <v>1</v>
      </c>
      <c r="AJ1288" s="263"/>
      <c r="AK1288" s="263">
        <v>4103</v>
      </c>
      <c r="AL1288" s="265">
        <v>4463198.9159340663</v>
      </c>
      <c r="AM1288" s="268">
        <v>1.0877891581608741</v>
      </c>
      <c r="AN1288" s="263"/>
      <c r="AO1288" s="313"/>
      <c r="AP1288" s="263">
        <v>7018.18</v>
      </c>
      <c r="AQ1288" s="265">
        <v>7043097.8004402658</v>
      </c>
      <c r="AR1288" s="268">
        <v>1.0035504647131117</v>
      </c>
      <c r="AS1288" s="263"/>
      <c r="AT1288" s="263"/>
      <c r="AU1288" s="422">
        <v>6428.2934999999998</v>
      </c>
      <c r="AV1288" s="265">
        <v>6451431.1526589449</v>
      </c>
      <c r="AW1288" s="268">
        <v>1.0035993460253403</v>
      </c>
      <c r="AX1288" s="422"/>
      <c r="AY1288" s="263"/>
      <c r="AZ1288" s="422">
        <v>6165.3249999999998</v>
      </c>
      <c r="BA1288" s="265">
        <v>6235214.2707968783</v>
      </c>
      <c r="BB1288" s="268">
        <v>1.0113358615801891</v>
      </c>
      <c r="BC1288" s="422"/>
      <c r="BD1288" s="263"/>
    </row>
    <row r="1289" spans="1:56" ht="11.25" customHeight="1">
      <c r="A1289" s="123">
        <v>281</v>
      </c>
      <c r="B1289" s="55" t="s">
        <v>1021</v>
      </c>
      <c r="C1289" s="345">
        <v>1</v>
      </c>
      <c r="D1289" s="57">
        <v>41728</v>
      </c>
      <c r="E1289" s="94">
        <v>500</v>
      </c>
      <c r="F1289" s="55" t="s">
        <v>540</v>
      </c>
      <c r="G1289" s="55" t="s">
        <v>748</v>
      </c>
      <c r="H1289" s="55" t="s">
        <v>1022</v>
      </c>
      <c r="I1289" s="55" t="s">
        <v>849</v>
      </c>
      <c r="J1289" s="55" t="s">
        <v>591</v>
      </c>
      <c r="K1289" s="55" t="s">
        <v>848</v>
      </c>
      <c r="L1289" s="197">
        <v>2552.94</v>
      </c>
      <c r="M1289" s="8">
        <v>2477050.3771604225</v>
      </c>
      <c r="N1289" s="58">
        <v>0.97027363634101171</v>
      </c>
      <c r="O1289" s="55"/>
      <c r="P1289" s="55"/>
      <c r="Q1289" s="197">
        <v>2765.24</v>
      </c>
      <c r="R1289" s="8">
        <v>2660177.0695967269</v>
      </c>
      <c r="S1289" s="58">
        <v>0.9620058546805077</v>
      </c>
      <c r="T1289" s="55"/>
      <c r="U1289" s="55"/>
      <c r="V1289" s="197">
        <v>2482.3879999999999</v>
      </c>
      <c r="W1289" s="8">
        <v>2475279.6198838567</v>
      </c>
      <c r="X1289" s="58">
        <v>0.99713647499257041</v>
      </c>
      <c r="Y1289" s="55"/>
      <c r="Z1289" s="55"/>
      <c r="AA1289" s="197">
        <v>2811.3229999999999</v>
      </c>
      <c r="AB1289" s="8">
        <v>2957270.845211986</v>
      </c>
      <c r="AC1289" s="58">
        <v>1.0519142927411707</v>
      </c>
      <c r="AD1289" s="55"/>
      <c r="AE1289" s="55"/>
      <c r="AF1289" s="197"/>
      <c r="AG1289" s="8">
        <v>0</v>
      </c>
      <c r="AH1289" s="58">
        <v>0</v>
      </c>
      <c r="AI1289" s="55"/>
      <c r="AJ1289" s="55"/>
      <c r="AK1289" s="55">
        <v>2264</v>
      </c>
      <c r="AL1289" s="8">
        <v>2483023.033235007</v>
      </c>
      <c r="AM1289" s="58">
        <v>1.0967416224536251</v>
      </c>
      <c r="AN1289" s="237">
        <v>1</v>
      </c>
      <c r="AO1289" s="228"/>
      <c r="AP1289" s="55">
        <v>3553.6260000000002</v>
      </c>
      <c r="AQ1289" s="200">
        <v>3537624.5347735225</v>
      </c>
      <c r="AR1289" s="201">
        <v>0.99549714426152958</v>
      </c>
      <c r="AS1289" s="55">
        <v>1</v>
      </c>
      <c r="AT1289" s="55"/>
      <c r="AU1289" s="423">
        <v>3405.2323000000001</v>
      </c>
      <c r="AV1289" s="200">
        <v>3431514.1787522822</v>
      </c>
      <c r="AW1289" s="201">
        <v>1.0077180868841993</v>
      </c>
      <c r="AX1289" s="423">
        <v>1</v>
      </c>
      <c r="AY1289" s="55"/>
      <c r="AZ1289" s="424">
        <v>2874.663</v>
      </c>
      <c r="BA1289" s="200">
        <v>2934988.0414489903</v>
      </c>
      <c r="BB1289" s="201">
        <v>1.0209850829293696</v>
      </c>
      <c r="BC1289" s="425">
        <v>1</v>
      </c>
      <c r="BD1289" s="136"/>
    </row>
    <row r="1290" spans="1:56" ht="11.25" customHeight="1">
      <c r="A1290" s="123">
        <v>281</v>
      </c>
      <c r="B1290" s="55" t="s">
        <v>1021</v>
      </c>
      <c r="C1290" s="345">
        <v>2</v>
      </c>
      <c r="D1290" s="57">
        <v>42460</v>
      </c>
      <c r="E1290" s="94">
        <v>500</v>
      </c>
      <c r="F1290" s="122" t="s">
        <v>540</v>
      </c>
      <c r="G1290" s="122" t="s">
        <v>748</v>
      </c>
      <c r="H1290" s="122" t="s">
        <v>1022</v>
      </c>
      <c r="I1290" s="55" t="s">
        <v>849</v>
      </c>
      <c r="J1290" s="55" t="s">
        <v>591</v>
      </c>
      <c r="K1290" s="55" t="s">
        <v>848</v>
      </c>
      <c r="L1290" s="197">
        <v>2788.6990000000001</v>
      </c>
      <c r="M1290" s="8">
        <v>2705342.7745621232</v>
      </c>
      <c r="N1290" s="58">
        <v>0.9701092783990396</v>
      </c>
      <c r="O1290" s="55"/>
      <c r="P1290" s="55">
        <v>1</v>
      </c>
      <c r="Q1290" s="197">
        <v>3288.02</v>
      </c>
      <c r="R1290" s="8">
        <v>3116405.8957303911</v>
      </c>
      <c r="S1290" s="58">
        <v>0.9478062468386419</v>
      </c>
      <c r="T1290" s="55"/>
      <c r="U1290" s="55">
        <v>1</v>
      </c>
      <c r="V1290" s="197">
        <v>1596.2560000000001</v>
      </c>
      <c r="W1290" s="8">
        <v>1627036.1744141509</v>
      </c>
      <c r="X1290" s="58">
        <v>1.0192827305984447</v>
      </c>
      <c r="Y1290" s="55"/>
      <c r="Z1290" s="55">
        <v>1</v>
      </c>
      <c r="AA1290" s="197">
        <v>1579.355</v>
      </c>
      <c r="AB1290" s="8">
        <v>1632781.0252572766</v>
      </c>
      <c r="AC1290" s="58">
        <v>1.0338277494656216</v>
      </c>
      <c r="AD1290" s="55"/>
      <c r="AE1290" s="55">
        <v>1</v>
      </c>
      <c r="AF1290" s="197">
        <v>2398.4810000000002</v>
      </c>
      <c r="AG1290" s="8">
        <v>2534351.5481494148</v>
      </c>
      <c r="AH1290" s="58">
        <v>1.0566485822274241</v>
      </c>
      <c r="AI1290" s="55"/>
      <c r="AJ1290" s="55">
        <v>1</v>
      </c>
      <c r="AK1290" s="55">
        <v>1839</v>
      </c>
      <c r="AL1290" s="8">
        <v>1981492.895904819</v>
      </c>
      <c r="AM1290" s="58">
        <v>1.0774839020689608</v>
      </c>
      <c r="AN1290" s="237">
        <v>1</v>
      </c>
      <c r="AO1290" s="228">
        <v>1</v>
      </c>
      <c r="AP1290" s="55">
        <v>3464.5520000000001</v>
      </c>
      <c r="AQ1290" s="200">
        <v>3505466.8681600736</v>
      </c>
      <c r="AR1290" s="201">
        <v>1.0118095696528941</v>
      </c>
      <c r="AS1290" s="55">
        <v>1</v>
      </c>
      <c r="AT1290" s="55"/>
      <c r="AU1290" s="423">
        <v>3023.0612000000001</v>
      </c>
      <c r="AV1290" s="200">
        <v>3019916.9739066642</v>
      </c>
      <c r="AW1290" s="201">
        <v>0.9989599198013801</v>
      </c>
      <c r="AX1290" s="423">
        <v>1</v>
      </c>
      <c r="AY1290" s="55"/>
      <c r="AZ1290" s="424">
        <v>3290.6619999999998</v>
      </c>
      <c r="BA1290" s="200">
        <v>3300226.2293478893</v>
      </c>
      <c r="BB1290" s="201">
        <v>1.002906475763202</v>
      </c>
      <c r="BC1290" s="425">
        <v>1</v>
      </c>
      <c r="BD1290" s="136"/>
    </row>
    <row r="1291" spans="1:56" ht="11.25" customHeight="1">
      <c r="A1291" s="357">
        <v>282</v>
      </c>
      <c r="B1291" s="263" t="s">
        <v>398</v>
      </c>
      <c r="C1291" s="344">
        <v>0</v>
      </c>
      <c r="D1291" s="264"/>
      <c r="E1291" s="421">
        <v>30.599999999999998</v>
      </c>
      <c r="F1291" s="263" t="s">
        <v>312</v>
      </c>
      <c r="G1291" s="263" t="s">
        <v>748</v>
      </c>
      <c r="H1291" s="263" t="s">
        <v>396</v>
      </c>
      <c r="I1291" s="263" t="s">
        <v>103</v>
      </c>
      <c r="J1291" s="263"/>
      <c r="K1291" s="263"/>
      <c r="L1291" s="267">
        <v>93.340949999999992</v>
      </c>
      <c r="M1291" s="265">
        <v>0</v>
      </c>
      <c r="N1291" s="268">
        <v>0</v>
      </c>
      <c r="O1291" s="263"/>
      <c r="P1291" s="263"/>
      <c r="Q1291" s="267">
        <v>96.992599999999996</v>
      </c>
      <c r="R1291" s="265">
        <v>0</v>
      </c>
      <c r="S1291" s="268">
        <v>0</v>
      </c>
      <c r="T1291" s="263"/>
      <c r="U1291" s="263"/>
      <c r="V1291" s="267">
        <v>72.993200000000002</v>
      </c>
      <c r="W1291" s="265">
        <v>0</v>
      </c>
      <c r="X1291" s="268">
        <v>0</v>
      </c>
      <c r="Y1291" s="263"/>
      <c r="Z1291" s="263"/>
      <c r="AA1291" s="265">
        <v>116.3951</v>
      </c>
      <c r="AB1291" s="265">
        <v>0</v>
      </c>
      <c r="AC1291" s="268">
        <v>0</v>
      </c>
      <c r="AD1291" s="263"/>
      <c r="AE1291" s="263"/>
      <c r="AF1291" s="271">
        <v>86.604800000000012</v>
      </c>
      <c r="AG1291" s="265">
        <v>0</v>
      </c>
      <c r="AH1291" s="268">
        <v>0</v>
      </c>
      <c r="AI1291" s="263"/>
      <c r="AJ1291" s="263"/>
      <c r="AK1291" s="263">
        <v>125.75805</v>
      </c>
      <c r="AL1291" s="265">
        <v>0</v>
      </c>
      <c r="AM1291" s="268">
        <v>0</v>
      </c>
      <c r="AN1291" s="263"/>
      <c r="AO1291" s="313"/>
      <c r="AP1291" s="263">
        <v>98.813450000000003</v>
      </c>
      <c r="AQ1291" s="265">
        <v>0</v>
      </c>
      <c r="AR1291" s="268">
        <v>0</v>
      </c>
      <c r="AS1291" s="263"/>
      <c r="AT1291" s="263"/>
      <c r="AU1291" s="422">
        <v>119.49950000000001</v>
      </c>
      <c r="AV1291" s="265">
        <v>0</v>
      </c>
      <c r="AW1291" s="268">
        <v>0</v>
      </c>
      <c r="AX1291" s="422"/>
      <c r="AY1291" s="263"/>
      <c r="AZ1291" s="422">
        <v>127.161</v>
      </c>
      <c r="BA1291" s="265">
        <v>0</v>
      </c>
      <c r="BB1291" s="268">
        <v>0</v>
      </c>
      <c r="BC1291" s="422"/>
      <c r="BD1291" s="263"/>
    </row>
    <row r="1292" spans="1:56" ht="11.25" customHeight="1">
      <c r="A1292" s="123">
        <v>282</v>
      </c>
      <c r="B1292" s="55" t="s">
        <v>398</v>
      </c>
      <c r="C1292" s="345">
        <v>1</v>
      </c>
      <c r="D1292" s="57">
        <v>23801</v>
      </c>
      <c r="E1292" s="8">
        <v>10.199999999999999</v>
      </c>
      <c r="F1292" s="55" t="s">
        <v>312</v>
      </c>
      <c r="G1292" s="55" t="s">
        <v>748</v>
      </c>
      <c r="H1292" s="55" t="s">
        <v>396</v>
      </c>
      <c r="I1292" s="55" t="s">
        <v>103</v>
      </c>
      <c r="J1292" s="55"/>
      <c r="K1292" s="55"/>
      <c r="L1292" s="55"/>
      <c r="M1292" s="8"/>
      <c r="N1292" s="58"/>
      <c r="O1292" s="55"/>
      <c r="P1292" s="55"/>
      <c r="Q1292" s="55"/>
      <c r="R1292" s="8"/>
      <c r="S1292" s="58"/>
      <c r="T1292" s="55"/>
      <c r="U1292" s="55"/>
      <c r="V1292" s="55"/>
      <c r="W1292" s="8"/>
      <c r="X1292" s="58"/>
      <c r="Y1292" s="55"/>
      <c r="Z1292" s="55"/>
      <c r="AA1292" s="55"/>
      <c r="AB1292" s="8"/>
      <c r="AC1292" s="58"/>
      <c r="AD1292" s="55"/>
      <c r="AE1292" s="55"/>
      <c r="AF1292" s="55"/>
      <c r="AG1292" s="8">
        <v>0</v>
      </c>
      <c r="AH1292" s="58">
        <v>0</v>
      </c>
      <c r="AI1292" s="55"/>
      <c r="AJ1292" s="55"/>
      <c r="AK1292" s="55">
        <v>121.9074</v>
      </c>
      <c r="AL1292" s="8">
        <v>0</v>
      </c>
      <c r="AM1292" s="58">
        <v>0</v>
      </c>
      <c r="AN1292" s="55"/>
      <c r="AO1292" s="228"/>
      <c r="AP1292" s="55">
        <v>78.95</v>
      </c>
      <c r="AQ1292" s="200">
        <v>0</v>
      </c>
      <c r="AR1292" s="201">
        <v>0</v>
      </c>
      <c r="AS1292" s="55"/>
      <c r="AT1292" s="55"/>
      <c r="AU1292" s="423">
        <v>51.511150000000001</v>
      </c>
      <c r="AV1292" s="200">
        <v>0</v>
      </c>
      <c r="AW1292" s="201">
        <v>0</v>
      </c>
      <c r="AX1292" s="423"/>
      <c r="AY1292" s="55"/>
      <c r="AZ1292" s="423">
        <v>79.659700000000001</v>
      </c>
      <c r="BA1292" s="200">
        <v>0</v>
      </c>
      <c r="BB1292" s="201">
        <v>0</v>
      </c>
      <c r="BC1292" s="425"/>
      <c r="BD1292" s="136"/>
    </row>
    <row r="1293" spans="1:56" ht="11.25" customHeight="1">
      <c r="A1293" s="123">
        <v>282</v>
      </c>
      <c r="B1293" s="55" t="s">
        <v>398</v>
      </c>
      <c r="C1293" s="345">
        <v>2</v>
      </c>
      <c r="D1293" s="57">
        <v>23923</v>
      </c>
      <c r="E1293" s="8">
        <v>10.199999999999999</v>
      </c>
      <c r="F1293" s="55" t="s">
        <v>312</v>
      </c>
      <c r="G1293" s="55" t="s">
        <v>748</v>
      </c>
      <c r="H1293" s="55" t="s">
        <v>396</v>
      </c>
      <c r="I1293" s="55" t="s">
        <v>103</v>
      </c>
      <c r="J1293" s="55"/>
      <c r="K1293" s="55"/>
      <c r="L1293" s="55"/>
      <c r="M1293" s="8"/>
      <c r="N1293" s="58"/>
      <c r="O1293" s="55"/>
      <c r="P1293" s="55"/>
      <c r="Q1293" s="55"/>
      <c r="R1293" s="8"/>
      <c r="S1293" s="58"/>
      <c r="T1293" s="55"/>
      <c r="U1293" s="55"/>
      <c r="V1293" s="55"/>
      <c r="W1293" s="8"/>
      <c r="X1293" s="58"/>
      <c r="Y1293" s="55"/>
      <c r="Z1293" s="55"/>
      <c r="AA1293" s="55"/>
      <c r="AB1293" s="8"/>
      <c r="AC1293" s="58"/>
      <c r="AD1293" s="55"/>
      <c r="AE1293" s="55"/>
      <c r="AF1293" s="55"/>
      <c r="AG1293" s="8">
        <v>0</v>
      </c>
      <c r="AH1293" s="58">
        <v>0</v>
      </c>
      <c r="AI1293" s="55"/>
      <c r="AJ1293" s="55"/>
      <c r="AK1293" s="55">
        <v>2.1293000000000002</v>
      </c>
      <c r="AL1293" s="8">
        <v>0</v>
      </c>
      <c r="AM1293" s="58">
        <v>0</v>
      </c>
      <c r="AN1293" s="55"/>
      <c r="AO1293" s="228"/>
      <c r="AP1293" s="55">
        <v>19.86</v>
      </c>
      <c r="AQ1293" s="200">
        <v>0</v>
      </c>
      <c r="AR1293" s="201">
        <v>0</v>
      </c>
      <c r="AS1293" s="55"/>
      <c r="AT1293" s="55"/>
      <c r="AU1293" s="423">
        <v>34.765300000000003</v>
      </c>
      <c r="AV1293" s="200">
        <v>0</v>
      </c>
      <c r="AW1293" s="201">
        <v>0</v>
      </c>
      <c r="AX1293" s="423"/>
      <c r="AY1293" s="55"/>
      <c r="AZ1293" s="423">
        <v>21.173599999999997</v>
      </c>
      <c r="BA1293" s="200">
        <v>0</v>
      </c>
      <c r="BB1293" s="201">
        <v>0</v>
      </c>
      <c r="BC1293" s="425"/>
      <c r="BD1293" s="136"/>
    </row>
    <row r="1294" spans="1:56" ht="11.25" customHeight="1">
      <c r="A1294" s="123">
        <v>282</v>
      </c>
      <c r="B1294" s="55" t="s">
        <v>398</v>
      </c>
      <c r="C1294" s="345">
        <v>3</v>
      </c>
      <c r="D1294" s="57">
        <v>24015</v>
      </c>
      <c r="E1294" s="8">
        <v>10.199999999999999</v>
      </c>
      <c r="F1294" s="55" t="s">
        <v>312</v>
      </c>
      <c r="G1294" s="55" t="s">
        <v>748</v>
      </c>
      <c r="H1294" s="55" t="s">
        <v>396</v>
      </c>
      <c r="I1294" s="55" t="s">
        <v>103</v>
      </c>
      <c r="J1294" s="55"/>
      <c r="K1294" s="55"/>
      <c r="L1294" s="55"/>
      <c r="M1294" s="8"/>
      <c r="N1294" s="58"/>
      <c r="O1294" s="55"/>
      <c r="P1294" s="55"/>
      <c r="Q1294" s="55"/>
      <c r="R1294" s="8"/>
      <c r="S1294" s="58"/>
      <c r="T1294" s="55"/>
      <c r="U1294" s="55"/>
      <c r="V1294" s="55"/>
      <c r="W1294" s="8"/>
      <c r="X1294" s="58"/>
      <c r="Y1294" s="55"/>
      <c r="Z1294" s="55"/>
      <c r="AA1294" s="55"/>
      <c r="AB1294" s="8"/>
      <c r="AC1294" s="58"/>
      <c r="AD1294" s="55"/>
      <c r="AE1294" s="55"/>
      <c r="AF1294" s="55"/>
      <c r="AG1294" s="8">
        <v>0</v>
      </c>
      <c r="AH1294" s="58">
        <v>0</v>
      </c>
      <c r="AI1294" s="55"/>
      <c r="AJ1294" s="55"/>
      <c r="AK1294" s="55">
        <v>1.7213499999999999</v>
      </c>
      <c r="AL1294" s="8">
        <v>0</v>
      </c>
      <c r="AM1294" s="58">
        <v>0</v>
      </c>
      <c r="AN1294" s="55"/>
      <c r="AO1294" s="228"/>
      <c r="AP1294" s="55">
        <v>0</v>
      </c>
      <c r="AQ1294" s="200">
        <v>0</v>
      </c>
      <c r="AR1294" s="201">
        <v>0</v>
      </c>
      <c r="AS1294" s="55"/>
      <c r="AT1294" s="55"/>
      <c r="AU1294" s="423">
        <v>33.223050000000001</v>
      </c>
      <c r="AV1294" s="200">
        <v>0</v>
      </c>
      <c r="AW1294" s="201">
        <v>0</v>
      </c>
      <c r="AX1294" s="423"/>
      <c r="AY1294" s="55"/>
      <c r="AZ1294" s="423">
        <v>26.3277</v>
      </c>
      <c r="BA1294" s="200">
        <v>0</v>
      </c>
      <c r="BB1294" s="201">
        <v>0</v>
      </c>
      <c r="BC1294" s="425"/>
      <c r="BD1294" s="136"/>
    </row>
    <row r="1295" spans="1:56" ht="11.25" customHeight="1">
      <c r="A1295" s="357">
        <v>283</v>
      </c>
      <c r="B1295" s="263" t="s">
        <v>1301</v>
      </c>
      <c r="C1295" s="344">
        <v>0</v>
      </c>
      <c r="D1295" s="264"/>
      <c r="E1295" s="421">
        <v>1320</v>
      </c>
      <c r="F1295" s="263" t="s">
        <v>312</v>
      </c>
      <c r="G1295" s="263" t="s">
        <v>589</v>
      </c>
      <c r="H1295" s="263" t="s">
        <v>1304</v>
      </c>
      <c r="I1295" s="263" t="s">
        <v>849</v>
      </c>
      <c r="J1295" s="263" t="s">
        <v>591</v>
      </c>
      <c r="K1295" s="263" t="s">
        <v>848</v>
      </c>
      <c r="L1295" s="263">
        <v>0</v>
      </c>
      <c r="M1295" s="265">
        <v>0</v>
      </c>
      <c r="N1295" s="268">
        <v>0</v>
      </c>
      <c r="O1295" s="263">
        <v>1</v>
      </c>
      <c r="P1295" s="263"/>
      <c r="Q1295" s="267">
        <v>65.085350000000005</v>
      </c>
      <c r="R1295" s="265">
        <v>56624.25450000001</v>
      </c>
      <c r="S1295" s="268">
        <v>0.87</v>
      </c>
      <c r="T1295" s="263">
        <v>1</v>
      </c>
      <c r="U1295" s="263"/>
      <c r="V1295" s="267">
        <v>858.67371937923133</v>
      </c>
      <c r="W1295" s="265">
        <v>925188.76994765468</v>
      </c>
      <c r="X1295" s="268">
        <v>1.0774625437663441</v>
      </c>
      <c r="Y1295" s="263">
        <v>1</v>
      </c>
      <c r="Z1295" s="263"/>
      <c r="AA1295" s="267">
        <v>3663</v>
      </c>
      <c r="AB1295" s="265">
        <v>3562611.8595849578</v>
      </c>
      <c r="AC1295" s="268">
        <v>0.97259401026070369</v>
      </c>
      <c r="AD1295" s="263">
        <v>1</v>
      </c>
      <c r="AE1295" s="263"/>
      <c r="AF1295" s="267">
        <v>7108.99</v>
      </c>
      <c r="AG1295" s="265">
        <v>6666233.9350922741</v>
      </c>
      <c r="AH1295" s="268">
        <v>0.93771885107339781</v>
      </c>
      <c r="AI1295" s="263">
        <v>1</v>
      </c>
      <c r="AJ1295" s="263"/>
      <c r="AK1295" s="263">
        <v>6935.2124371032796</v>
      </c>
      <c r="AL1295" s="265">
        <v>6609115.1438181708</v>
      </c>
      <c r="AM1295" s="268">
        <v>0.95297948026213397</v>
      </c>
      <c r="AN1295" s="263"/>
      <c r="AO1295" s="313"/>
      <c r="AP1295" s="263">
        <v>7790</v>
      </c>
      <c r="AQ1295" s="265">
        <v>7496904.7107957974</v>
      </c>
      <c r="AR1295" s="268">
        <v>0.9623754442613347</v>
      </c>
      <c r="AS1295" s="263"/>
      <c r="AT1295" s="263"/>
      <c r="AU1295" s="422">
        <v>8179.97</v>
      </c>
      <c r="AV1295" s="265">
        <v>7440514.0452270294</v>
      </c>
      <c r="AW1295" s="268">
        <v>0.9096016299848324</v>
      </c>
      <c r="AX1295" s="422"/>
      <c r="AY1295" s="263"/>
      <c r="AZ1295" s="422">
        <v>7356.7119039999998</v>
      </c>
      <c r="BA1295" s="265">
        <v>6685690.1617880818</v>
      </c>
      <c r="BB1295" s="268">
        <v>0.90878781839383027</v>
      </c>
      <c r="BC1295" s="422"/>
      <c r="BD1295" s="263"/>
    </row>
    <row r="1296" spans="1:56" s="4" customFormat="1" ht="11.25" customHeight="1">
      <c r="A1296" s="123">
        <v>283</v>
      </c>
      <c r="B1296" s="136" t="s">
        <v>1302</v>
      </c>
      <c r="C1296" s="346">
        <v>1</v>
      </c>
      <c r="D1296" s="140">
        <v>43190</v>
      </c>
      <c r="E1296" s="127">
        <v>660</v>
      </c>
      <c r="F1296" s="137" t="s">
        <v>1303</v>
      </c>
      <c r="G1296" s="137" t="s">
        <v>589</v>
      </c>
      <c r="H1296" s="137" t="s">
        <v>1304</v>
      </c>
      <c r="I1296" s="136" t="s">
        <v>849</v>
      </c>
      <c r="J1296" s="136" t="s">
        <v>591</v>
      </c>
      <c r="K1296" s="136" t="s">
        <v>848</v>
      </c>
      <c r="L1296" s="136">
        <v>0</v>
      </c>
      <c r="M1296" s="126">
        <v>0</v>
      </c>
      <c r="N1296" s="221">
        <v>0</v>
      </c>
      <c r="O1296" s="136"/>
      <c r="P1296" s="136">
        <v>1</v>
      </c>
      <c r="Q1296" s="222">
        <v>65.085350000000005</v>
      </c>
      <c r="R1296" s="126">
        <v>56624.25450000001</v>
      </c>
      <c r="S1296" s="221">
        <v>0.87</v>
      </c>
      <c r="T1296" s="136"/>
      <c r="U1296" s="136">
        <v>1</v>
      </c>
      <c r="V1296" s="222">
        <v>858.67371937923133</v>
      </c>
      <c r="W1296" s="126">
        <v>925188.76994765468</v>
      </c>
      <c r="X1296" s="221">
        <v>1.0774625437663441</v>
      </c>
      <c r="Y1296" s="136"/>
      <c r="Z1296" s="136">
        <v>1</v>
      </c>
      <c r="AA1296" s="222">
        <v>3018.0474040632052</v>
      </c>
      <c r="AB1296" s="126">
        <v>2935334.8278747392</v>
      </c>
      <c r="AC1296" s="221">
        <v>0.97259401026070369</v>
      </c>
      <c r="AD1296" s="136"/>
      <c r="AE1296" s="136">
        <v>1</v>
      </c>
      <c r="AF1296" s="222">
        <v>3554.4949999999999</v>
      </c>
      <c r="AG1296" s="126">
        <v>3333116.967546137</v>
      </c>
      <c r="AH1296" s="221">
        <v>0.93771885107339781</v>
      </c>
      <c r="AI1296" s="136"/>
      <c r="AJ1296" s="136">
        <v>1</v>
      </c>
      <c r="AK1296" s="136">
        <v>4025.0469179610413</v>
      </c>
      <c r="AL1296" s="8">
        <v>3835787.1199092171</v>
      </c>
      <c r="AM1296" s="58">
        <v>0.95297948026213397</v>
      </c>
      <c r="AN1296" s="237">
        <v>1</v>
      </c>
      <c r="AO1296" s="237">
        <v>1</v>
      </c>
      <c r="AP1296" s="136">
        <v>3244</v>
      </c>
      <c r="AQ1296" s="200">
        <v>3146550.4484184743</v>
      </c>
      <c r="AR1296" s="201">
        <v>0.96996006424737191</v>
      </c>
      <c r="AS1296" s="136">
        <v>1</v>
      </c>
      <c r="AT1296" s="55">
        <v>1</v>
      </c>
      <c r="AU1296" s="423">
        <v>4540.8100000000004</v>
      </c>
      <c r="AV1296" s="200">
        <v>4124641.8505190252</v>
      </c>
      <c r="AW1296" s="201">
        <v>0.90834935848868914</v>
      </c>
      <c r="AX1296" s="423">
        <v>1</v>
      </c>
      <c r="AY1296" s="55">
        <v>1</v>
      </c>
      <c r="AZ1296" s="426">
        <v>3813.8723839999998</v>
      </c>
      <c r="BA1296" s="200">
        <v>3482349.1628817334</v>
      </c>
      <c r="BB1296" s="201">
        <v>0.91307438012108733</v>
      </c>
      <c r="BC1296" s="425">
        <v>1</v>
      </c>
      <c r="BD1296" s="136"/>
    </row>
    <row r="1297" spans="1:56" ht="11.25" customHeight="1">
      <c r="A1297" s="123">
        <v>283</v>
      </c>
      <c r="B1297" s="136" t="s">
        <v>1302</v>
      </c>
      <c r="C1297" s="346">
        <v>2</v>
      </c>
      <c r="D1297" s="140">
        <v>44208</v>
      </c>
      <c r="E1297" s="127">
        <v>660</v>
      </c>
      <c r="F1297" s="137" t="s">
        <v>1303</v>
      </c>
      <c r="G1297" s="137" t="s">
        <v>589</v>
      </c>
      <c r="H1297" s="137" t="s">
        <v>1304</v>
      </c>
      <c r="I1297" s="136" t="s">
        <v>849</v>
      </c>
      <c r="J1297" s="136" t="s">
        <v>591</v>
      </c>
      <c r="K1297" s="136" t="s">
        <v>848</v>
      </c>
      <c r="L1297" s="136"/>
      <c r="M1297" s="126"/>
      <c r="N1297" s="221"/>
      <c r="O1297" s="136"/>
      <c r="P1297" s="136"/>
      <c r="Q1297" s="222"/>
      <c r="R1297" s="126"/>
      <c r="S1297" s="221"/>
      <c r="T1297" s="136"/>
      <c r="U1297" s="136"/>
      <c r="V1297" s="222"/>
      <c r="W1297" s="126"/>
      <c r="X1297" s="221"/>
      <c r="Y1297" s="136"/>
      <c r="Z1297" s="136"/>
      <c r="AA1297" s="222">
        <v>644.95259593679464</v>
      </c>
      <c r="AB1297" s="126">
        <v>627277.03171021841</v>
      </c>
      <c r="AC1297" s="221">
        <v>0.97259401026070369</v>
      </c>
      <c r="AD1297" s="136"/>
      <c r="AE1297" s="136">
        <v>1</v>
      </c>
      <c r="AF1297" s="222">
        <v>3554.4949999999994</v>
      </c>
      <c r="AG1297" s="126">
        <v>3333116.9675461366</v>
      </c>
      <c r="AH1297" s="221">
        <v>0.93771885107339781</v>
      </c>
      <c r="AI1297" s="136"/>
      <c r="AJ1297" s="136">
        <v>1</v>
      </c>
      <c r="AK1297" s="136">
        <v>2910.1372768985229</v>
      </c>
      <c r="AL1297" s="8">
        <v>2773301.1096302159</v>
      </c>
      <c r="AM1297" s="58">
        <v>0.95297948026213386</v>
      </c>
      <c r="AN1297" s="237">
        <v>1</v>
      </c>
      <c r="AO1297" s="237">
        <v>1</v>
      </c>
      <c r="AP1297" s="136">
        <v>4546</v>
      </c>
      <c r="AQ1297" s="200">
        <v>4350354.2623773208</v>
      </c>
      <c r="AR1297" s="201">
        <v>0.95696310215075242</v>
      </c>
      <c r="AS1297" s="136">
        <v>1</v>
      </c>
      <c r="AT1297" s="55">
        <v>1</v>
      </c>
      <c r="AU1297" s="423">
        <v>3639.16</v>
      </c>
      <c r="AV1297" s="200">
        <v>3315872.1947080032</v>
      </c>
      <c r="AW1297" s="201">
        <v>0.91116416829927882</v>
      </c>
      <c r="AX1297" s="423">
        <v>1</v>
      </c>
      <c r="AY1297" s="55">
        <v>1</v>
      </c>
      <c r="AZ1297" s="426">
        <v>3542.83952</v>
      </c>
      <c r="BA1297" s="200">
        <v>3203340.9989063488</v>
      </c>
      <c r="BB1297" s="201">
        <v>0.90417332786960358</v>
      </c>
      <c r="BC1297" s="425">
        <v>1</v>
      </c>
      <c r="BD1297" s="136">
        <v>1</v>
      </c>
    </row>
    <row r="1298" spans="1:56" s="4" customFormat="1" ht="11.25" customHeight="1">
      <c r="A1298" s="357">
        <v>284</v>
      </c>
      <c r="B1298" s="263" t="s">
        <v>452</v>
      </c>
      <c r="C1298" s="344">
        <v>0</v>
      </c>
      <c r="D1298" s="264"/>
      <c r="E1298" s="421">
        <v>1340</v>
      </c>
      <c r="F1298" s="263" t="s">
        <v>459</v>
      </c>
      <c r="G1298" s="263" t="s">
        <v>589</v>
      </c>
      <c r="H1298" s="263" t="s">
        <v>447</v>
      </c>
      <c r="I1298" s="263" t="s">
        <v>849</v>
      </c>
      <c r="J1298" s="263" t="s">
        <v>591</v>
      </c>
      <c r="K1298" s="263" t="s">
        <v>848</v>
      </c>
      <c r="L1298" s="267">
        <v>6345.2487000000001</v>
      </c>
      <c r="M1298" s="265">
        <v>6661842.1627622833</v>
      </c>
      <c r="N1298" s="268">
        <v>1.0498945711556245</v>
      </c>
      <c r="O1298" s="263">
        <v>1</v>
      </c>
      <c r="P1298" s="263"/>
      <c r="Q1298" s="267">
        <v>6302.9549999999999</v>
      </c>
      <c r="R1298" s="265">
        <v>6442161.4753944911</v>
      </c>
      <c r="S1298" s="268">
        <v>1.0220859065937313</v>
      </c>
      <c r="T1298" s="263">
        <v>1</v>
      </c>
      <c r="U1298" s="263"/>
      <c r="V1298" s="267">
        <v>6512.0529999999999</v>
      </c>
      <c r="W1298" s="265">
        <v>6820635.9551259102</v>
      </c>
      <c r="X1298" s="268">
        <v>1.0473864317636712</v>
      </c>
      <c r="Y1298" s="263">
        <v>1</v>
      </c>
      <c r="Z1298" s="263"/>
      <c r="AA1298" s="267">
        <v>6287.5799070000003</v>
      </c>
      <c r="AB1298" s="265">
        <v>6375558.323225108</v>
      </c>
      <c r="AC1298" s="268">
        <v>1.0139924132220031</v>
      </c>
      <c r="AD1298" s="263">
        <v>1</v>
      </c>
      <c r="AE1298" s="263"/>
      <c r="AF1298" s="267">
        <v>7320.4128019999998</v>
      </c>
      <c r="AG1298" s="265">
        <v>7679417.5287258271</v>
      </c>
      <c r="AH1298" s="268">
        <v>1.0490415959367405</v>
      </c>
      <c r="AI1298" s="263">
        <v>1</v>
      </c>
      <c r="AJ1298" s="263"/>
      <c r="AK1298" s="263">
        <v>7495.6028000000006</v>
      </c>
      <c r="AL1298" s="265">
        <v>7751996.4379367949</v>
      </c>
      <c r="AM1298" s="268">
        <v>1.0342058730669126</v>
      </c>
      <c r="AN1298" s="263"/>
      <c r="AO1298" s="313"/>
      <c r="AP1298" s="422">
        <v>7637.6077999999998</v>
      </c>
      <c r="AQ1298" s="265">
        <v>8117006.9180591721</v>
      </c>
      <c r="AR1298" s="268">
        <v>1.0627682293478298</v>
      </c>
      <c r="AS1298" s="263"/>
      <c r="AT1298" s="263"/>
      <c r="AU1298" s="422">
        <v>8023.0712462268693</v>
      </c>
      <c r="AV1298" s="265">
        <v>8285901.1653269771</v>
      </c>
      <c r="AW1298" s="268">
        <v>1.032759265253155</v>
      </c>
      <c r="AX1298" s="422"/>
      <c r="AY1298" s="263"/>
      <c r="AZ1298" s="422">
        <v>7464.8844134873725</v>
      </c>
      <c r="BA1298" s="265">
        <v>7915046.1989646591</v>
      </c>
      <c r="BB1298" s="268">
        <v>1.0603039190618873</v>
      </c>
      <c r="BC1298" s="422"/>
      <c r="BD1298" s="263"/>
    </row>
    <row r="1299" spans="1:56" ht="11.25" customHeight="1">
      <c r="A1299" s="123">
        <v>284</v>
      </c>
      <c r="B1299" s="55" t="s">
        <v>452</v>
      </c>
      <c r="C1299" s="345">
        <v>1</v>
      </c>
      <c r="D1299" s="57">
        <v>35054</v>
      </c>
      <c r="E1299" s="94">
        <v>210</v>
      </c>
      <c r="F1299" s="55" t="s">
        <v>459</v>
      </c>
      <c r="G1299" s="55" t="s">
        <v>589</v>
      </c>
      <c r="H1299" s="55" t="s">
        <v>447</v>
      </c>
      <c r="I1299" s="55" t="s">
        <v>849</v>
      </c>
      <c r="J1299" s="55" t="s">
        <v>591</v>
      </c>
      <c r="K1299" s="55" t="s">
        <v>848</v>
      </c>
      <c r="L1299" s="56"/>
      <c r="M1299" s="200"/>
      <c r="N1299" s="201"/>
      <c r="O1299" s="56"/>
      <c r="P1299" s="56"/>
      <c r="Q1299" s="56"/>
      <c r="R1299" s="200"/>
      <c r="S1299" s="201"/>
      <c r="T1299" s="56"/>
      <c r="U1299" s="56"/>
      <c r="V1299" s="56"/>
      <c r="W1299" s="200"/>
      <c r="X1299" s="201"/>
      <c r="Y1299" s="56"/>
      <c r="Z1299" s="56"/>
      <c r="AA1299" s="56"/>
      <c r="AB1299" s="200"/>
      <c r="AC1299" s="201"/>
      <c r="AD1299" s="56"/>
      <c r="AE1299" s="56"/>
      <c r="AF1299" s="56"/>
      <c r="AG1299" s="200"/>
      <c r="AH1299" s="201"/>
      <c r="AI1299" s="56"/>
      <c r="AJ1299" s="56"/>
      <c r="AK1299" s="55">
        <v>1035.5663</v>
      </c>
      <c r="AL1299" s="8">
        <v>1077197.3798822844</v>
      </c>
      <c r="AM1299" s="58">
        <v>1.0402012694718672</v>
      </c>
      <c r="AN1299" s="237">
        <v>1</v>
      </c>
      <c r="AO1299" s="228"/>
      <c r="AP1299" s="56">
        <v>1221.9884</v>
      </c>
      <c r="AQ1299" s="200">
        <v>1289277.1439421186</v>
      </c>
      <c r="AR1299" s="201">
        <v>1.0550649612894187</v>
      </c>
      <c r="AS1299" s="56">
        <v>1</v>
      </c>
      <c r="AT1299" s="56"/>
      <c r="AU1299" s="423">
        <v>1199.465176809211</v>
      </c>
      <c r="AV1299" s="200">
        <v>1185267.0023363156</v>
      </c>
      <c r="AW1299" s="201">
        <v>0.98816291231508269</v>
      </c>
      <c r="AX1299" s="423">
        <v>1</v>
      </c>
      <c r="AY1299" s="56"/>
      <c r="AZ1299" s="423">
        <v>1299.8722084981855</v>
      </c>
      <c r="BA1299" s="200">
        <v>1375840.2447067488</v>
      </c>
      <c r="BB1299" s="201">
        <v>1.0584426959141879</v>
      </c>
      <c r="BC1299" s="425">
        <v>1</v>
      </c>
      <c r="BD1299" s="139"/>
    </row>
    <row r="1300" spans="1:56" s="4" customFormat="1" ht="11.25" customHeight="1">
      <c r="A1300" s="123">
        <v>284</v>
      </c>
      <c r="B1300" s="55" t="s">
        <v>452</v>
      </c>
      <c r="C1300" s="345">
        <v>2</v>
      </c>
      <c r="D1300" s="57">
        <v>35513</v>
      </c>
      <c r="E1300" s="94">
        <v>210</v>
      </c>
      <c r="F1300" s="55" t="s">
        <v>459</v>
      </c>
      <c r="G1300" s="55" t="s">
        <v>589</v>
      </c>
      <c r="H1300" s="55" t="s">
        <v>447</v>
      </c>
      <c r="I1300" s="55" t="s">
        <v>849</v>
      </c>
      <c r="J1300" s="55" t="s">
        <v>591</v>
      </c>
      <c r="K1300" s="55" t="s">
        <v>848</v>
      </c>
      <c r="L1300" s="55"/>
      <c r="M1300" s="8"/>
      <c r="N1300" s="58"/>
      <c r="O1300" s="55"/>
      <c r="P1300" s="55"/>
      <c r="Q1300" s="55"/>
      <c r="R1300" s="8"/>
      <c r="S1300" s="58"/>
      <c r="T1300" s="55"/>
      <c r="U1300" s="55"/>
      <c r="V1300" s="55"/>
      <c r="W1300" s="8"/>
      <c r="X1300" s="58"/>
      <c r="Y1300" s="55"/>
      <c r="Z1300" s="55"/>
      <c r="AA1300" s="55"/>
      <c r="AB1300" s="8"/>
      <c r="AC1300" s="58"/>
      <c r="AD1300" s="55"/>
      <c r="AE1300" s="55"/>
      <c r="AF1300" s="55"/>
      <c r="AG1300" s="8"/>
      <c r="AH1300" s="58"/>
      <c r="AI1300" s="55"/>
      <c r="AJ1300" s="55"/>
      <c r="AK1300" s="55">
        <v>977.51340000000005</v>
      </c>
      <c r="AL1300" s="8">
        <v>1011744.655035386</v>
      </c>
      <c r="AM1300" s="58">
        <v>1.0350187066851317</v>
      </c>
      <c r="AN1300" s="237">
        <v>1</v>
      </c>
      <c r="AO1300" s="228"/>
      <c r="AP1300" s="55">
        <v>1020.1937</v>
      </c>
      <c r="AQ1300" s="200">
        <v>1084094.5844464346</v>
      </c>
      <c r="AR1300" s="201">
        <v>1.0626360312227321</v>
      </c>
      <c r="AS1300" s="55">
        <v>1</v>
      </c>
      <c r="AT1300" s="55"/>
      <c r="AU1300" s="423">
        <v>1204.2961829700569</v>
      </c>
      <c r="AV1300" s="200">
        <v>1224395.2118230099</v>
      </c>
      <c r="AW1300" s="201">
        <v>1.0166894399709749</v>
      </c>
      <c r="AX1300" s="423">
        <v>1</v>
      </c>
      <c r="AY1300" s="55"/>
      <c r="AZ1300" s="423">
        <v>1060.7483636387324</v>
      </c>
      <c r="BA1300" s="200">
        <v>1120364.4173027526</v>
      </c>
      <c r="BB1300" s="201">
        <v>1.0562018813392431</v>
      </c>
      <c r="BC1300" s="425">
        <v>1</v>
      </c>
      <c r="BD1300" s="136"/>
    </row>
    <row r="1301" spans="1:56" s="4" customFormat="1" ht="11.25" customHeight="1">
      <c r="A1301" s="123">
        <v>284</v>
      </c>
      <c r="B1301" s="55" t="s">
        <v>452</v>
      </c>
      <c r="C1301" s="345">
        <v>3</v>
      </c>
      <c r="D1301" s="57">
        <v>35879</v>
      </c>
      <c r="E1301" s="94">
        <v>210</v>
      </c>
      <c r="F1301" s="55" t="s">
        <v>459</v>
      </c>
      <c r="G1301" s="55" t="s">
        <v>589</v>
      </c>
      <c r="H1301" s="55" t="s">
        <v>447</v>
      </c>
      <c r="I1301" s="55" t="s">
        <v>849</v>
      </c>
      <c r="J1301" s="55" t="s">
        <v>591</v>
      </c>
      <c r="K1301" s="55" t="s">
        <v>848</v>
      </c>
      <c r="L1301" s="55"/>
      <c r="M1301" s="8"/>
      <c r="N1301" s="58"/>
      <c r="O1301" s="55"/>
      <c r="P1301" s="55"/>
      <c r="Q1301" s="55"/>
      <c r="R1301" s="8"/>
      <c r="S1301" s="58"/>
      <c r="T1301" s="55"/>
      <c r="U1301" s="55"/>
      <c r="V1301" s="55"/>
      <c r="W1301" s="8"/>
      <c r="X1301" s="58"/>
      <c r="Y1301" s="55"/>
      <c r="Z1301" s="55"/>
      <c r="AA1301" s="55"/>
      <c r="AB1301" s="8"/>
      <c r="AC1301" s="58"/>
      <c r="AD1301" s="55"/>
      <c r="AE1301" s="55"/>
      <c r="AF1301" s="55"/>
      <c r="AG1301" s="8"/>
      <c r="AH1301" s="58"/>
      <c r="AI1301" s="55"/>
      <c r="AJ1301" s="55"/>
      <c r="AK1301" s="55">
        <v>1110.7435</v>
      </c>
      <c r="AL1301" s="8">
        <v>1153719.5473337262</v>
      </c>
      <c r="AM1301" s="58">
        <v>1.038691243598298</v>
      </c>
      <c r="AN1301" s="237">
        <v>1</v>
      </c>
      <c r="AO1301" s="228"/>
      <c r="AP1301" s="55">
        <v>1137.1235999999999</v>
      </c>
      <c r="AQ1301" s="200">
        <v>1287035.4903573929</v>
      </c>
      <c r="AR1301" s="201">
        <v>1.1318342969553996</v>
      </c>
      <c r="AS1301" s="55">
        <v>1</v>
      </c>
      <c r="AT1301" s="55"/>
      <c r="AU1301" s="423">
        <v>1116.2149145730532</v>
      </c>
      <c r="AV1301" s="200">
        <v>1183420.0288785042</v>
      </c>
      <c r="AW1301" s="201">
        <v>1.0602080418636552</v>
      </c>
      <c r="AX1301" s="423">
        <v>1</v>
      </c>
      <c r="AY1301" s="55"/>
      <c r="AZ1301" s="423">
        <v>1065.5397446520055</v>
      </c>
      <c r="BA1301" s="200">
        <v>1135071.9689108192</v>
      </c>
      <c r="BB1301" s="201">
        <v>1.0652554018822848</v>
      </c>
      <c r="BC1301" s="425">
        <v>1</v>
      </c>
      <c r="BD1301" s="136"/>
    </row>
    <row r="1302" spans="1:56" ht="11.25" customHeight="1">
      <c r="A1302" s="123">
        <v>284</v>
      </c>
      <c r="B1302" s="55" t="s">
        <v>452</v>
      </c>
      <c r="C1302" s="345">
        <v>4</v>
      </c>
      <c r="D1302" s="57">
        <v>38272</v>
      </c>
      <c r="E1302" s="94">
        <v>210</v>
      </c>
      <c r="F1302" s="55" t="s">
        <v>459</v>
      </c>
      <c r="G1302" s="55" t="s">
        <v>589</v>
      </c>
      <c r="H1302" s="55" t="s">
        <v>447</v>
      </c>
      <c r="I1302" s="55" t="s">
        <v>849</v>
      </c>
      <c r="J1302" s="55" t="s">
        <v>591</v>
      </c>
      <c r="K1302" s="55" t="s">
        <v>848</v>
      </c>
      <c r="L1302" s="55"/>
      <c r="M1302" s="8"/>
      <c r="N1302" s="58"/>
      <c r="O1302" s="55"/>
      <c r="P1302" s="55"/>
      <c r="Q1302" s="55"/>
      <c r="R1302" s="8"/>
      <c r="S1302" s="58"/>
      <c r="T1302" s="55"/>
      <c r="U1302" s="55"/>
      <c r="V1302" s="55"/>
      <c r="W1302" s="8"/>
      <c r="X1302" s="58"/>
      <c r="Y1302" s="55"/>
      <c r="Z1302" s="55"/>
      <c r="AA1302" s="55"/>
      <c r="AB1302" s="8"/>
      <c r="AC1302" s="58"/>
      <c r="AD1302" s="55"/>
      <c r="AE1302" s="55"/>
      <c r="AF1302" s="55"/>
      <c r="AG1302" s="8"/>
      <c r="AH1302" s="58"/>
      <c r="AI1302" s="55"/>
      <c r="AJ1302" s="55"/>
      <c r="AK1302" s="55">
        <v>1263.2553</v>
      </c>
      <c r="AL1302" s="8">
        <v>1300625.8508608041</v>
      </c>
      <c r="AM1302" s="58">
        <v>1.029582738232568</v>
      </c>
      <c r="AN1302" s="237">
        <v>1</v>
      </c>
      <c r="AO1302" s="228"/>
      <c r="AP1302" s="55">
        <v>1072.7043000000001</v>
      </c>
      <c r="AQ1302" s="200">
        <v>1120830.7386910883</v>
      </c>
      <c r="AR1302" s="201">
        <v>1.0448645900749052</v>
      </c>
      <c r="AS1302" s="55">
        <v>1</v>
      </c>
      <c r="AT1302" s="55"/>
      <c r="AU1302" s="423">
        <v>1448.3065867765408</v>
      </c>
      <c r="AV1302" s="200">
        <v>1518285.2107034747</v>
      </c>
      <c r="AW1302" s="201">
        <v>1.0483175486225493</v>
      </c>
      <c r="AX1302" s="423">
        <v>1</v>
      </c>
      <c r="AY1302" s="55"/>
      <c r="AZ1302" s="423">
        <v>1205.3035180317838</v>
      </c>
      <c r="BA1302" s="200">
        <v>1273563.1504827091</v>
      </c>
      <c r="BB1302" s="201">
        <v>1.0566327331080811</v>
      </c>
      <c r="BC1302" s="425">
        <v>1</v>
      </c>
      <c r="BD1302" s="136"/>
    </row>
    <row r="1303" spans="1:56" s="4" customFormat="1" ht="11.25" customHeight="1">
      <c r="A1303" s="123">
        <v>284</v>
      </c>
      <c r="B1303" s="55" t="s">
        <v>452</v>
      </c>
      <c r="C1303" s="345">
        <v>5</v>
      </c>
      <c r="D1303" s="57">
        <v>39172</v>
      </c>
      <c r="E1303" s="94">
        <v>250</v>
      </c>
      <c r="F1303" s="55" t="s">
        <v>459</v>
      </c>
      <c r="G1303" s="55" t="s">
        <v>589</v>
      </c>
      <c r="H1303" s="55" t="s">
        <v>447</v>
      </c>
      <c r="I1303" s="55" t="s">
        <v>849</v>
      </c>
      <c r="J1303" s="55" t="s">
        <v>591</v>
      </c>
      <c r="K1303" s="55" t="s">
        <v>848</v>
      </c>
      <c r="L1303" s="55"/>
      <c r="M1303" s="8"/>
      <c r="N1303" s="58"/>
      <c r="O1303" s="55"/>
      <c r="P1303" s="55"/>
      <c r="Q1303" s="55"/>
      <c r="R1303" s="8"/>
      <c r="S1303" s="58"/>
      <c r="T1303" s="55"/>
      <c r="U1303" s="55"/>
      <c r="V1303" s="55"/>
      <c r="W1303" s="8"/>
      <c r="X1303" s="58"/>
      <c r="Y1303" s="55"/>
      <c r="Z1303" s="55"/>
      <c r="AA1303" s="55"/>
      <c r="AB1303" s="8"/>
      <c r="AC1303" s="58"/>
      <c r="AD1303" s="55"/>
      <c r="AE1303" s="55"/>
      <c r="AF1303" s="55"/>
      <c r="AG1303" s="8"/>
      <c r="AH1303" s="58"/>
      <c r="AI1303" s="55"/>
      <c r="AJ1303" s="55"/>
      <c r="AK1303" s="55">
        <v>1678.7435</v>
      </c>
      <c r="AL1303" s="8">
        <v>1729449.3225181554</v>
      </c>
      <c r="AM1303" s="58">
        <v>1.0302046277576984</v>
      </c>
      <c r="AN1303" s="237">
        <v>1</v>
      </c>
      <c r="AO1303" s="228"/>
      <c r="AP1303" s="55">
        <v>1644.6280999999999</v>
      </c>
      <c r="AQ1303" s="200">
        <v>1691454.4141135041</v>
      </c>
      <c r="AR1303" s="201">
        <v>1.0284722814315919</v>
      </c>
      <c r="AS1303" s="55">
        <v>1</v>
      </c>
      <c r="AT1303" s="55"/>
      <c r="AU1303" s="423">
        <v>1410.8927112127747</v>
      </c>
      <c r="AV1303" s="200">
        <v>1457656.6954911016</v>
      </c>
      <c r="AW1303" s="201">
        <v>1.0331449612764174</v>
      </c>
      <c r="AX1303" s="423">
        <v>1</v>
      </c>
      <c r="AY1303" s="55"/>
      <c r="AZ1303" s="423">
        <v>1518.8540188333332</v>
      </c>
      <c r="BA1303" s="200">
        <v>1609860.1432640397</v>
      </c>
      <c r="BB1303" s="201">
        <v>1.0599176242761041</v>
      </c>
      <c r="BC1303" s="425">
        <v>1</v>
      </c>
      <c r="BD1303" s="136"/>
    </row>
    <row r="1304" spans="1:56" ht="11.25" customHeight="1">
      <c r="A1304" s="123">
        <v>284</v>
      </c>
      <c r="B1304" s="55" t="s">
        <v>452</v>
      </c>
      <c r="C1304" s="345">
        <v>6</v>
      </c>
      <c r="D1304" s="57">
        <v>39356</v>
      </c>
      <c r="E1304" s="94">
        <v>250</v>
      </c>
      <c r="F1304" s="55" t="s">
        <v>459</v>
      </c>
      <c r="G1304" s="55" t="s">
        <v>589</v>
      </c>
      <c r="H1304" s="55" t="s">
        <v>447</v>
      </c>
      <c r="I1304" s="55" t="s">
        <v>849</v>
      </c>
      <c r="J1304" s="55" t="s">
        <v>591</v>
      </c>
      <c r="K1304" s="55" t="s">
        <v>848</v>
      </c>
      <c r="L1304" s="55"/>
      <c r="M1304" s="8"/>
      <c r="N1304" s="58"/>
      <c r="O1304" s="55"/>
      <c r="P1304" s="55"/>
      <c r="Q1304" s="55"/>
      <c r="R1304" s="8"/>
      <c r="S1304" s="58"/>
      <c r="T1304" s="55"/>
      <c r="U1304" s="55"/>
      <c r="V1304" s="55"/>
      <c r="W1304" s="8"/>
      <c r="X1304" s="58"/>
      <c r="Y1304" s="55"/>
      <c r="Z1304" s="55"/>
      <c r="AA1304" s="55"/>
      <c r="AB1304" s="8"/>
      <c r="AC1304" s="58"/>
      <c r="AD1304" s="55"/>
      <c r="AE1304" s="55"/>
      <c r="AF1304" s="55"/>
      <c r="AG1304" s="8"/>
      <c r="AH1304" s="58"/>
      <c r="AI1304" s="55"/>
      <c r="AJ1304" s="55"/>
      <c r="AK1304" s="55">
        <v>1429.7808</v>
      </c>
      <c r="AL1304" s="8">
        <v>1490235.4375086459</v>
      </c>
      <c r="AM1304" s="58">
        <v>1.0422824516238054</v>
      </c>
      <c r="AN1304" s="237">
        <v>1</v>
      </c>
      <c r="AO1304" s="228"/>
      <c r="AP1304" s="55">
        <v>1540.9697000000001</v>
      </c>
      <c r="AQ1304" s="200">
        <v>1644314.5465086328</v>
      </c>
      <c r="AR1304" s="201">
        <v>1.067064814128813</v>
      </c>
      <c r="AS1304" s="55">
        <v>1</v>
      </c>
      <c r="AT1304" s="55"/>
      <c r="AU1304" s="423">
        <v>1643.8956738852321</v>
      </c>
      <c r="AV1304" s="200">
        <v>1716877.0160945703</v>
      </c>
      <c r="AW1304" s="201">
        <v>1.0443953611951859</v>
      </c>
      <c r="AX1304" s="423">
        <v>1</v>
      </c>
      <c r="AY1304" s="55"/>
      <c r="AZ1304" s="423">
        <v>1314.566559833333</v>
      </c>
      <c r="BA1304" s="200">
        <v>1400346.2742975894</v>
      </c>
      <c r="BB1304" s="201">
        <v>1.0652532302929809</v>
      </c>
      <c r="BC1304" s="425">
        <v>1</v>
      </c>
      <c r="BD1304" s="136"/>
    </row>
    <row r="1305" spans="1:56" ht="11.25" customHeight="1">
      <c r="A1305" s="357">
        <v>285</v>
      </c>
      <c r="B1305" s="263" t="s">
        <v>10</v>
      </c>
      <c r="C1305" s="344">
        <v>0</v>
      </c>
      <c r="D1305" s="264"/>
      <c r="E1305" s="421">
        <v>1000</v>
      </c>
      <c r="F1305" s="263" t="s">
        <v>459</v>
      </c>
      <c r="G1305" s="263" t="s">
        <v>589</v>
      </c>
      <c r="H1305" s="263" t="s">
        <v>447</v>
      </c>
      <c r="I1305" s="263" t="s">
        <v>849</v>
      </c>
      <c r="J1305" s="263" t="s">
        <v>591</v>
      </c>
      <c r="K1305" s="263" t="s">
        <v>848</v>
      </c>
      <c r="L1305" s="267">
        <v>5101.2655999999997</v>
      </c>
      <c r="M1305" s="265">
        <v>4836212.9258766724</v>
      </c>
      <c r="N1305" s="268">
        <v>0.94804178121536598</v>
      </c>
      <c r="O1305" s="263">
        <v>1</v>
      </c>
      <c r="P1305" s="263"/>
      <c r="Q1305" s="267">
        <v>5428.759</v>
      </c>
      <c r="R1305" s="265">
        <v>5139081.836530908</v>
      </c>
      <c r="S1305" s="268">
        <v>0.94664026097509724</v>
      </c>
      <c r="T1305" s="263">
        <v>1</v>
      </c>
      <c r="U1305" s="263"/>
      <c r="V1305" s="267">
        <v>4990.8090000000002</v>
      </c>
      <c r="W1305" s="265">
        <v>4554520.405174356</v>
      </c>
      <c r="X1305" s="268">
        <v>0.91258158851087179</v>
      </c>
      <c r="Y1305" s="263">
        <v>1</v>
      </c>
      <c r="Z1305" s="263"/>
      <c r="AA1305" s="267">
        <v>5506.7100929999997</v>
      </c>
      <c r="AB1305" s="265">
        <v>5232977.3100822978</v>
      </c>
      <c r="AC1305" s="268">
        <v>0.95029104886678806</v>
      </c>
      <c r="AD1305" s="263">
        <v>1</v>
      </c>
      <c r="AE1305" s="263"/>
      <c r="AF1305" s="267">
        <v>6048.7482970000001</v>
      </c>
      <c r="AG1305" s="265">
        <v>5862298.1982977241</v>
      </c>
      <c r="AH1305" s="268">
        <v>0.96917542447670546</v>
      </c>
      <c r="AI1305" s="263">
        <v>1</v>
      </c>
      <c r="AJ1305" s="263"/>
      <c r="AK1305" s="263">
        <v>6867</v>
      </c>
      <c r="AL1305" s="265">
        <v>6726616.2334010769</v>
      </c>
      <c r="AM1305" s="268">
        <v>0.97955675453634428</v>
      </c>
      <c r="AN1305" s="263"/>
      <c r="AO1305" s="313"/>
      <c r="AP1305" s="422">
        <v>6630.7828000000009</v>
      </c>
      <c r="AQ1305" s="265">
        <v>6491645.8020636356</v>
      </c>
      <c r="AR1305" s="268">
        <v>0.9790165049688605</v>
      </c>
      <c r="AS1305" s="263"/>
      <c r="AT1305" s="263"/>
      <c r="AU1305" s="422">
        <v>6287.0253365878434</v>
      </c>
      <c r="AV1305" s="265">
        <v>6153512.278963387</v>
      </c>
      <c r="AW1305" s="268">
        <v>0.97876371567210552</v>
      </c>
      <c r="AX1305" s="422"/>
      <c r="AY1305" s="263"/>
      <c r="AZ1305" s="422">
        <v>5868.8889417296778</v>
      </c>
      <c r="BA1305" s="265">
        <v>5926509.8685920928</v>
      </c>
      <c r="BB1305" s="268">
        <v>1.0098180298578683</v>
      </c>
      <c r="BC1305" s="422"/>
      <c r="BD1305" s="263"/>
    </row>
    <row r="1306" spans="1:56" ht="11.25" customHeight="1">
      <c r="A1306" s="123">
        <v>285</v>
      </c>
      <c r="B1306" s="55" t="s">
        <v>10</v>
      </c>
      <c r="C1306" s="345">
        <v>1</v>
      </c>
      <c r="D1306" s="57">
        <v>40451</v>
      </c>
      <c r="E1306" s="94">
        <v>500</v>
      </c>
      <c r="F1306" s="55" t="s">
        <v>459</v>
      </c>
      <c r="G1306" s="55" t="s">
        <v>589</v>
      </c>
      <c r="H1306" s="55" t="s">
        <v>447</v>
      </c>
      <c r="I1306" s="55" t="s">
        <v>849</v>
      </c>
      <c r="J1306" s="55" t="s">
        <v>591</v>
      </c>
      <c r="K1306" s="55" t="s">
        <v>848</v>
      </c>
      <c r="L1306" s="55"/>
      <c r="M1306" s="8"/>
      <c r="N1306" s="58"/>
      <c r="O1306" s="55"/>
      <c r="P1306" s="55"/>
      <c r="Q1306" s="55"/>
      <c r="R1306" s="8"/>
      <c r="S1306" s="58"/>
      <c r="T1306" s="55"/>
      <c r="U1306" s="55"/>
      <c r="V1306" s="55"/>
      <c r="W1306" s="8"/>
      <c r="X1306" s="58"/>
      <c r="Y1306" s="55"/>
      <c r="Z1306" s="55"/>
      <c r="AA1306" s="55"/>
      <c r="AB1306" s="8"/>
      <c r="AC1306" s="58"/>
      <c r="AD1306" s="55"/>
      <c r="AE1306" s="55"/>
      <c r="AF1306" s="55"/>
      <c r="AG1306" s="8"/>
      <c r="AH1306" s="58"/>
      <c r="AI1306" s="55"/>
      <c r="AJ1306" s="55"/>
      <c r="AK1306" s="55">
        <v>3526.3413999999998</v>
      </c>
      <c r="AL1306" s="8">
        <v>3449354.7295511626</v>
      </c>
      <c r="AM1306" s="58">
        <v>0.97816811768456757</v>
      </c>
      <c r="AN1306" s="237">
        <v>1</v>
      </c>
      <c r="AO1306" s="228"/>
      <c r="AP1306" s="55">
        <v>3450.3389000000002</v>
      </c>
      <c r="AQ1306" s="200">
        <v>3383908.8569929213</v>
      </c>
      <c r="AR1306" s="201">
        <v>0.98074680634789857</v>
      </c>
      <c r="AS1306" s="55">
        <v>1</v>
      </c>
      <c r="AT1306" s="55"/>
      <c r="AU1306" s="423">
        <v>3087.3621235700102</v>
      </c>
      <c r="AV1306" s="200">
        <v>3052444.0626222049</v>
      </c>
      <c r="AW1306" s="201">
        <v>0.98869000151254405</v>
      </c>
      <c r="AX1306" s="423">
        <v>1</v>
      </c>
      <c r="AY1306" s="55"/>
      <c r="AZ1306" s="423">
        <v>2826.6707730650683</v>
      </c>
      <c r="BA1306" s="200">
        <v>2852705.7259166925</v>
      </c>
      <c r="BB1306" s="201">
        <v>1.0092104652228011</v>
      </c>
      <c r="BC1306" s="425">
        <v>1</v>
      </c>
      <c r="BD1306" s="136"/>
    </row>
    <row r="1307" spans="1:56" s="4" customFormat="1" ht="11.25" customHeight="1">
      <c r="A1307" s="123">
        <v>285</v>
      </c>
      <c r="B1307" s="55" t="s">
        <v>10</v>
      </c>
      <c r="C1307" s="345">
        <v>2</v>
      </c>
      <c r="D1307" s="57">
        <v>40628</v>
      </c>
      <c r="E1307" s="94">
        <v>500</v>
      </c>
      <c r="F1307" s="55" t="s">
        <v>459</v>
      </c>
      <c r="G1307" s="55" t="s">
        <v>589</v>
      </c>
      <c r="H1307" s="55" t="s">
        <v>447</v>
      </c>
      <c r="I1307" s="55" t="s">
        <v>849</v>
      </c>
      <c r="J1307" s="55" t="s">
        <v>591</v>
      </c>
      <c r="K1307" s="55" t="s">
        <v>848</v>
      </c>
      <c r="L1307" s="55"/>
      <c r="M1307" s="8"/>
      <c r="N1307" s="58"/>
      <c r="O1307" s="55"/>
      <c r="P1307" s="55"/>
      <c r="Q1307" s="55"/>
      <c r="R1307" s="8"/>
      <c r="S1307" s="58"/>
      <c r="T1307" s="55"/>
      <c r="U1307" s="55"/>
      <c r="V1307" s="136"/>
      <c r="W1307" s="8"/>
      <c r="X1307" s="58"/>
      <c r="Y1307" s="55"/>
      <c r="Z1307" s="55"/>
      <c r="AA1307" s="136"/>
      <c r="AB1307" s="8"/>
      <c r="AC1307" s="58"/>
      <c r="AD1307" s="55"/>
      <c r="AE1307" s="55"/>
      <c r="AF1307" s="136"/>
      <c r="AG1307" s="8"/>
      <c r="AH1307" s="58"/>
      <c r="AI1307" s="55"/>
      <c r="AJ1307" s="55"/>
      <c r="AK1307" s="55">
        <v>3340.9839999999999</v>
      </c>
      <c r="AL1307" s="8">
        <v>3276880.3406990189</v>
      </c>
      <c r="AM1307" s="58">
        <v>0.98081294034901667</v>
      </c>
      <c r="AN1307" s="237">
        <v>1</v>
      </c>
      <c r="AO1307" s="228"/>
      <c r="AP1307" s="55">
        <v>3180.4439000000002</v>
      </c>
      <c r="AQ1307" s="200">
        <v>3107736.9450707138</v>
      </c>
      <c r="AR1307" s="201">
        <v>0.97713936883801455</v>
      </c>
      <c r="AS1307" s="55">
        <v>1</v>
      </c>
      <c r="AT1307" s="55"/>
      <c r="AU1307" s="423">
        <v>3199.6632130178327</v>
      </c>
      <c r="AV1307" s="200">
        <v>3101068.2163411826</v>
      </c>
      <c r="AW1307" s="201">
        <v>0.9691858204715057</v>
      </c>
      <c r="AX1307" s="423">
        <v>1</v>
      </c>
      <c r="AY1307" s="55"/>
      <c r="AZ1307" s="423">
        <v>3042.2181686646099</v>
      </c>
      <c r="BA1307" s="200">
        <v>3073804.1426754016</v>
      </c>
      <c r="BB1307" s="201">
        <v>1.0103825472926737</v>
      </c>
      <c r="BC1307" s="425">
        <v>1</v>
      </c>
      <c r="BD1307" s="136"/>
    </row>
    <row r="1308" spans="1:56" ht="11.25" customHeight="1">
      <c r="A1308" s="357">
        <v>286</v>
      </c>
      <c r="B1308" s="263" t="s">
        <v>1537</v>
      </c>
      <c r="C1308" s="344">
        <v>0</v>
      </c>
      <c r="D1308" s="264"/>
      <c r="E1308" s="421">
        <v>1200</v>
      </c>
      <c r="F1308" s="263" t="s">
        <v>151</v>
      </c>
      <c r="G1308" s="263" t="s">
        <v>338</v>
      </c>
      <c r="H1308" s="263" t="s">
        <v>1132</v>
      </c>
      <c r="I1308" s="263" t="s">
        <v>849</v>
      </c>
      <c r="J1308" s="263" t="s">
        <v>591</v>
      </c>
      <c r="K1308" s="263" t="s">
        <v>848</v>
      </c>
      <c r="L1308" s="263">
        <v>3630</v>
      </c>
      <c r="M1308" s="265">
        <v>3553429.3094143746</v>
      </c>
      <c r="N1308" s="268">
        <v>0.97890614584418034</v>
      </c>
      <c r="O1308" s="263">
        <v>1</v>
      </c>
      <c r="P1308" s="263"/>
      <c r="Q1308" s="267">
        <v>2980.5120000000002</v>
      </c>
      <c r="R1308" s="265">
        <v>2919378.1267294707</v>
      </c>
      <c r="S1308" s="268">
        <v>0.9794888014976858</v>
      </c>
      <c r="T1308" s="263">
        <v>1</v>
      </c>
      <c r="U1308" s="263"/>
      <c r="V1308" s="267">
        <v>3280.36</v>
      </c>
      <c r="W1308" s="265">
        <v>3264485.5048413659</v>
      </c>
      <c r="X1308" s="268">
        <v>0.9951607460282913</v>
      </c>
      <c r="Y1308" s="263">
        <v>1</v>
      </c>
      <c r="Z1308" s="263"/>
      <c r="AA1308" s="267">
        <v>2109.42</v>
      </c>
      <c r="AB1308" s="265">
        <v>2128492.6063709348</v>
      </c>
      <c r="AC1308" s="268">
        <v>1.00904163531726</v>
      </c>
      <c r="AD1308" s="263">
        <v>1</v>
      </c>
      <c r="AE1308" s="263"/>
      <c r="AF1308" s="267">
        <v>1124.73</v>
      </c>
      <c r="AG1308" s="265">
        <v>1161670.7001336243</v>
      </c>
      <c r="AH1308" s="268">
        <v>1.0328440604710678</v>
      </c>
      <c r="AI1308" s="263">
        <v>1</v>
      </c>
      <c r="AJ1308" s="263"/>
      <c r="AK1308" s="263">
        <v>2171</v>
      </c>
      <c r="AL1308" s="265">
        <v>2246942.291485941</v>
      </c>
      <c r="AM1308" s="268">
        <v>1.0349803277226812</v>
      </c>
      <c r="AN1308" s="263"/>
      <c r="AO1308" s="313"/>
      <c r="AP1308" s="263">
        <v>5136.7299999999996</v>
      </c>
      <c r="AQ1308" s="265">
        <v>5120186.6363259414</v>
      </c>
      <c r="AR1308" s="268">
        <v>0.99677939785154013</v>
      </c>
      <c r="AS1308" s="263"/>
      <c r="AT1308" s="263"/>
      <c r="AU1308" s="422">
        <v>4845.7430000000004</v>
      </c>
      <c r="AV1308" s="265">
        <v>5023673.5093874754</v>
      </c>
      <c r="AW1308" s="268">
        <v>1.0367189323469022</v>
      </c>
      <c r="AX1308" s="422"/>
      <c r="AY1308" s="263"/>
      <c r="AZ1308" s="422">
        <v>4680.4605026537529</v>
      </c>
      <c r="BA1308" s="265">
        <v>4829081.9978430411</v>
      </c>
      <c r="BB1308" s="268">
        <v>1.0317536052499581</v>
      </c>
      <c r="BC1308" s="422"/>
      <c r="BD1308" s="263"/>
    </row>
    <row r="1309" spans="1:56" s="4" customFormat="1" ht="11.25" customHeight="1">
      <c r="A1309" s="123">
        <v>286</v>
      </c>
      <c r="B1309" s="55" t="s">
        <v>1537</v>
      </c>
      <c r="C1309" s="345">
        <v>1</v>
      </c>
      <c r="D1309" s="57">
        <v>41975</v>
      </c>
      <c r="E1309" s="94">
        <v>600</v>
      </c>
      <c r="F1309" s="122" t="s">
        <v>151</v>
      </c>
      <c r="G1309" s="122" t="s">
        <v>338</v>
      </c>
      <c r="H1309" s="122" t="s">
        <v>1132</v>
      </c>
      <c r="I1309" s="55" t="s">
        <v>849</v>
      </c>
      <c r="J1309" s="55" t="s">
        <v>591</v>
      </c>
      <c r="K1309" s="55" t="s">
        <v>848</v>
      </c>
      <c r="L1309" s="55">
        <v>1149</v>
      </c>
      <c r="M1309" s="8">
        <v>1125272.4064419183</v>
      </c>
      <c r="N1309" s="58">
        <v>0.979349352865029</v>
      </c>
      <c r="O1309" s="55"/>
      <c r="P1309" s="55">
        <v>1</v>
      </c>
      <c r="Q1309" s="197">
        <v>1200.3409999999999</v>
      </c>
      <c r="R1309" s="8">
        <v>1177385.2183342332</v>
      </c>
      <c r="S1309" s="58">
        <v>0.98087561645751775</v>
      </c>
      <c r="T1309" s="55"/>
      <c r="U1309" s="55">
        <v>1</v>
      </c>
      <c r="V1309" s="197">
        <v>2187.04</v>
      </c>
      <c r="W1309" s="8">
        <v>2180895.0687926235</v>
      </c>
      <c r="X1309" s="58">
        <v>0.99719029775066914</v>
      </c>
      <c r="Y1309" s="55"/>
      <c r="Z1309" s="55"/>
      <c r="AA1309" s="197">
        <v>995.79</v>
      </c>
      <c r="AB1309" s="8">
        <v>1013618.6658265142</v>
      </c>
      <c r="AC1309" s="58">
        <v>1.0179040418426719</v>
      </c>
      <c r="AD1309" s="55"/>
      <c r="AE1309" s="55"/>
      <c r="AF1309" s="197">
        <v>745.13</v>
      </c>
      <c r="AG1309" s="8">
        <v>763596.71673743625</v>
      </c>
      <c r="AH1309" s="58">
        <v>1.0247832146570883</v>
      </c>
      <c r="AI1309" s="55"/>
      <c r="AJ1309" s="55"/>
      <c r="AK1309" s="55">
        <v>122.63</v>
      </c>
      <c r="AL1309" s="8">
        <v>144108.56651966486</v>
      </c>
      <c r="AM1309" s="58">
        <v>1.1751493641006676</v>
      </c>
      <c r="AN1309" s="237">
        <v>1</v>
      </c>
      <c r="AO1309" s="228"/>
      <c r="AP1309" s="55">
        <v>2214.0450000000001</v>
      </c>
      <c r="AQ1309" s="200">
        <v>2199190.3922878532</v>
      </c>
      <c r="AR1309" s="201">
        <v>0.9932907381231425</v>
      </c>
      <c r="AS1309" s="55">
        <v>1</v>
      </c>
      <c r="AT1309" s="55"/>
      <c r="AU1309" s="423">
        <v>2472.4870000000001</v>
      </c>
      <c r="AV1309" s="200">
        <v>2563709.878181038</v>
      </c>
      <c r="AW1309" s="201">
        <v>1.0368951902198222</v>
      </c>
      <c r="AX1309" s="423">
        <v>1</v>
      </c>
      <c r="AY1309" s="55"/>
      <c r="AZ1309" s="423">
        <v>2033.0234474994415</v>
      </c>
      <c r="BA1309" s="200">
        <v>2157241.3634718438</v>
      </c>
      <c r="BB1309" s="201">
        <v>1.0611000901761298</v>
      </c>
      <c r="BC1309" s="425">
        <v>1</v>
      </c>
      <c r="BD1309" s="136"/>
    </row>
    <row r="1310" spans="1:56" s="4" customFormat="1" ht="11.25" customHeight="1">
      <c r="A1310" s="123">
        <v>286</v>
      </c>
      <c r="B1310" s="55" t="s">
        <v>1537</v>
      </c>
      <c r="C1310" s="345">
        <v>2</v>
      </c>
      <c r="D1310" s="57">
        <v>42371</v>
      </c>
      <c r="E1310" s="94">
        <v>600</v>
      </c>
      <c r="F1310" s="122" t="s">
        <v>151</v>
      </c>
      <c r="G1310" s="122" t="s">
        <v>338</v>
      </c>
      <c r="H1310" s="122" t="s">
        <v>1132</v>
      </c>
      <c r="I1310" s="55" t="s">
        <v>849</v>
      </c>
      <c r="J1310" s="55" t="s">
        <v>591</v>
      </c>
      <c r="K1310" s="55" t="s">
        <v>848</v>
      </c>
      <c r="L1310" s="55">
        <v>2481</v>
      </c>
      <c r="M1310" s="8">
        <v>2428156.9029724561</v>
      </c>
      <c r="N1310" s="58">
        <v>0.97870088793730603</v>
      </c>
      <c r="O1310" s="55"/>
      <c r="P1310" s="55">
        <v>1</v>
      </c>
      <c r="Q1310" s="197">
        <v>1780.171</v>
      </c>
      <c r="R1310" s="8">
        <v>1741992.9083952378</v>
      </c>
      <c r="S1310" s="58">
        <v>0.97855369422108196</v>
      </c>
      <c r="T1310" s="55"/>
      <c r="U1310" s="55">
        <v>1</v>
      </c>
      <c r="V1310" s="197">
        <v>1093.32</v>
      </c>
      <c r="W1310" s="8">
        <v>1083590.4358530466</v>
      </c>
      <c r="X1310" s="58">
        <v>0.99110089987656558</v>
      </c>
      <c r="Y1310" s="55"/>
      <c r="Z1310" s="55">
        <v>1</v>
      </c>
      <c r="AA1310" s="197">
        <v>1113.6300000000001</v>
      </c>
      <c r="AB1310" s="8">
        <v>1114873.9407661629</v>
      </c>
      <c r="AC1310" s="58">
        <v>1.0011170144178612</v>
      </c>
      <c r="AD1310" s="55"/>
      <c r="AE1310" s="55">
        <v>1</v>
      </c>
      <c r="AF1310" s="197">
        <v>379.6</v>
      </c>
      <c r="AG1310" s="8">
        <v>398073.98340507888</v>
      </c>
      <c r="AH1310" s="58">
        <v>1.0486669741967303</v>
      </c>
      <c r="AI1310" s="55"/>
      <c r="AJ1310" s="55">
        <v>1</v>
      </c>
      <c r="AK1310" s="55">
        <v>2048.1999999999998</v>
      </c>
      <c r="AL1310" s="8">
        <v>2107057.3171148426</v>
      </c>
      <c r="AM1310" s="58">
        <v>1.0287361181109476</v>
      </c>
      <c r="AN1310" s="237">
        <v>1</v>
      </c>
      <c r="AO1310" s="228"/>
      <c r="AP1310" s="55">
        <v>2922.6880000000001</v>
      </c>
      <c r="AQ1310" s="200">
        <v>2920991.2115334617</v>
      </c>
      <c r="AR1310" s="201">
        <v>0.99941944249042713</v>
      </c>
      <c r="AS1310" s="55">
        <v>1</v>
      </c>
      <c r="AT1310" s="55"/>
      <c r="AU1310" s="423">
        <v>2373.2559999999999</v>
      </c>
      <c r="AV1310" s="200">
        <v>2459963.6312064365</v>
      </c>
      <c r="AW1310" s="201">
        <v>1.0365353047485972</v>
      </c>
      <c r="AX1310" s="423">
        <v>1</v>
      </c>
      <c r="AY1310" s="55"/>
      <c r="AZ1310" s="423">
        <v>2647.4370551543116</v>
      </c>
      <c r="BA1310" s="200">
        <v>2671840.6343711969</v>
      </c>
      <c r="BB1310" s="201">
        <v>1.0092178128161249</v>
      </c>
      <c r="BC1310" s="425">
        <v>1</v>
      </c>
      <c r="BD1310" s="136"/>
    </row>
    <row r="1311" spans="1:56" ht="11.25" customHeight="1">
      <c r="A1311" s="357">
        <v>287</v>
      </c>
      <c r="B1311" s="263" t="s">
        <v>154</v>
      </c>
      <c r="C1311" s="344">
        <v>0</v>
      </c>
      <c r="D1311" s="264"/>
      <c r="E1311" s="421">
        <v>840</v>
      </c>
      <c r="F1311" s="263" t="s">
        <v>151</v>
      </c>
      <c r="G1311" s="263" t="s">
        <v>748</v>
      </c>
      <c r="H1311" s="263" t="s">
        <v>152</v>
      </c>
      <c r="I1311" s="263" t="s">
        <v>849</v>
      </c>
      <c r="J1311" s="263" t="s">
        <v>591</v>
      </c>
      <c r="K1311" s="263" t="s">
        <v>848</v>
      </c>
      <c r="L1311" s="267">
        <v>4666.6719999999996</v>
      </c>
      <c r="M1311" s="265">
        <v>4730345.1134288544</v>
      </c>
      <c r="N1311" s="268">
        <v>1.0136442229984999</v>
      </c>
      <c r="O1311" s="263">
        <v>1</v>
      </c>
      <c r="P1311" s="263"/>
      <c r="Q1311" s="267">
        <v>5314.3360000000002</v>
      </c>
      <c r="R1311" s="265">
        <v>5389856.9576048199</v>
      </c>
      <c r="S1311" s="268">
        <v>1.0142107984148574</v>
      </c>
      <c r="T1311" s="263">
        <v>1</v>
      </c>
      <c r="U1311" s="263"/>
      <c r="V1311" s="267">
        <v>4225.9400000000005</v>
      </c>
      <c r="W1311" s="265">
        <v>4229164.6270563789</v>
      </c>
      <c r="X1311" s="268">
        <v>1.0007630555702112</v>
      </c>
      <c r="Y1311" s="263">
        <v>1</v>
      </c>
      <c r="Z1311" s="263"/>
      <c r="AA1311" s="267">
        <v>3241.8960000000002</v>
      </c>
      <c r="AB1311" s="265">
        <v>3299381.1795831583</v>
      </c>
      <c r="AC1311" s="268">
        <v>1.0177319628955273</v>
      </c>
      <c r="AD1311" s="263">
        <v>1</v>
      </c>
      <c r="AE1311" s="263"/>
      <c r="AF1311" s="267">
        <v>4384.5349999999999</v>
      </c>
      <c r="AG1311" s="265">
        <v>4502819.1035520928</v>
      </c>
      <c r="AH1311" s="268">
        <v>1.0269775708375217</v>
      </c>
      <c r="AI1311" s="263">
        <v>1</v>
      </c>
      <c r="AJ1311" s="263"/>
      <c r="AK1311" s="263">
        <v>4921</v>
      </c>
      <c r="AL1311" s="265">
        <v>5110909.4292816529</v>
      </c>
      <c r="AM1311" s="268">
        <v>1.0385916336682897</v>
      </c>
      <c r="AN1311" s="263"/>
      <c r="AO1311" s="313"/>
      <c r="AP1311" s="263">
        <v>5280.39</v>
      </c>
      <c r="AQ1311" s="265">
        <v>5625608.8111411007</v>
      </c>
      <c r="AR1311" s="268">
        <v>1.0653775215734256</v>
      </c>
      <c r="AS1311" s="263"/>
      <c r="AT1311" s="263"/>
      <c r="AU1311" s="422">
        <v>4527.768</v>
      </c>
      <c r="AV1311" s="265">
        <v>4823207.2002358399</v>
      </c>
      <c r="AW1311" s="268">
        <v>1.0652505164213006</v>
      </c>
      <c r="AX1311" s="422"/>
      <c r="AY1311" s="263"/>
      <c r="AZ1311" s="422">
        <v>4382.84</v>
      </c>
      <c r="BA1311" s="265">
        <v>4662638.2963792495</v>
      </c>
      <c r="BB1311" s="268">
        <v>1.0638394959385351</v>
      </c>
      <c r="BC1311" s="422"/>
      <c r="BD1311" s="263"/>
    </row>
    <row r="1312" spans="1:56" s="4" customFormat="1" ht="11.25" customHeight="1">
      <c r="A1312" s="123">
        <v>287</v>
      </c>
      <c r="B1312" s="136" t="s">
        <v>154</v>
      </c>
      <c r="C1312" s="346">
        <v>1</v>
      </c>
      <c r="D1312" s="140">
        <v>31781</v>
      </c>
      <c r="E1312" s="127">
        <v>210</v>
      </c>
      <c r="F1312" s="136" t="s">
        <v>151</v>
      </c>
      <c r="G1312" s="136" t="s">
        <v>748</v>
      </c>
      <c r="H1312" s="136" t="s">
        <v>152</v>
      </c>
      <c r="I1312" s="136" t="s">
        <v>849</v>
      </c>
      <c r="J1312" s="136" t="s">
        <v>591</v>
      </c>
      <c r="K1312" s="136" t="s">
        <v>848</v>
      </c>
      <c r="L1312" s="136"/>
      <c r="M1312" s="126"/>
      <c r="N1312" s="221"/>
      <c r="O1312" s="136"/>
      <c r="P1312" s="136"/>
      <c r="Q1312" s="136"/>
      <c r="R1312" s="126"/>
      <c r="S1312" s="221"/>
      <c r="T1312" s="136"/>
      <c r="U1312" s="136"/>
      <c r="V1312" s="136"/>
      <c r="W1312" s="126"/>
      <c r="X1312" s="221"/>
      <c r="Y1312" s="136"/>
      <c r="Z1312" s="136"/>
      <c r="AA1312" s="136"/>
      <c r="AB1312" s="126"/>
      <c r="AC1312" s="221"/>
      <c r="AD1312" s="136"/>
      <c r="AE1312" s="136"/>
      <c r="AF1312" s="136"/>
      <c r="AG1312" s="126"/>
      <c r="AH1312" s="221"/>
      <c r="AI1312" s="136"/>
      <c r="AJ1312" s="136"/>
      <c r="AK1312" s="136">
        <v>1437.317</v>
      </c>
      <c r="AL1312" s="8">
        <v>1476836.7003249913</v>
      </c>
      <c r="AM1312" s="58">
        <v>1.0274954657358057</v>
      </c>
      <c r="AN1312" s="237">
        <v>1</v>
      </c>
      <c r="AO1312" s="237"/>
      <c r="AP1312" s="136">
        <v>1358.65</v>
      </c>
      <c r="AQ1312" s="200">
        <v>1438711.6819877194</v>
      </c>
      <c r="AR1312" s="201">
        <v>1.058927377902859</v>
      </c>
      <c r="AS1312" s="136">
        <v>1</v>
      </c>
      <c r="AT1312" s="136"/>
      <c r="AU1312" s="423">
        <v>1248.6859999999999</v>
      </c>
      <c r="AV1312" s="200">
        <v>1328178.4069622189</v>
      </c>
      <c r="AW1312" s="201">
        <v>1.0636608458509338</v>
      </c>
      <c r="AX1312" s="423">
        <v>1</v>
      </c>
      <c r="AY1312" s="136"/>
      <c r="AZ1312" s="427">
        <v>1186.9960000000001</v>
      </c>
      <c r="BA1312" s="200">
        <v>1276517.7873031637</v>
      </c>
      <c r="BB1312" s="201">
        <v>1.075418777572261</v>
      </c>
      <c r="BC1312" s="425">
        <v>1</v>
      </c>
      <c r="BD1312" s="136"/>
    </row>
    <row r="1313" spans="1:56" s="4" customFormat="1" ht="11.25" customHeight="1">
      <c r="A1313" s="123">
        <v>287</v>
      </c>
      <c r="B1313" s="55" t="s">
        <v>154</v>
      </c>
      <c r="C1313" s="345">
        <v>2</v>
      </c>
      <c r="D1313" s="57">
        <v>32112</v>
      </c>
      <c r="E1313" s="94">
        <v>210</v>
      </c>
      <c r="F1313" s="55" t="s">
        <v>151</v>
      </c>
      <c r="G1313" s="55" t="s">
        <v>748</v>
      </c>
      <c r="H1313" s="55" t="s">
        <v>152</v>
      </c>
      <c r="I1313" s="55" t="s">
        <v>849</v>
      </c>
      <c r="J1313" s="55" t="s">
        <v>591</v>
      </c>
      <c r="K1313" s="55" t="s">
        <v>848</v>
      </c>
      <c r="L1313" s="55"/>
      <c r="M1313" s="8"/>
      <c r="N1313" s="58"/>
      <c r="O1313" s="55"/>
      <c r="P1313" s="55"/>
      <c r="Q1313" s="55"/>
      <c r="R1313" s="8"/>
      <c r="S1313" s="58"/>
      <c r="T1313" s="55"/>
      <c r="U1313" s="55"/>
      <c r="V1313" s="55"/>
      <c r="W1313" s="8"/>
      <c r="X1313" s="58"/>
      <c r="Y1313" s="55"/>
      <c r="Z1313" s="55"/>
      <c r="AA1313" s="55"/>
      <c r="AB1313" s="8"/>
      <c r="AC1313" s="58"/>
      <c r="AD1313" s="55"/>
      <c r="AE1313" s="55"/>
      <c r="AF1313" s="55"/>
      <c r="AG1313" s="8"/>
      <c r="AH1313" s="58"/>
      <c r="AI1313" s="55"/>
      <c r="AJ1313" s="55"/>
      <c r="AK1313" s="55">
        <v>1249.7629999999999</v>
      </c>
      <c r="AL1313" s="8">
        <v>1301228.8307219141</v>
      </c>
      <c r="AM1313" s="58">
        <v>1.0411804723950975</v>
      </c>
      <c r="AN1313" s="237">
        <v>1</v>
      </c>
      <c r="AO1313" s="228"/>
      <c r="AP1313" s="55">
        <v>1297.26</v>
      </c>
      <c r="AQ1313" s="200">
        <v>1385337.5190359645</v>
      </c>
      <c r="AR1313" s="201">
        <v>1.0678950395726103</v>
      </c>
      <c r="AS1313" s="55">
        <v>1</v>
      </c>
      <c r="AT1313" s="55"/>
      <c r="AU1313" s="423">
        <v>1119.825</v>
      </c>
      <c r="AV1313" s="200">
        <v>1201017.801575409</v>
      </c>
      <c r="AW1313" s="201">
        <v>1.0725049017260813</v>
      </c>
      <c r="AX1313" s="423">
        <v>1</v>
      </c>
      <c r="AY1313" s="55"/>
      <c r="AZ1313" s="427">
        <v>1343.133</v>
      </c>
      <c r="BA1313" s="200">
        <v>1415536.8392433983</v>
      </c>
      <c r="BB1313" s="201">
        <v>1.0539066788198923</v>
      </c>
      <c r="BC1313" s="425">
        <v>1</v>
      </c>
      <c r="BD1313" s="136"/>
    </row>
    <row r="1314" spans="1:56" ht="11.25" customHeight="1">
      <c r="A1314" s="123">
        <v>287</v>
      </c>
      <c r="B1314" s="55" t="s">
        <v>154</v>
      </c>
      <c r="C1314" s="345">
        <v>3</v>
      </c>
      <c r="D1314" s="57">
        <v>32589</v>
      </c>
      <c r="E1314" s="94">
        <v>210</v>
      </c>
      <c r="F1314" s="55" t="s">
        <v>151</v>
      </c>
      <c r="G1314" s="55" t="s">
        <v>748</v>
      </c>
      <c r="H1314" s="55" t="s">
        <v>152</v>
      </c>
      <c r="I1314" s="55" t="s">
        <v>849</v>
      </c>
      <c r="J1314" s="55" t="s">
        <v>591</v>
      </c>
      <c r="K1314" s="55" t="s">
        <v>848</v>
      </c>
      <c r="L1314" s="55"/>
      <c r="M1314" s="8"/>
      <c r="N1314" s="58"/>
      <c r="O1314" s="55"/>
      <c r="P1314" s="55"/>
      <c r="Q1314" s="55"/>
      <c r="R1314" s="8"/>
      <c r="S1314" s="58"/>
      <c r="T1314" s="55"/>
      <c r="U1314" s="55"/>
      <c r="V1314" s="55"/>
      <c r="W1314" s="8"/>
      <c r="X1314" s="58"/>
      <c r="Y1314" s="55"/>
      <c r="Z1314" s="55"/>
      <c r="AA1314" s="55"/>
      <c r="AB1314" s="8"/>
      <c r="AC1314" s="58"/>
      <c r="AD1314" s="55"/>
      <c r="AE1314" s="55"/>
      <c r="AF1314" s="55"/>
      <c r="AG1314" s="8"/>
      <c r="AH1314" s="58"/>
      <c r="AI1314" s="55"/>
      <c r="AJ1314" s="55"/>
      <c r="AK1314" s="55">
        <v>1076.3710000000001</v>
      </c>
      <c r="AL1314" s="8">
        <v>1118914.5309322306</v>
      </c>
      <c r="AM1314" s="58">
        <v>1.0395249694875006</v>
      </c>
      <c r="AN1314" s="237">
        <v>1</v>
      </c>
      <c r="AO1314" s="228"/>
      <c r="AP1314" s="55">
        <v>1339.83</v>
      </c>
      <c r="AQ1314" s="200">
        <v>1424899.0126567646</v>
      </c>
      <c r="AR1314" s="201">
        <v>1.0634923928086135</v>
      </c>
      <c r="AS1314" s="55">
        <v>1</v>
      </c>
      <c r="AT1314" s="55"/>
      <c r="AU1314" s="423">
        <v>894.79700000000003</v>
      </c>
      <c r="AV1314" s="200">
        <v>953652.01894135738</v>
      </c>
      <c r="AW1314" s="201">
        <v>1.0657747164344062</v>
      </c>
      <c r="AX1314" s="423">
        <v>1</v>
      </c>
      <c r="AY1314" s="55"/>
      <c r="AZ1314" s="427">
        <v>665.83199999999999</v>
      </c>
      <c r="BA1314" s="200">
        <v>719793.188315226</v>
      </c>
      <c r="BB1314" s="201">
        <v>1.0810432486201114</v>
      </c>
      <c r="BC1314" s="425">
        <v>1</v>
      </c>
      <c r="BD1314" s="136"/>
    </row>
    <row r="1315" spans="1:56" ht="11.25" customHeight="1">
      <c r="A1315" s="123">
        <v>287</v>
      </c>
      <c r="B1315" s="55" t="s">
        <v>154</v>
      </c>
      <c r="C1315" s="345">
        <v>4</v>
      </c>
      <c r="D1315" s="57">
        <v>32920</v>
      </c>
      <c r="E1315" s="94">
        <v>210</v>
      </c>
      <c r="F1315" s="55" t="s">
        <v>151</v>
      </c>
      <c r="G1315" s="55" t="s">
        <v>748</v>
      </c>
      <c r="H1315" s="55" t="s">
        <v>152</v>
      </c>
      <c r="I1315" s="55" t="s">
        <v>849</v>
      </c>
      <c r="J1315" s="55" t="s">
        <v>591</v>
      </c>
      <c r="K1315" s="55" t="s">
        <v>848</v>
      </c>
      <c r="L1315" s="55"/>
      <c r="M1315" s="8"/>
      <c r="N1315" s="58"/>
      <c r="O1315" s="55"/>
      <c r="P1315" s="55"/>
      <c r="Q1315" s="55"/>
      <c r="R1315" s="8"/>
      <c r="S1315" s="58"/>
      <c r="T1315" s="55"/>
      <c r="U1315" s="55"/>
      <c r="V1315" s="55"/>
      <c r="W1315" s="8"/>
      <c r="X1315" s="58"/>
      <c r="Y1315" s="55"/>
      <c r="Z1315" s="55"/>
      <c r="AA1315" s="55"/>
      <c r="AB1315" s="8"/>
      <c r="AC1315" s="58"/>
      <c r="AD1315" s="55"/>
      <c r="AE1315" s="55"/>
      <c r="AF1315" s="55"/>
      <c r="AG1315" s="8"/>
      <c r="AH1315" s="58"/>
      <c r="AI1315" s="55"/>
      <c r="AJ1315" s="55"/>
      <c r="AK1315" s="55">
        <v>1157.7729999999999</v>
      </c>
      <c r="AL1315" s="8">
        <v>1215005.5745239283</v>
      </c>
      <c r="AM1315" s="58">
        <v>1.0494333297839287</v>
      </c>
      <c r="AN1315" s="237">
        <v>1</v>
      </c>
      <c r="AO1315" s="228"/>
      <c r="AP1315" s="55">
        <v>1284.6500000000001</v>
      </c>
      <c r="AQ1315" s="200">
        <v>1376658.4382968866</v>
      </c>
      <c r="AR1315" s="201">
        <v>1.0716214052830628</v>
      </c>
      <c r="AS1315" s="55">
        <v>1</v>
      </c>
      <c r="AT1315" s="55"/>
      <c r="AU1315" s="423">
        <v>1264.46</v>
      </c>
      <c r="AV1315" s="200">
        <v>1340358.9727568543</v>
      </c>
      <c r="AW1315" s="201">
        <v>1.0600248111896418</v>
      </c>
      <c r="AX1315" s="423">
        <v>1</v>
      </c>
      <c r="AY1315" s="55"/>
      <c r="AZ1315" s="427">
        <v>1186.8789999999999</v>
      </c>
      <c r="BA1315" s="200">
        <v>1250790.4815174632</v>
      </c>
      <c r="BB1315" s="201">
        <v>1.0538483548175199</v>
      </c>
      <c r="BC1315" s="425">
        <v>1</v>
      </c>
      <c r="BD1315" s="136"/>
    </row>
    <row r="1316" spans="1:56" ht="11.25" customHeight="1">
      <c r="A1316" s="357">
        <v>288</v>
      </c>
      <c r="B1316" s="263" t="s">
        <v>969</v>
      </c>
      <c r="C1316" s="344">
        <v>0</v>
      </c>
      <c r="D1316" s="264"/>
      <c r="E1316" s="421">
        <v>250</v>
      </c>
      <c r="F1316" s="263" t="s">
        <v>151</v>
      </c>
      <c r="G1316" s="263" t="s">
        <v>748</v>
      </c>
      <c r="H1316" s="263" t="s">
        <v>152</v>
      </c>
      <c r="I1316" s="263" t="s">
        <v>103</v>
      </c>
      <c r="J1316" s="263"/>
      <c r="K1316" s="263"/>
      <c r="L1316" s="267">
        <v>214.48220000000001</v>
      </c>
      <c r="M1316" s="265">
        <v>0</v>
      </c>
      <c r="N1316" s="268">
        <v>0</v>
      </c>
      <c r="O1316" s="263"/>
      <c r="P1316" s="263"/>
      <c r="Q1316" s="267">
        <v>585.60725000000002</v>
      </c>
      <c r="R1316" s="265">
        <v>0</v>
      </c>
      <c r="S1316" s="268">
        <v>0</v>
      </c>
      <c r="T1316" s="263"/>
      <c r="U1316" s="263"/>
      <c r="V1316" s="267">
        <v>515.05179999999996</v>
      </c>
      <c r="W1316" s="265">
        <v>0</v>
      </c>
      <c r="X1316" s="268">
        <v>0</v>
      </c>
      <c r="Y1316" s="263"/>
      <c r="Z1316" s="263"/>
      <c r="AA1316" s="265">
        <v>468.62510000000003</v>
      </c>
      <c r="AB1316" s="265">
        <v>0</v>
      </c>
      <c r="AC1316" s="268">
        <v>0</v>
      </c>
      <c r="AD1316" s="263"/>
      <c r="AE1316" s="263"/>
      <c r="AF1316" s="271">
        <v>525.19085000000007</v>
      </c>
      <c r="AG1316" s="265">
        <v>0</v>
      </c>
      <c r="AH1316" s="268">
        <v>0</v>
      </c>
      <c r="AI1316" s="263"/>
      <c r="AJ1316" s="263"/>
      <c r="AK1316" s="263">
        <v>1018.79045</v>
      </c>
      <c r="AL1316" s="265">
        <v>0</v>
      </c>
      <c r="AM1316" s="268">
        <v>0</v>
      </c>
      <c r="AN1316" s="263"/>
      <c r="AO1316" s="313"/>
      <c r="AP1316" s="263">
        <v>226.94954999999999</v>
      </c>
      <c r="AQ1316" s="265">
        <v>0</v>
      </c>
      <c r="AR1316" s="268">
        <v>0</v>
      </c>
      <c r="AS1316" s="263"/>
      <c r="AT1316" s="263"/>
      <c r="AU1316" s="422">
        <v>477.98805000000004</v>
      </c>
      <c r="AV1316" s="265">
        <v>0</v>
      </c>
      <c r="AW1316" s="268">
        <v>0</v>
      </c>
      <c r="AX1316" s="422"/>
      <c r="AY1316" s="263"/>
      <c r="AZ1316" s="422">
        <v>809.23350000000005</v>
      </c>
      <c r="BA1316" s="265">
        <v>0</v>
      </c>
      <c r="BB1316" s="268">
        <v>0</v>
      </c>
      <c r="BC1316" s="422"/>
      <c r="BD1316" s="263"/>
    </row>
    <row r="1317" spans="1:56" s="4" customFormat="1" ht="11.25" customHeight="1">
      <c r="A1317" s="123">
        <v>288</v>
      </c>
      <c r="B1317" s="136" t="s">
        <v>969</v>
      </c>
      <c r="C1317" s="346">
        <v>1</v>
      </c>
      <c r="D1317" s="140">
        <v>13679</v>
      </c>
      <c r="E1317" s="126">
        <v>12.5</v>
      </c>
      <c r="F1317" s="136" t="s">
        <v>151</v>
      </c>
      <c r="G1317" s="136" t="s">
        <v>748</v>
      </c>
      <c r="H1317" s="136" t="s">
        <v>152</v>
      </c>
      <c r="I1317" s="136" t="s">
        <v>103</v>
      </c>
      <c r="J1317" s="136"/>
      <c r="K1317" s="136"/>
      <c r="L1317" s="136"/>
      <c r="M1317" s="126"/>
      <c r="N1317" s="221"/>
      <c r="O1317" s="136"/>
      <c r="P1317" s="136"/>
      <c r="Q1317" s="136"/>
      <c r="R1317" s="126"/>
      <c r="S1317" s="221"/>
      <c r="T1317" s="136"/>
      <c r="U1317" s="136"/>
      <c r="V1317" s="136"/>
      <c r="W1317" s="126"/>
      <c r="X1317" s="221"/>
      <c r="Y1317" s="136"/>
      <c r="Z1317" s="136"/>
      <c r="AA1317" s="136"/>
      <c r="AB1317" s="126"/>
      <c r="AC1317" s="221"/>
      <c r="AD1317" s="136"/>
      <c r="AE1317" s="136"/>
      <c r="AF1317" s="136"/>
      <c r="AG1317" s="126"/>
      <c r="AH1317" s="221"/>
      <c r="AI1317" s="136"/>
      <c r="AJ1317" s="136"/>
      <c r="AK1317" s="136">
        <v>225.71574999999999</v>
      </c>
      <c r="AL1317" s="8">
        <v>0</v>
      </c>
      <c r="AM1317" s="58">
        <v>0</v>
      </c>
      <c r="AN1317" s="136"/>
      <c r="AO1317" s="237"/>
      <c r="AP1317" s="136">
        <v>83.02</v>
      </c>
      <c r="AQ1317" s="200">
        <v>0</v>
      </c>
      <c r="AR1317" s="201">
        <v>0</v>
      </c>
      <c r="AS1317" s="136"/>
      <c r="AT1317" s="136"/>
      <c r="AU1317" s="423">
        <v>125.5889</v>
      </c>
      <c r="AV1317" s="200">
        <v>0</v>
      </c>
      <c r="AW1317" s="201">
        <v>0</v>
      </c>
      <c r="AX1317" s="423"/>
      <c r="AY1317" s="136"/>
      <c r="AZ1317" s="423">
        <v>210.17384999999999</v>
      </c>
      <c r="BA1317" s="200">
        <v>0</v>
      </c>
      <c r="BB1317" s="201">
        <v>0</v>
      </c>
      <c r="BC1317" s="425"/>
      <c r="BD1317" s="136"/>
    </row>
    <row r="1318" spans="1:56" ht="11.25" customHeight="1">
      <c r="A1318" s="123">
        <v>288</v>
      </c>
      <c r="B1318" s="136" t="s">
        <v>969</v>
      </c>
      <c r="C1318" s="346">
        <v>2</v>
      </c>
      <c r="D1318" s="140">
        <v>13748</v>
      </c>
      <c r="E1318" s="126">
        <v>12.5</v>
      </c>
      <c r="F1318" s="136" t="s">
        <v>151</v>
      </c>
      <c r="G1318" s="136" t="s">
        <v>748</v>
      </c>
      <c r="H1318" s="136" t="s">
        <v>152</v>
      </c>
      <c r="I1318" s="136" t="s">
        <v>103</v>
      </c>
      <c r="J1318" s="136"/>
      <c r="K1318" s="136"/>
      <c r="L1318" s="136"/>
      <c r="M1318" s="126"/>
      <c r="N1318" s="221"/>
      <c r="O1318" s="136"/>
      <c r="P1318" s="136"/>
      <c r="Q1318" s="136"/>
      <c r="R1318" s="126"/>
      <c r="S1318" s="221"/>
      <c r="T1318" s="136"/>
      <c r="U1318" s="136"/>
      <c r="V1318" s="136"/>
      <c r="W1318" s="126"/>
      <c r="X1318" s="221"/>
      <c r="Y1318" s="136"/>
      <c r="Z1318" s="136"/>
      <c r="AA1318" s="136"/>
      <c r="AB1318" s="126"/>
      <c r="AC1318" s="221"/>
      <c r="AD1318" s="136"/>
      <c r="AE1318" s="136"/>
      <c r="AF1318" s="136"/>
      <c r="AG1318" s="126"/>
      <c r="AH1318" s="221"/>
      <c r="AI1318" s="136"/>
      <c r="AJ1318" s="136"/>
      <c r="AK1318" s="136">
        <v>0</v>
      </c>
      <c r="AL1318" s="8">
        <v>0</v>
      </c>
      <c r="AM1318" s="58">
        <v>0</v>
      </c>
      <c r="AN1318" s="55"/>
      <c r="AO1318" s="237"/>
      <c r="AP1318" s="136">
        <v>0</v>
      </c>
      <c r="AQ1318" s="200">
        <v>0</v>
      </c>
      <c r="AR1318" s="201">
        <v>0</v>
      </c>
      <c r="AS1318" s="136"/>
      <c r="AT1318" s="136"/>
      <c r="AU1318" s="423">
        <v>0</v>
      </c>
      <c r="AV1318" s="200">
        <v>0</v>
      </c>
      <c r="AW1318" s="201">
        <v>0</v>
      </c>
      <c r="AX1318" s="423"/>
      <c r="AY1318" s="136"/>
      <c r="AZ1318" s="423">
        <v>0</v>
      </c>
      <c r="BA1318" s="200">
        <v>0</v>
      </c>
      <c r="BB1318" s="201">
        <v>0</v>
      </c>
      <c r="BC1318" s="425"/>
      <c r="BD1318" s="136"/>
    </row>
    <row r="1319" spans="1:56" s="4" customFormat="1" ht="11.25" customHeight="1">
      <c r="A1319" s="123">
        <v>288</v>
      </c>
      <c r="B1319" s="136" t="s">
        <v>969</v>
      </c>
      <c r="C1319" s="346">
        <v>3</v>
      </c>
      <c r="D1319" s="140">
        <v>13901</v>
      </c>
      <c r="E1319" s="126">
        <v>12.5</v>
      </c>
      <c r="F1319" s="136" t="s">
        <v>151</v>
      </c>
      <c r="G1319" s="136" t="s">
        <v>748</v>
      </c>
      <c r="H1319" s="136" t="s">
        <v>152</v>
      </c>
      <c r="I1319" s="136" t="s">
        <v>103</v>
      </c>
      <c r="J1319" s="136"/>
      <c r="K1319" s="136"/>
      <c r="L1319" s="136"/>
      <c r="M1319" s="126"/>
      <c r="N1319" s="221"/>
      <c r="O1319" s="136"/>
      <c r="P1319" s="136"/>
      <c r="Q1319" s="136"/>
      <c r="R1319" s="126"/>
      <c r="S1319" s="221"/>
      <c r="T1319" s="136"/>
      <c r="U1319" s="136"/>
      <c r="V1319" s="136"/>
      <c r="W1319" s="126"/>
      <c r="X1319" s="221"/>
      <c r="Y1319" s="136"/>
      <c r="Z1319" s="136"/>
      <c r="AA1319" s="136"/>
      <c r="AB1319" s="126"/>
      <c r="AC1319" s="221"/>
      <c r="AD1319" s="136"/>
      <c r="AE1319" s="136"/>
      <c r="AF1319" s="136"/>
      <c r="AG1319" s="126"/>
      <c r="AH1319" s="221"/>
      <c r="AI1319" s="136"/>
      <c r="AJ1319" s="136"/>
      <c r="AK1319" s="136">
        <v>0</v>
      </c>
      <c r="AL1319" s="8">
        <v>0</v>
      </c>
      <c r="AM1319" s="58">
        <v>0</v>
      </c>
      <c r="AN1319" s="55"/>
      <c r="AO1319" s="237"/>
      <c r="AP1319" s="136">
        <v>0</v>
      </c>
      <c r="AQ1319" s="200">
        <v>0</v>
      </c>
      <c r="AR1319" s="201">
        <v>0</v>
      </c>
      <c r="AS1319" s="136"/>
      <c r="AT1319" s="136"/>
      <c r="AU1319" s="423">
        <v>0</v>
      </c>
      <c r="AV1319" s="200">
        <v>0</v>
      </c>
      <c r="AW1319" s="201">
        <v>0</v>
      </c>
      <c r="AX1319" s="423"/>
      <c r="AY1319" s="136"/>
      <c r="AZ1319" s="423">
        <v>0</v>
      </c>
      <c r="BA1319" s="200">
        <v>0</v>
      </c>
      <c r="BB1319" s="201">
        <v>0</v>
      </c>
      <c r="BC1319" s="425"/>
      <c r="BD1319" s="136"/>
    </row>
    <row r="1320" spans="1:56" s="4" customFormat="1" ht="11.25" customHeight="1">
      <c r="A1320" s="123">
        <v>288</v>
      </c>
      <c r="B1320" s="55" t="s">
        <v>969</v>
      </c>
      <c r="C1320" s="345">
        <v>4</v>
      </c>
      <c r="D1320" s="57">
        <v>17103</v>
      </c>
      <c r="E1320" s="8">
        <v>12.5</v>
      </c>
      <c r="F1320" s="55" t="s">
        <v>151</v>
      </c>
      <c r="G1320" s="55" t="s">
        <v>748</v>
      </c>
      <c r="H1320" s="55" t="s">
        <v>152</v>
      </c>
      <c r="I1320" s="55" t="s">
        <v>103</v>
      </c>
      <c r="J1320" s="55"/>
      <c r="K1320" s="55"/>
      <c r="L1320" s="55"/>
      <c r="M1320" s="8"/>
      <c r="N1320" s="58"/>
      <c r="O1320" s="55"/>
      <c r="P1320" s="55"/>
      <c r="Q1320" s="55"/>
      <c r="R1320" s="8"/>
      <c r="S1320" s="58"/>
      <c r="T1320" s="55"/>
      <c r="U1320" s="55"/>
      <c r="V1320" s="55"/>
      <c r="W1320" s="8"/>
      <c r="X1320" s="58"/>
      <c r="Y1320" s="55"/>
      <c r="Z1320" s="55"/>
      <c r="AA1320" s="55"/>
      <c r="AB1320" s="8"/>
      <c r="AC1320" s="58"/>
      <c r="AD1320" s="55"/>
      <c r="AE1320" s="55"/>
      <c r="AF1320" s="55"/>
      <c r="AG1320" s="8"/>
      <c r="AH1320" s="58"/>
      <c r="AI1320" s="55"/>
      <c r="AJ1320" s="55"/>
      <c r="AK1320" s="55">
        <v>0</v>
      </c>
      <c r="AL1320" s="8">
        <v>0</v>
      </c>
      <c r="AM1320" s="58">
        <v>0</v>
      </c>
      <c r="AN1320" s="55"/>
      <c r="AO1320" s="228"/>
      <c r="AP1320" s="55">
        <v>0</v>
      </c>
      <c r="AQ1320" s="200">
        <v>0</v>
      </c>
      <c r="AR1320" s="201">
        <v>0</v>
      </c>
      <c r="AS1320" s="55"/>
      <c r="AT1320" s="55"/>
      <c r="AU1320" s="423">
        <v>0</v>
      </c>
      <c r="AV1320" s="200">
        <v>0</v>
      </c>
      <c r="AW1320" s="201">
        <v>0</v>
      </c>
      <c r="AX1320" s="423"/>
      <c r="AY1320" s="55"/>
      <c r="AZ1320" s="423">
        <v>0</v>
      </c>
      <c r="BA1320" s="200">
        <v>0</v>
      </c>
      <c r="BB1320" s="201">
        <v>0</v>
      </c>
      <c r="BC1320" s="425"/>
      <c r="BD1320" s="136"/>
    </row>
    <row r="1321" spans="1:56" s="4" customFormat="1" ht="11.25" customHeight="1">
      <c r="A1321" s="123">
        <v>288</v>
      </c>
      <c r="B1321" s="55" t="s">
        <v>1146</v>
      </c>
      <c r="C1321" s="345">
        <v>5</v>
      </c>
      <c r="D1321" s="57">
        <v>23970</v>
      </c>
      <c r="E1321" s="8">
        <v>50</v>
      </c>
      <c r="F1321" s="55" t="s">
        <v>151</v>
      </c>
      <c r="G1321" s="55" t="s">
        <v>748</v>
      </c>
      <c r="H1321" s="55" t="s">
        <v>152</v>
      </c>
      <c r="I1321" s="55" t="s">
        <v>103</v>
      </c>
      <c r="J1321" s="55"/>
      <c r="K1321" s="55"/>
      <c r="L1321" s="55"/>
      <c r="M1321" s="8"/>
      <c r="N1321" s="58"/>
      <c r="O1321" s="55"/>
      <c r="P1321" s="55"/>
      <c r="Q1321" s="55"/>
      <c r="R1321" s="8"/>
      <c r="S1321" s="58"/>
      <c r="T1321" s="55"/>
      <c r="U1321" s="55"/>
      <c r="V1321" s="55"/>
      <c r="W1321" s="8"/>
      <c r="X1321" s="58"/>
      <c r="Y1321" s="55"/>
      <c r="Z1321" s="55"/>
      <c r="AA1321" s="55"/>
      <c r="AB1321" s="8"/>
      <c r="AC1321" s="58"/>
      <c r="AD1321" s="55"/>
      <c r="AE1321" s="55"/>
      <c r="AF1321" s="55"/>
      <c r="AG1321" s="8"/>
      <c r="AH1321" s="58"/>
      <c r="AI1321" s="55"/>
      <c r="AJ1321" s="55"/>
      <c r="AK1321" s="55">
        <v>793.07469999999989</v>
      </c>
      <c r="AL1321" s="8">
        <v>0</v>
      </c>
      <c r="AM1321" s="58">
        <v>0</v>
      </c>
      <c r="AN1321" s="55"/>
      <c r="AO1321" s="228"/>
      <c r="AP1321" s="55">
        <v>143.93</v>
      </c>
      <c r="AQ1321" s="200">
        <v>0</v>
      </c>
      <c r="AR1321" s="201">
        <v>0</v>
      </c>
      <c r="AS1321" s="55"/>
      <c r="AT1321" s="55"/>
      <c r="AU1321" s="423">
        <v>352.39915000000002</v>
      </c>
      <c r="AV1321" s="200">
        <v>0</v>
      </c>
      <c r="AW1321" s="201">
        <v>0</v>
      </c>
      <c r="AX1321" s="423"/>
      <c r="AY1321" s="55"/>
      <c r="AZ1321" s="423">
        <v>599.05965000000003</v>
      </c>
      <c r="BA1321" s="200">
        <v>0</v>
      </c>
      <c r="BB1321" s="201">
        <v>0</v>
      </c>
      <c r="BC1321" s="425"/>
      <c r="BD1321" s="136"/>
    </row>
    <row r="1322" spans="1:56" ht="11.25" customHeight="1">
      <c r="A1322" s="123">
        <v>288</v>
      </c>
      <c r="B1322" s="55" t="s">
        <v>1146</v>
      </c>
      <c r="C1322" s="345">
        <v>6</v>
      </c>
      <c r="D1322" s="57">
        <v>24309</v>
      </c>
      <c r="E1322" s="8">
        <v>50</v>
      </c>
      <c r="F1322" s="55" t="s">
        <v>151</v>
      </c>
      <c r="G1322" s="55" t="s">
        <v>748</v>
      </c>
      <c r="H1322" s="55" t="s">
        <v>152</v>
      </c>
      <c r="I1322" s="55" t="s">
        <v>103</v>
      </c>
      <c r="J1322" s="55"/>
      <c r="K1322" s="55"/>
      <c r="L1322" s="55"/>
      <c r="M1322" s="8"/>
      <c r="N1322" s="58"/>
      <c r="O1322" s="55"/>
      <c r="P1322" s="55"/>
      <c r="Q1322" s="55"/>
      <c r="R1322" s="8"/>
      <c r="S1322" s="58"/>
      <c r="T1322" s="55"/>
      <c r="U1322" s="55"/>
      <c r="V1322" s="55"/>
      <c r="W1322" s="8"/>
      <c r="X1322" s="58"/>
      <c r="Y1322" s="55"/>
      <c r="Z1322" s="55"/>
      <c r="AA1322" s="55"/>
      <c r="AB1322" s="8"/>
      <c r="AC1322" s="58"/>
      <c r="AD1322" s="55"/>
      <c r="AE1322" s="55"/>
      <c r="AF1322" s="55"/>
      <c r="AG1322" s="8"/>
      <c r="AH1322" s="58"/>
      <c r="AI1322" s="55"/>
      <c r="AJ1322" s="55"/>
      <c r="AK1322" s="55">
        <v>0</v>
      </c>
      <c r="AL1322" s="8">
        <v>0</v>
      </c>
      <c r="AM1322" s="58">
        <v>0</v>
      </c>
      <c r="AN1322" s="55"/>
      <c r="AO1322" s="228"/>
      <c r="AP1322" s="55">
        <v>0</v>
      </c>
      <c r="AQ1322" s="200">
        <v>0</v>
      </c>
      <c r="AR1322" s="201">
        <v>0</v>
      </c>
      <c r="AS1322" s="55"/>
      <c r="AT1322" s="55"/>
      <c r="AU1322" s="423">
        <v>0</v>
      </c>
      <c r="AV1322" s="200">
        <v>0</v>
      </c>
      <c r="AW1322" s="201">
        <v>0</v>
      </c>
      <c r="AX1322" s="423"/>
      <c r="AY1322" s="55"/>
      <c r="AZ1322" s="423">
        <v>0</v>
      </c>
      <c r="BA1322" s="200">
        <v>0</v>
      </c>
      <c r="BB1322" s="201">
        <v>0</v>
      </c>
      <c r="BC1322" s="425"/>
      <c r="BD1322" s="136"/>
    </row>
    <row r="1323" spans="1:56" ht="11.25" customHeight="1">
      <c r="A1323" s="123">
        <v>288</v>
      </c>
      <c r="B1323" s="55" t="s">
        <v>1146</v>
      </c>
      <c r="C1323" s="345">
        <v>7</v>
      </c>
      <c r="D1323" s="57">
        <v>24309</v>
      </c>
      <c r="E1323" s="8">
        <v>50</v>
      </c>
      <c r="F1323" s="55" t="s">
        <v>151</v>
      </c>
      <c r="G1323" s="55" t="s">
        <v>748</v>
      </c>
      <c r="H1323" s="55" t="s">
        <v>152</v>
      </c>
      <c r="I1323" s="55" t="s">
        <v>103</v>
      </c>
      <c r="J1323" s="55"/>
      <c r="K1323" s="55"/>
      <c r="L1323" s="55"/>
      <c r="M1323" s="8"/>
      <c r="N1323" s="58"/>
      <c r="O1323" s="55"/>
      <c r="P1323" s="55"/>
      <c r="Q1323" s="55"/>
      <c r="R1323" s="8"/>
      <c r="S1323" s="58"/>
      <c r="T1323" s="55"/>
      <c r="U1323" s="55"/>
      <c r="V1323" s="55"/>
      <c r="W1323" s="8"/>
      <c r="X1323" s="58"/>
      <c r="Y1323" s="55"/>
      <c r="Z1323" s="55"/>
      <c r="AA1323" s="55"/>
      <c r="AB1323" s="8"/>
      <c r="AC1323" s="58"/>
      <c r="AD1323" s="55"/>
      <c r="AE1323" s="55"/>
      <c r="AF1323" s="55"/>
      <c r="AG1323" s="8"/>
      <c r="AH1323" s="58"/>
      <c r="AI1323" s="55"/>
      <c r="AJ1323" s="55"/>
      <c r="AK1323" s="55">
        <v>0</v>
      </c>
      <c r="AL1323" s="8">
        <v>0</v>
      </c>
      <c r="AM1323" s="58">
        <v>0</v>
      </c>
      <c r="AN1323" s="55"/>
      <c r="AO1323" s="228"/>
      <c r="AP1323" s="55">
        <v>0</v>
      </c>
      <c r="AQ1323" s="200">
        <v>0</v>
      </c>
      <c r="AR1323" s="201">
        <v>0</v>
      </c>
      <c r="AS1323" s="55"/>
      <c r="AT1323" s="55"/>
      <c r="AU1323" s="423">
        <v>0</v>
      </c>
      <c r="AV1323" s="200">
        <v>0</v>
      </c>
      <c r="AW1323" s="201">
        <v>0</v>
      </c>
      <c r="AX1323" s="423"/>
      <c r="AY1323" s="55"/>
      <c r="AZ1323" s="423">
        <v>0</v>
      </c>
      <c r="BA1323" s="200">
        <v>0</v>
      </c>
      <c r="BB1323" s="201">
        <v>0</v>
      </c>
      <c r="BC1323" s="425"/>
      <c r="BD1323" s="136"/>
    </row>
    <row r="1324" spans="1:56" s="4" customFormat="1" ht="11.25" customHeight="1">
      <c r="A1324" s="123">
        <v>288</v>
      </c>
      <c r="B1324" s="55" t="s">
        <v>1146</v>
      </c>
      <c r="C1324" s="345">
        <v>8</v>
      </c>
      <c r="D1324" s="57">
        <v>24319</v>
      </c>
      <c r="E1324" s="8">
        <v>50</v>
      </c>
      <c r="F1324" s="55" t="s">
        <v>151</v>
      </c>
      <c r="G1324" s="55" t="s">
        <v>748</v>
      </c>
      <c r="H1324" s="55" t="s">
        <v>152</v>
      </c>
      <c r="I1324" s="55" t="s">
        <v>103</v>
      </c>
      <c r="J1324" s="55"/>
      <c r="K1324" s="55"/>
      <c r="L1324" s="55"/>
      <c r="M1324" s="8"/>
      <c r="N1324" s="58"/>
      <c r="O1324" s="55"/>
      <c r="P1324" s="55"/>
      <c r="Q1324" s="55"/>
      <c r="R1324" s="8"/>
      <c r="S1324" s="58"/>
      <c r="T1324" s="55"/>
      <c r="U1324" s="55"/>
      <c r="V1324" s="55"/>
      <c r="W1324" s="8"/>
      <c r="X1324" s="58"/>
      <c r="Y1324" s="55"/>
      <c r="Z1324" s="55"/>
      <c r="AA1324" s="55"/>
      <c r="AB1324" s="8"/>
      <c r="AC1324" s="58"/>
      <c r="AD1324" s="55"/>
      <c r="AE1324" s="55"/>
      <c r="AF1324" s="55"/>
      <c r="AG1324" s="8"/>
      <c r="AH1324" s="58"/>
      <c r="AI1324" s="55"/>
      <c r="AJ1324" s="55"/>
      <c r="AK1324" s="55">
        <v>0</v>
      </c>
      <c r="AL1324" s="8">
        <v>0</v>
      </c>
      <c r="AM1324" s="58">
        <v>0</v>
      </c>
      <c r="AN1324" s="55"/>
      <c r="AO1324" s="228"/>
      <c r="AP1324" s="55">
        <v>0</v>
      </c>
      <c r="AQ1324" s="200">
        <v>0</v>
      </c>
      <c r="AR1324" s="201">
        <v>0</v>
      </c>
      <c r="AS1324" s="55"/>
      <c r="AT1324" s="55"/>
      <c r="AU1324" s="423">
        <v>0</v>
      </c>
      <c r="AV1324" s="200">
        <v>0</v>
      </c>
      <c r="AW1324" s="201">
        <v>0</v>
      </c>
      <c r="AX1324" s="423"/>
      <c r="AY1324" s="55"/>
      <c r="AZ1324" s="423">
        <v>0</v>
      </c>
      <c r="BA1324" s="200">
        <v>0</v>
      </c>
      <c r="BB1324" s="201">
        <v>0</v>
      </c>
      <c r="BC1324" s="425"/>
      <c r="BD1324" s="136"/>
    </row>
    <row r="1325" spans="1:56" ht="11.25" customHeight="1">
      <c r="A1325" s="357">
        <v>289</v>
      </c>
      <c r="B1325" s="263" t="s">
        <v>259</v>
      </c>
      <c r="C1325" s="344">
        <v>0</v>
      </c>
      <c r="D1325" s="264"/>
      <c r="E1325" s="421">
        <v>600</v>
      </c>
      <c r="F1325" s="270" t="s">
        <v>151</v>
      </c>
      <c r="G1325" s="270" t="s">
        <v>748</v>
      </c>
      <c r="H1325" s="270" t="s">
        <v>152</v>
      </c>
      <c r="I1325" s="263" t="s">
        <v>849</v>
      </c>
      <c r="J1325" s="263" t="s">
        <v>591</v>
      </c>
      <c r="K1325" s="263" t="s">
        <v>848</v>
      </c>
      <c r="L1325" s="267">
        <v>2273.06</v>
      </c>
      <c r="M1325" s="265">
        <v>2143992.6096387254</v>
      </c>
      <c r="N1325" s="268">
        <v>0.94321866102906449</v>
      </c>
      <c r="O1325" s="263">
        <v>1</v>
      </c>
      <c r="P1325" s="263"/>
      <c r="Q1325" s="267">
        <v>2934.69</v>
      </c>
      <c r="R1325" s="265">
        <v>2819060.4950595046</v>
      </c>
      <c r="S1325" s="268">
        <v>0.96059907351696583</v>
      </c>
      <c r="T1325" s="263">
        <v>1</v>
      </c>
      <c r="U1325" s="263"/>
      <c r="V1325" s="267">
        <v>2413.0459999999998</v>
      </c>
      <c r="W1325" s="265">
        <v>2338979.7644475861</v>
      </c>
      <c r="X1325" s="268">
        <v>0.9693059164423663</v>
      </c>
      <c r="Y1325" s="263">
        <v>1</v>
      </c>
      <c r="Z1325" s="263"/>
      <c r="AA1325" s="267">
        <v>1316.33</v>
      </c>
      <c r="AB1325" s="265">
        <v>1291461.1496286723</v>
      </c>
      <c r="AC1325" s="268">
        <v>0.98110743478358187</v>
      </c>
      <c r="AD1325" s="263">
        <v>1</v>
      </c>
      <c r="AE1325" s="263"/>
      <c r="AF1325" s="267">
        <v>2553.8620000000001</v>
      </c>
      <c r="AG1325" s="265">
        <v>2544767.4969948013</v>
      </c>
      <c r="AH1325" s="268">
        <v>0.99643892152152358</v>
      </c>
      <c r="AI1325" s="263">
        <v>1</v>
      </c>
      <c r="AJ1325" s="263"/>
      <c r="AK1325" s="263">
        <v>2770.268</v>
      </c>
      <c r="AL1325" s="265">
        <v>2727915.007694697</v>
      </c>
      <c r="AM1325" s="268">
        <v>0.9847115902485597</v>
      </c>
      <c r="AN1325" s="263"/>
      <c r="AO1325" s="313"/>
      <c r="AP1325" s="263">
        <v>2958.9499300000002</v>
      </c>
      <c r="AQ1325" s="265">
        <v>3027750.2809057711</v>
      </c>
      <c r="AR1325" s="268">
        <v>1.023251610379825</v>
      </c>
      <c r="AS1325" s="263"/>
      <c r="AT1325" s="263"/>
      <c r="AU1325" s="422">
        <v>2552.16</v>
      </c>
      <c r="AV1325" s="265">
        <v>2514795.3666848456</v>
      </c>
      <c r="AW1325" s="268">
        <v>0.9853596038982062</v>
      </c>
      <c r="AX1325" s="422"/>
      <c r="AY1325" s="263"/>
      <c r="AZ1325" s="422">
        <v>2535.4299999999998</v>
      </c>
      <c r="BA1325" s="265">
        <v>2632443.3480457566</v>
      </c>
      <c r="BB1325" s="268">
        <v>1.0382630749205288</v>
      </c>
      <c r="BC1325" s="422"/>
      <c r="BD1325" s="263"/>
    </row>
    <row r="1326" spans="1:56" s="4" customFormat="1" ht="11.25" customHeight="1">
      <c r="A1326" s="123">
        <v>289</v>
      </c>
      <c r="B1326" s="366" t="s">
        <v>259</v>
      </c>
      <c r="C1326" s="345">
        <v>1</v>
      </c>
      <c r="D1326" s="57">
        <v>41193</v>
      </c>
      <c r="E1326" s="94">
        <v>600</v>
      </c>
      <c r="F1326" s="55" t="s">
        <v>151</v>
      </c>
      <c r="G1326" s="55" t="s">
        <v>748</v>
      </c>
      <c r="H1326" s="55" t="s">
        <v>152</v>
      </c>
      <c r="I1326" s="55" t="s">
        <v>849</v>
      </c>
      <c r="J1326" s="55" t="s">
        <v>591</v>
      </c>
      <c r="K1326" s="55" t="s">
        <v>848</v>
      </c>
      <c r="L1326" s="55"/>
      <c r="M1326" s="8"/>
      <c r="N1326" s="58"/>
      <c r="O1326" s="55"/>
      <c r="P1326" s="55"/>
      <c r="Q1326" s="197">
        <v>2934.69</v>
      </c>
      <c r="R1326" s="8">
        <v>2819060.4950595046</v>
      </c>
      <c r="S1326" s="58">
        <v>0.96059907351696583</v>
      </c>
      <c r="T1326" s="55"/>
      <c r="U1326" s="55"/>
      <c r="V1326" s="197">
        <v>2413.0459999999998</v>
      </c>
      <c r="W1326" s="8">
        <v>2338979.7644475861</v>
      </c>
      <c r="X1326" s="58">
        <v>0.9693059164423663</v>
      </c>
      <c r="Y1326" s="55"/>
      <c r="Z1326" s="55"/>
      <c r="AA1326" s="197"/>
      <c r="AB1326" s="8"/>
      <c r="AC1326" s="58"/>
      <c r="AD1326" s="55"/>
      <c r="AE1326" s="55"/>
      <c r="AF1326" s="197"/>
      <c r="AG1326" s="8"/>
      <c r="AH1326" s="58"/>
      <c r="AI1326" s="55"/>
      <c r="AJ1326" s="55"/>
      <c r="AK1326" s="55">
        <v>2770.268</v>
      </c>
      <c r="AL1326" s="8">
        <v>2727915.007694697</v>
      </c>
      <c r="AM1326" s="58">
        <v>0.9847115902485597</v>
      </c>
      <c r="AN1326" s="237">
        <v>1</v>
      </c>
      <c r="AO1326" s="228"/>
      <c r="AP1326" s="55">
        <v>2958.9499300000002</v>
      </c>
      <c r="AQ1326" s="200">
        <v>3027750.2809057711</v>
      </c>
      <c r="AR1326" s="201">
        <v>1.023251610379825</v>
      </c>
      <c r="AS1326" s="55">
        <v>1</v>
      </c>
      <c r="AT1326" s="55"/>
      <c r="AU1326" s="423">
        <v>2552.16</v>
      </c>
      <c r="AV1326" s="200">
        <v>2514795.3666848456</v>
      </c>
      <c r="AW1326" s="201">
        <v>0.9853596038982062</v>
      </c>
      <c r="AX1326" s="423">
        <v>1</v>
      </c>
      <c r="AY1326" s="55"/>
      <c r="AZ1326" s="423">
        <v>2535.4299999999998</v>
      </c>
      <c r="BA1326" s="200">
        <v>2632443.3480457566</v>
      </c>
      <c r="BB1326" s="201">
        <v>1.0382630749205288</v>
      </c>
      <c r="BC1326" s="425">
        <v>1</v>
      </c>
      <c r="BD1326" s="136"/>
    </row>
    <row r="1327" spans="1:56" s="4" customFormat="1" ht="11.25" customHeight="1">
      <c r="A1327" s="357">
        <v>290</v>
      </c>
      <c r="B1327" s="263" t="s">
        <v>713</v>
      </c>
      <c r="C1327" s="344">
        <v>0</v>
      </c>
      <c r="D1327" s="264"/>
      <c r="E1327" s="421">
        <v>246</v>
      </c>
      <c r="F1327" s="263" t="s">
        <v>551</v>
      </c>
      <c r="G1327" s="263" t="s">
        <v>338</v>
      </c>
      <c r="H1327" s="263" t="s">
        <v>712</v>
      </c>
      <c r="I1327" s="263" t="s">
        <v>849</v>
      </c>
      <c r="J1327" s="263" t="s">
        <v>591</v>
      </c>
      <c r="K1327" s="263" t="s">
        <v>848</v>
      </c>
      <c r="L1327" s="263">
        <v>0</v>
      </c>
      <c r="M1327" s="265">
        <v>0</v>
      </c>
      <c r="N1327" s="268">
        <v>0</v>
      </c>
      <c r="O1327" s="263">
        <v>1</v>
      </c>
      <c r="P1327" s="263"/>
      <c r="Q1327" s="263">
        <v>0</v>
      </c>
      <c r="R1327" s="265">
        <v>0</v>
      </c>
      <c r="S1327" s="268">
        <v>0</v>
      </c>
      <c r="T1327" s="263">
        <v>1</v>
      </c>
      <c r="U1327" s="263"/>
      <c r="V1327" s="263">
        <v>0</v>
      </c>
      <c r="W1327" s="265">
        <v>0</v>
      </c>
      <c r="X1327" s="268">
        <v>0</v>
      </c>
      <c r="Y1327" s="263">
        <v>1</v>
      </c>
      <c r="Z1327" s="263"/>
      <c r="AA1327" s="263">
        <v>0</v>
      </c>
      <c r="AB1327" s="265">
        <v>0</v>
      </c>
      <c r="AC1327" s="268">
        <v>0</v>
      </c>
      <c r="AD1327" s="263">
        <v>1</v>
      </c>
      <c r="AE1327" s="263"/>
      <c r="AF1327" s="263">
        <v>0</v>
      </c>
      <c r="AG1327" s="265">
        <v>0</v>
      </c>
      <c r="AH1327" s="268">
        <v>0</v>
      </c>
      <c r="AI1327" s="263">
        <v>1</v>
      </c>
      <c r="AJ1327" s="263"/>
      <c r="AK1327" s="263">
        <v>0</v>
      </c>
      <c r="AL1327" s="265">
        <v>0</v>
      </c>
      <c r="AM1327" s="268">
        <v>0</v>
      </c>
      <c r="AN1327" s="263"/>
      <c r="AO1327" s="313"/>
      <c r="AP1327" s="263">
        <v>0</v>
      </c>
      <c r="AQ1327" s="265">
        <v>0</v>
      </c>
      <c r="AR1327" s="268">
        <v>0</v>
      </c>
      <c r="AS1327" s="263"/>
      <c r="AT1327" s="263"/>
      <c r="AU1327" s="422">
        <v>0</v>
      </c>
      <c r="AV1327" s="265">
        <v>0</v>
      </c>
      <c r="AW1327" s="268">
        <v>0</v>
      </c>
      <c r="AX1327" s="422"/>
      <c r="AY1327" s="263"/>
      <c r="AZ1327" s="422">
        <v>0</v>
      </c>
      <c r="BA1327" s="265">
        <v>0</v>
      </c>
      <c r="BB1327" s="268">
        <v>0</v>
      </c>
      <c r="BC1327" s="422"/>
      <c r="BD1327" s="263"/>
    </row>
    <row r="1328" spans="1:56" ht="11.25" customHeight="1">
      <c r="A1328" s="123">
        <v>290</v>
      </c>
      <c r="B1328" s="55" t="s">
        <v>713</v>
      </c>
      <c r="C1328" s="345">
        <v>1</v>
      </c>
      <c r="D1328" s="57">
        <v>40503</v>
      </c>
      <c r="E1328" s="94">
        <v>61.5</v>
      </c>
      <c r="F1328" s="55" t="s">
        <v>551</v>
      </c>
      <c r="G1328" s="55" t="s">
        <v>338</v>
      </c>
      <c r="H1328" s="55" t="s">
        <v>712</v>
      </c>
      <c r="I1328" s="55" t="s">
        <v>849</v>
      </c>
      <c r="J1328" s="55" t="s">
        <v>591</v>
      </c>
      <c r="K1328" s="55" t="s">
        <v>848</v>
      </c>
      <c r="L1328" s="55"/>
      <c r="M1328" s="8"/>
      <c r="N1328" s="58"/>
      <c r="O1328" s="55"/>
      <c r="P1328" s="55"/>
      <c r="Q1328" s="55"/>
      <c r="R1328" s="8"/>
      <c r="S1328" s="58"/>
      <c r="T1328" s="55"/>
      <c r="U1328" s="55"/>
      <c r="V1328" s="55"/>
      <c r="W1328" s="8"/>
      <c r="X1328" s="58"/>
      <c r="Y1328" s="55"/>
      <c r="Z1328" s="55"/>
      <c r="AA1328" s="55"/>
      <c r="AB1328" s="8"/>
      <c r="AC1328" s="58"/>
      <c r="AD1328" s="55"/>
      <c r="AE1328" s="55"/>
      <c r="AF1328" s="55"/>
      <c r="AG1328" s="8"/>
      <c r="AH1328" s="58"/>
      <c r="AI1328" s="55"/>
      <c r="AJ1328" s="55"/>
      <c r="AK1328" s="55">
        <v>0</v>
      </c>
      <c r="AL1328" s="8">
        <v>0</v>
      </c>
      <c r="AM1328" s="58">
        <v>0</v>
      </c>
      <c r="AN1328" s="237">
        <v>1</v>
      </c>
      <c r="AO1328" s="228"/>
      <c r="AP1328" s="55">
        <v>0</v>
      </c>
      <c r="AQ1328" s="200">
        <v>0</v>
      </c>
      <c r="AR1328" s="201">
        <v>0</v>
      </c>
      <c r="AS1328" s="55">
        <v>1</v>
      </c>
      <c r="AT1328" s="55"/>
      <c r="AU1328" s="423">
        <v>0</v>
      </c>
      <c r="AV1328" s="200">
        <v>0</v>
      </c>
      <c r="AW1328" s="201">
        <v>0</v>
      </c>
      <c r="AX1328" s="423">
        <v>1</v>
      </c>
      <c r="AY1328" s="55"/>
      <c r="AZ1328" s="423">
        <v>0</v>
      </c>
      <c r="BA1328" s="200">
        <v>0</v>
      </c>
      <c r="BB1328" s="201">
        <v>0</v>
      </c>
      <c r="BC1328" s="425">
        <v>1</v>
      </c>
      <c r="BD1328" s="136"/>
    </row>
    <row r="1329" spans="1:56" ht="11.25" customHeight="1">
      <c r="A1329" s="123">
        <v>290</v>
      </c>
      <c r="B1329" s="55" t="s">
        <v>713</v>
      </c>
      <c r="C1329" s="345">
        <v>2</v>
      </c>
      <c r="D1329" s="57">
        <v>40558</v>
      </c>
      <c r="E1329" s="94">
        <v>61.5</v>
      </c>
      <c r="F1329" s="55" t="s">
        <v>551</v>
      </c>
      <c r="G1329" s="55" t="s">
        <v>338</v>
      </c>
      <c r="H1329" s="55" t="s">
        <v>712</v>
      </c>
      <c r="I1329" s="55" t="s">
        <v>849</v>
      </c>
      <c r="J1329" s="55" t="s">
        <v>591</v>
      </c>
      <c r="K1329" s="55" t="s">
        <v>848</v>
      </c>
      <c r="L1329" s="55"/>
      <c r="M1329" s="8"/>
      <c r="N1329" s="58"/>
      <c r="O1329" s="55"/>
      <c r="P1329" s="55"/>
      <c r="Q1329" s="55"/>
      <c r="R1329" s="8"/>
      <c r="S1329" s="58"/>
      <c r="T1329" s="55"/>
      <c r="U1329" s="55"/>
      <c r="V1329" s="55"/>
      <c r="W1329" s="8"/>
      <c r="X1329" s="58"/>
      <c r="Y1329" s="55"/>
      <c r="Z1329" s="55"/>
      <c r="AA1329" s="55"/>
      <c r="AB1329" s="8"/>
      <c r="AC1329" s="58"/>
      <c r="AD1329" s="55"/>
      <c r="AE1329" s="55"/>
      <c r="AF1329" s="55"/>
      <c r="AG1329" s="8"/>
      <c r="AH1329" s="58"/>
      <c r="AI1329" s="55"/>
      <c r="AJ1329" s="55"/>
      <c r="AK1329" s="55">
        <v>0</v>
      </c>
      <c r="AL1329" s="8">
        <v>0</v>
      </c>
      <c r="AM1329" s="58">
        <v>0</v>
      </c>
      <c r="AN1329" s="237">
        <v>1</v>
      </c>
      <c r="AO1329" s="228"/>
      <c r="AP1329" s="55">
        <v>0</v>
      </c>
      <c r="AQ1329" s="200">
        <v>0</v>
      </c>
      <c r="AR1329" s="201">
        <v>0</v>
      </c>
      <c r="AS1329" s="55">
        <v>1</v>
      </c>
      <c r="AT1329" s="55"/>
      <c r="AU1329" s="423">
        <v>0</v>
      </c>
      <c r="AV1329" s="200">
        <v>0</v>
      </c>
      <c r="AW1329" s="201">
        <v>0</v>
      </c>
      <c r="AX1329" s="423">
        <v>1</v>
      </c>
      <c r="AY1329" s="55"/>
      <c r="AZ1329" s="423">
        <v>0</v>
      </c>
      <c r="BA1329" s="200">
        <v>0</v>
      </c>
      <c r="BB1329" s="201">
        <v>0</v>
      </c>
      <c r="BC1329" s="425">
        <v>1</v>
      </c>
      <c r="BD1329" s="136"/>
    </row>
    <row r="1330" spans="1:56" s="4" customFormat="1" ht="11.25" customHeight="1">
      <c r="A1330" s="123">
        <v>290</v>
      </c>
      <c r="B1330" s="55" t="s">
        <v>713</v>
      </c>
      <c r="C1330" s="345">
        <v>3</v>
      </c>
      <c r="D1330" s="57">
        <v>40618</v>
      </c>
      <c r="E1330" s="94">
        <v>61.5</v>
      </c>
      <c r="F1330" s="55" t="s">
        <v>551</v>
      </c>
      <c r="G1330" s="55" t="s">
        <v>338</v>
      </c>
      <c r="H1330" s="55" t="s">
        <v>712</v>
      </c>
      <c r="I1330" s="55" t="s">
        <v>849</v>
      </c>
      <c r="J1330" s="55" t="s">
        <v>591</v>
      </c>
      <c r="K1330" s="55" t="s">
        <v>848</v>
      </c>
      <c r="L1330" s="55"/>
      <c r="M1330" s="8"/>
      <c r="N1330" s="58"/>
      <c r="O1330" s="55"/>
      <c r="P1330" s="55"/>
      <c r="Q1330" s="55"/>
      <c r="R1330" s="8"/>
      <c r="S1330" s="58"/>
      <c r="T1330" s="55"/>
      <c r="U1330" s="55"/>
      <c r="V1330" s="55"/>
      <c r="W1330" s="8"/>
      <c r="X1330" s="58"/>
      <c r="Y1330" s="55"/>
      <c r="Z1330" s="55"/>
      <c r="AA1330" s="55"/>
      <c r="AB1330" s="8"/>
      <c r="AC1330" s="58"/>
      <c r="AD1330" s="55"/>
      <c r="AE1330" s="55"/>
      <c r="AF1330" s="55"/>
      <c r="AG1330" s="8"/>
      <c r="AH1330" s="58"/>
      <c r="AI1330" s="55"/>
      <c r="AJ1330" s="55"/>
      <c r="AK1330" s="55">
        <v>0</v>
      </c>
      <c r="AL1330" s="8">
        <v>0</v>
      </c>
      <c r="AM1330" s="58">
        <v>0</v>
      </c>
      <c r="AN1330" s="237">
        <v>1</v>
      </c>
      <c r="AO1330" s="228"/>
      <c r="AP1330" s="55">
        <v>0</v>
      </c>
      <c r="AQ1330" s="200">
        <v>0</v>
      </c>
      <c r="AR1330" s="201">
        <v>0</v>
      </c>
      <c r="AS1330" s="55">
        <v>1</v>
      </c>
      <c r="AT1330" s="55"/>
      <c r="AU1330" s="423">
        <v>0</v>
      </c>
      <c r="AV1330" s="200">
        <v>0</v>
      </c>
      <c r="AW1330" s="201">
        <v>0</v>
      </c>
      <c r="AX1330" s="423">
        <v>1</v>
      </c>
      <c r="AY1330" s="55"/>
      <c r="AZ1330" s="423">
        <v>0</v>
      </c>
      <c r="BA1330" s="200">
        <v>0</v>
      </c>
      <c r="BB1330" s="201">
        <v>0</v>
      </c>
      <c r="BC1330" s="425">
        <v>1</v>
      </c>
      <c r="BD1330" s="136"/>
    </row>
    <row r="1331" spans="1:56" s="4" customFormat="1" ht="11.25" customHeight="1">
      <c r="A1331" s="123">
        <v>290</v>
      </c>
      <c r="B1331" s="55" t="s">
        <v>713</v>
      </c>
      <c r="C1331" s="345">
        <v>4</v>
      </c>
      <c r="D1331" s="57">
        <v>40706</v>
      </c>
      <c r="E1331" s="94">
        <v>61.5</v>
      </c>
      <c r="F1331" s="55" t="s">
        <v>551</v>
      </c>
      <c r="G1331" s="55" t="s">
        <v>338</v>
      </c>
      <c r="H1331" s="55" t="s">
        <v>712</v>
      </c>
      <c r="I1331" s="55" t="s">
        <v>849</v>
      </c>
      <c r="J1331" s="55" t="s">
        <v>591</v>
      </c>
      <c r="K1331" s="55" t="s">
        <v>848</v>
      </c>
      <c r="L1331" s="55"/>
      <c r="M1331" s="8"/>
      <c r="N1331" s="58"/>
      <c r="O1331" s="55"/>
      <c r="P1331" s="55"/>
      <c r="Q1331" s="55"/>
      <c r="R1331" s="8"/>
      <c r="S1331" s="58"/>
      <c r="T1331" s="55"/>
      <c r="U1331" s="55"/>
      <c r="V1331" s="55"/>
      <c r="W1331" s="8"/>
      <c r="X1331" s="58"/>
      <c r="Y1331" s="55"/>
      <c r="Z1331" s="55"/>
      <c r="AA1331" s="55"/>
      <c r="AB1331" s="8"/>
      <c r="AC1331" s="58"/>
      <c r="AD1331" s="55"/>
      <c r="AE1331" s="55"/>
      <c r="AF1331" s="55"/>
      <c r="AG1331" s="8"/>
      <c r="AH1331" s="58"/>
      <c r="AI1331" s="55"/>
      <c r="AJ1331" s="55"/>
      <c r="AK1331" s="55">
        <v>0</v>
      </c>
      <c r="AL1331" s="8">
        <v>0</v>
      </c>
      <c r="AM1331" s="58">
        <v>0</v>
      </c>
      <c r="AN1331" s="237">
        <v>1</v>
      </c>
      <c r="AO1331" s="228"/>
      <c r="AP1331" s="55">
        <v>0</v>
      </c>
      <c r="AQ1331" s="200">
        <v>0</v>
      </c>
      <c r="AR1331" s="201">
        <v>0</v>
      </c>
      <c r="AS1331" s="55">
        <v>1</v>
      </c>
      <c r="AT1331" s="55"/>
      <c r="AU1331" s="423">
        <v>0</v>
      </c>
      <c r="AV1331" s="200">
        <v>0</v>
      </c>
      <c r="AW1331" s="201">
        <v>0</v>
      </c>
      <c r="AX1331" s="423">
        <v>1</v>
      </c>
      <c r="AY1331" s="55"/>
      <c r="AZ1331" s="423">
        <v>0</v>
      </c>
      <c r="BA1331" s="200">
        <v>0</v>
      </c>
      <c r="BB1331" s="201">
        <v>0</v>
      </c>
      <c r="BC1331" s="425">
        <v>1</v>
      </c>
      <c r="BD1331" s="136"/>
    </row>
    <row r="1332" spans="1:56" ht="11.25" customHeight="1">
      <c r="A1332" s="357">
        <v>291</v>
      </c>
      <c r="B1332" s="263" t="s">
        <v>616</v>
      </c>
      <c r="C1332" s="344">
        <v>0</v>
      </c>
      <c r="D1332" s="264"/>
      <c r="E1332" s="421">
        <v>0</v>
      </c>
      <c r="F1332" s="263" t="s">
        <v>299</v>
      </c>
      <c r="G1332" s="263" t="s">
        <v>748</v>
      </c>
      <c r="H1332" s="263" t="s">
        <v>300</v>
      </c>
      <c r="I1332" s="263" t="s">
        <v>849</v>
      </c>
      <c r="J1332" s="263" t="s">
        <v>596</v>
      </c>
      <c r="K1332" s="263" t="s">
        <v>688</v>
      </c>
      <c r="L1332" s="279"/>
      <c r="M1332" s="269">
        <v>0</v>
      </c>
      <c r="N1332" s="282">
        <v>0</v>
      </c>
      <c r="O1332" s="279">
        <v>1</v>
      </c>
      <c r="P1332" s="279"/>
      <c r="Q1332" s="279">
        <v>0</v>
      </c>
      <c r="R1332" s="269">
        <v>0</v>
      </c>
      <c r="S1332" s="282">
        <v>0</v>
      </c>
      <c r="T1332" s="279">
        <v>1</v>
      </c>
      <c r="U1332" s="279"/>
      <c r="V1332" s="279">
        <v>0</v>
      </c>
      <c r="W1332" s="269">
        <v>0</v>
      </c>
      <c r="X1332" s="282">
        <v>0</v>
      </c>
      <c r="Y1332" s="279">
        <v>1</v>
      </c>
      <c r="Z1332" s="279"/>
      <c r="AA1332" s="279">
        <v>0</v>
      </c>
      <c r="AB1332" s="269">
        <v>0</v>
      </c>
      <c r="AC1332" s="282">
        <v>0</v>
      </c>
      <c r="AD1332" s="279">
        <v>1</v>
      </c>
      <c r="AE1332" s="279"/>
      <c r="AF1332" s="279">
        <v>0</v>
      </c>
      <c r="AG1332" s="269">
        <v>0</v>
      </c>
      <c r="AH1332" s="282">
        <v>0</v>
      </c>
      <c r="AI1332" s="279">
        <v>1</v>
      </c>
      <c r="AJ1332" s="279"/>
      <c r="AK1332" s="279"/>
      <c r="AL1332" s="265">
        <v>0</v>
      </c>
      <c r="AM1332" s="268">
        <v>0</v>
      </c>
      <c r="AN1332" s="263"/>
      <c r="AO1332" s="316"/>
      <c r="AP1332" s="279"/>
      <c r="AQ1332" s="265">
        <v>0</v>
      </c>
      <c r="AR1332" s="268">
        <v>0</v>
      </c>
      <c r="AS1332" s="279"/>
      <c r="AT1332" s="279"/>
      <c r="AU1332" s="422">
        <v>0</v>
      </c>
      <c r="AV1332" s="265">
        <v>0</v>
      </c>
      <c r="AW1332" s="268">
        <v>0</v>
      </c>
      <c r="AX1332" s="422"/>
      <c r="AY1332" s="279"/>
      <c r="AZ1332" s="422">
        <v>0</v>
      </c>
      <c r="BA1332" s="265">
        <v>0</v>
      </c>
      <c r="BB1332" s="268">
        <v>0</v>
      </c>
      <c r="BC1332" s="422"/>
      <c r="BD1332" s="279"/>
    </row>
    <row r="1333" spans="1:56" s="4" customFormat="1" ht="11.25" customHeight="1">
      <c r="A1333" s="123">
        <v>291</v>
      </c>
      <c r="B1333" s="55" t="s">
        <v>616</v>
      </c>
      <c r="C1333" s="345">
        <v>1</v>
      </c>
      <c r="D1333" s="57">
        <v>29667</v>
      </c>
      <c r="E1333" s="94">
        <v>0</v>
      </c>
      <c r="F1333" s="55" t="s">
        <v>299</v>
      </c>
      <c r="G1333" s="55" t="s">
        <v>748</v>
      </c>
      <c r="H1333" s="55" t="s">
        <v>300</v>
      </c>
      <c r="I1333" s="55" t="s">
        <v>849</v>
      </c>
      <c r="J1333" s="55" t="s">
        <v>596</v>
      </c>
      <c r="K1333" s="55" t="s">
        <v>688</v>
      </c>
      <c r="L1333" s="55"/>
      <c r="M1333" s="8"/>
      <c r="N1333" s="58"/>
      <c r="O1333" s="55"/>
      <c r="P1333" s="55"/>
      <c r="Q1333" s="55"/>
      <c r="R1333" s="8"/>
      <c r="S1333" s="58"/>
      <c r="T1333" s="55"/>
      <c r="U1333" s="55"/>
      <c r="V1333" s="136"/>
      <c r="W1333" s="8"/>
      <c r="X1333" s="58"/>
      <c r="Y1333" s="55"/>
      <c r="Z1333" s="55"/>
      <c r="AA1333" s="136"/>
      <c r="AB1333" s="8"/>
      <c r="AC1333" s="58"/>
      <c r="AD1333" s="55"/>
      <c r="AE1333" s="55"/>
      <c r="AF1333" s="136"/>
      <c r="AG1333" s="8"/>
      <c r="AH1333" s="58"/>
      <c r="AI1333" s="55"/>
      <c r="AJ1333" s="55"/>
      <c r="AK1333" s="55"/>
      <c r="AL1333" s="8">
        <v>0</v>
      </c>
      <c r="AM1333" s="58">
        <v>0</v>
      </c>
      <c r="AN1333" s="237">
        <v>1</v>
      </c>
      <c r="AO1333" s="228"/>
      <c r="AP1333" s="55"/>
      <c r="AQ1333" s="200">
        <v>0</v>
      </c>
      <c r="AR1333" s="201">
        <v>0</v>
      </c>
      <c r="AS1333" s="55">
        <v>1</v>
      </c>
      <c r="AT1333" s="55"/>
      <c r="AU1333" s="245">
        <v>0</v>
      </c>
      <c r="AV1333" s="200">
        <v>0</v>
      </c>
      <c r="AW1333" s="201">
        <v>0</v>
      </c>
      <c r="AX1333" s="423">
        <v>1</v>
      </c>
      <c r="AY1333" s="55"/>
      <c r="AZ1333" s="245">
        <v>0</v>
      </c>
      <c r="BA1333" s="200">
        <v>0</v>
      </c>
      <c r="BB1333" s="201">
        <v>0</v>
      </c>
      <c r="BC1333" s="425">
        <v>1</v>
      </c>
      <c r="BD1333" s="136"/>
    </row>
    <row r="1334" spans="1:56" s="4" customFormat="1" ht="11.25" customHeight="1">
      <c r="A1334" s="123">
        <v>291</v>
      </c>
      <c r="B1334" s="55" t="s">
        <v>616</v>
      </c>
      <c r="C1334" s="345">
        <v>2</v>
      </c>
      <c r="D1334" s="57">
        <v>30033</v>
      </c>
      <c r="E1334" s="94">
        <v>0</v>
      </c>
      <c r="F1334" s="55" t="s">
        <v>299</v>
      </c>
      <c r="G1334" s="55" t="s">
        <v>748</v>
      </c>
      <c r="H1334" s="55" t="s">
        <v>300</v>
      </c>
      <c r="I1334" s="55" t="s">
        <v>849</v>
      </c>
      <c r="J1334" s="55" t="s">
        <v>596</v>
      </c>
      <c r="K1334" s="55" t="s">
        <v>688</v>
      </c>
      <c r="L1334" s="55"/>
      <c r="M1334" s="8"/>
      <c r="N1334" s="58"/>
      <c r="O1334" s="55"/>
      <c r="P1334" s="55"/>
      <c r="Q1334" s="55"/>
      <c r="R1334" s="8"/>
      <c r="S1334" s="58"/>
      <c r="T1334" s="55"/>
      <c r="U1334" s="55"/>
      <c r="V1334" s="55"/>
      <c r="W1334" s="8"/>
      <c r="X1334" s="58"/>
      <c r="Y1334" s="55"/>
      <c r="Z1334" s="55"/>
      <c r="AA1334" s="55"/>
      <c r="AB1334" s="8"/>
      <c r="AC1334" s="58"/>
      <c r="AD1334" s="55"/>
      <c r="AE1334" s="55"/>
      <c r="AF1334" s="55"/>
      <c r="AG1334" s="8"/>
      <c r="AH1334" s="58"/>
      <c r="AI1334" s="55"/>
      <c r="AJ1334" s="55"/>
      <c r="AK1334" s="55"/>
      <c r="AL1334" s="8">
        <v>0</v>
      </c>
      <c r="AM1334" s="58">
        <v>0</v>
      </c>
      <c r="AN1334" s="237">
        <v>1</v>
      </c>
      <c r="AO1334" s="228"/>
      <c r="AP1334" s="55"/>
      <c r="AQ1334" s="200">
        <v>0</v>
      </c>
      <c r="AR1334" s="201">
        <v>0</v>
      </c>
      <c r="AS1334" s="55">
        <v>1</v>
      </c>
      <c r="AT1334" s="55"/>
      <c r="AU1334" s="245">
        <v>0</v>
      </c>
      <c r="AV1334" s="200">
        <v>0</v>
      </c>
      <c r="AW1334" s="201">
        <v>0</v>
      </c>
      <c r="AX1334" s="423">
        <v>1</v>
      </c>
      <c r="AY1334" s="55"/>
      <c r="AZ1334" s="245">
        <v>0</v>
      </c>
      <c r="BA1334" s="200">
        <v>0</v>
      </c>
      <c r="BB1334" s="201">
        <v>0</v>
      </c>
      <c r="BC1334" s="425">
        <v>1</v>
      </c>
      <c r="BD1334" s="136"/>
    </row>
    <row r="1335" spans="1:56" ht="11.25" customHeight="1">
      <c r="A1335" s="357">
        <v>292</v>
      </c>
      <c r="B1335" s="263" t="s">
        <v>409</v>
      </c>
      <c r="C1335" s="344">
        <v>0</v>
      </c>
      <c r="D1335" s="264"/>
      <c r="E1335" s="421">
        <v>0</v>
      </c>
      <c r="F1335" s="263" t="s">
        <v>902</v>
      </c>
      <c r="G1335" s="263" t="s">
        <v>748</v>
      </c>
      <c r="H1335" s="263" t="s">
        <v>645</v>
      </c>
      <c r="I1335" s="263" t="s">
        <v>103</v>
      </c>
      <c r="J1335" s="263"/>
      <c r="K1335" s="263"/>
      <c r="L1335" s="277" t="s">
        <v>238</v>
      </c>
      <c r="M1335" s="265">
        <v>0</v>
      </c>
      <c r="N1335" s="268">
        <v>0</v>
      </c>
      <c r="O1335" s="263"/>
      <c r="P1335" s="263"/>
      <c r="Q1335" s="277" t="s">
        <v>238</v>
      </c>
      <c r="R1335" s="265">
        <v>0</v>
      </c>
      <c r="S1335" s="268">
        <v>0</v>
      </c>
      <c r="T1335" s="263"/>
      <c r="U1335" s="263"/>
      <c r="V1335" s="277" t="s">
        <v>238</v>
      </c>
      <c r="W1335" s="265">
        <v>0</v>
      </c>
      <c r="X1335" s="268">
        <v>0</v>
      </c>
      <c r="Y1335" s="263"/>
      <c r="Z1335" s="263"/>
      <c r="AA1335" s="276" t="s">
        <v>238</v>
      </c>
      <c r="AB1335" s="265">
        <v>0</v>
      </c>
      <c r="AC1335" s="268">
        <v>0</v>
      </c>
      <c r="AD1335" s="263"/>
      <c r="AE1335" s="263"/>
      <c r="AF1335" s="276" t="s">
        <v>238</v>
      </c>
      <c r="AG1335" s="265">
        <v>0</v>
      </c>
      <c r="AH1335" s="268">
        <v>0</v>
      </c>
      <c r="AI1335" s="263"/>
      <c r="AJ1335" s="263"/>
      <c r="AK1335" s="263"/>
      <c r="AL1335" s="265">
        <v>0</v>
      </c>
      <c r="AM1335" s="268">
        <v>0</v>
      </c>
      <c r="AN1335" s="263"/>
      <c r="AO1335" s="313"/>
      <c r="AP1335" s="263"/>
      <c r="AQ1335" s="265">
        <v>0</v>
      </c>
      <c r="AR1335" s="268">
        <v>0</v>
      </c>
      <c r="AS1335" s="263"/>
      <c r="AT1335" s="263"/>
      <c r="AU1335" s="422">
        <v>0</v>
      </c>
      <c r="AV1335" s="265">
        <v>0</v>
      </c>
      <c r="AW1335" s="268">
        <v>0</v>
      </c>
      <c r="AX1335" s="422"/>
      <c r="AY1335" s="263"/>
      <c r="AZ1335" s="422">
        <v>0</v>
      </c>
      <c r="BA1335" s="265">
        <v>0</v>
      </c>
      <c r="BB1335" s="268">
        <v>0</v>
      </c>
      <c r="BC1335" s="422"/>
      <c r="BD1335" s="263"/>
    </row>
    <row r="1336" spans="1:56" ht="11.25" customHeight="1">
      <c r="A1336" s="123">
        <v>292</v>
      </c>
      <c r="B1336" s="55" t="s">
        <v>409</v>
      </c>
      <c r="C1336" s="345">
        <v>1</v>
      </c>
      <c r="D1336" s="57">
        <v>18354</v>
      </c>
      <c r="E1336" s="94">
        <v>0</v>
      </c>
      <c r="F1336" s="55" t="s">
        <v>902</v>
      </c>
      <c r="G1336" s="55" t="s">
        <v>748</v>
      </c>
      <c r="H1336" s="55" t="s">
        <v>645</v>
      </c>
      <c r="I1336" s="55" t="s">
        <v>103</v>
      </c>
      <c r="J1336" s="55"/>
      <c r="K1336" s="55"/>
      <c r="L1336" s="227" t="s">
        <v>238</v>
      </c>
      <c r="M1336" s="200"/>
      <c r="N1336" s="201"/>
      <c r="O1336" s="56"/>
      <c r="P1336" s="56"/>
      <c r="Q1336" s="227" t="s">
        <v>238</v>
      </c>
      <c r="R1336" s="200"/>
      <c r="S1336" s="201"/>
      <c r="T1336" s="56"/>
      <c r="U1336" s="56"/>
      <c r="V1336" s="227" t="s">
        <v>238</v>
      </c>
      <c r="W1336" s="200"/>
      <c r="X1336" s="201"/>
      <c r="Y1336" s="56"/>
      <c r="Z1336" s="56"/>
      <c r="AA1336" s="227" t="s">
        <v>238</v>
      </c>
      <c r="AB1336" s="200"/>
      <c r="AC1336" s="201"/>
      <c r="AD1336" s="56"/>
      <c r="AE1336" s="56"/>
      <c r="AF1336" s="227" t="s">
        <v>238</v>
      </c>
      <c r="AG1336" s="200"/>
      <c r="AH1336" s="201"/>
      <c r="AI1336" s="56"/>
      <c r="AJ1336" s="56"/>
      <c r="AK1336" s="55"/>
      <c r="AL1336" s="8">
        <v>0</v>
      </c>
      <c r="AM1336" s="58">
        <v>0</v>
      </c>
      <c r="AN1336" s="55"/>
      <c r="AO1336" s="228"/>
      <c r="AP1336" s="56"/>
      <c r="AQ1336" s="200">
        <v>0</v>
      </c>
      <c r="AR1336" s="201">
        <v>0</v>
      </c>
      <c r="AS1336" s="56"/>
      <c r="AT1336" s="56"/>
      <c r="AU1336" s="245">
        <v>0</v>
      </c>
      <c r="AV1336" s="200">
        <v>0</v>
      </c>
      <c r="AW1336" s="201">
        <v>0</v>
      </c>
      <c r="AX1336" s="423"/>
      <c r="AY1336" s="56"/>
      <c r="AZ1336" s="423">
        <v>0</v>
      </c>
      <c r="BA1336" s="200">
        <v>0</v>
      </c>
      <c r="BB1336" s="201">
        <v>0</v>
      </c>
      <c r="BC1336" s="425"/>
      <c r="BD1336" s="139"/>
    </row>
    <row r="1337" spans="1:56" s="4" customFormat="1" ht="11.25" customHeight="1">
      <c r="A1337" s="123">
        <v>292</v>
      </c>
      <c r="B1337" s="55" t="s">
        <v>409</v>
      </c>
      <c r="C1337" s="345">
        <v>2</v>
      </c>
      <c r="D1337" s="57">
        <v>18384</v>
      </c>
      <c r="E1337" s="94">
        <v>0</v>
      </c>
      <c r="F1337" s="55" t="s">
        <v>902</v>
      </c>
      <c r="G1337" s="55" t="s">
        <v>748</v>
      </c>
      <c r="H1337" s="55" t="s">
        <v>645</v>
      </c>
      <c r="I1337" s="55" t="s">
        <v>103</v>
      </c>
      <c r="J1337" s="55"/>
      <c r="K1337" s="55"/>
      <c r="L1337" s="227" t="s">
        <v>238</v>
      </c>
      <c r="M1337" s="200"/>
      <c r="N1337" s="201"/>
      <c r="O1337" s="56"/>
      <c r="P1337" s="56"/>
      <c r="Q1337" s="227" t="s">
        <v>238</v>
      </c>
      <c r="R1337" s="200"/>
      <c r="S1337" s="201"/>
      <c r="T1337" s="56"/>
      <c r="U1337" s="56"/>
      <c r="V1337" s="227" t="s">
        <v>238</v>
      </c>
      <c r="W1337" s="200"/>
      <c r="X1337" s="201"/>
      <c r="Y1337" s="56"/>
      <c r="Z1337" s="56"/>
      <c r="AA1337" s="227" t="s">
        <v>238</v>
      </c>
      <c r="AB1337" s="200"/>
      <c r="AC1337" s="201"/>
      <c r="AD1337" s="56"/>
      <c r="AE1337" s="56"/>
      <c r="AF1337" s="227" t="s">
        <v>238</v>
      </c>
      <c r="AG1337" s="200"/>
      <c r="AH1337" s="201"/>
      <c r="AI1337" s="56"/>
      <c r="AJ1337" s="56"/>
      <c r="AK1337" s="55"/>
      <c r="AL1337" s="8">
        <v>0</v>
      </c>
      <c r="AM1337" s="58">
        <v>0</v>
      </c>
      <c r="AN1337" s="55"/>
      <c r="AO1337" s="228"/>
      <c r="AP1337" s="56"/>
      <c r="AQ1337" s="200">
        <v>0</v>
      </c>
      <c r="AR1337" s="201">
        <v>0</v>
      </c>
      <c r="AS1337" s="56"/>
      <c r="AT1337" s="56"/>
      <c r="AU1337" s="245">
        <v>0</v>
      </c>
      <c r="AV1337" s="200">
        <v>0</v>
      </c>
      <c r="AW1337" s="201">
        <v>0</v>
      </c>
      <c r="AX1337" s="423"/>
      <c r="AY1337" s="56"/>
      <c r="AZ1337" s="423">
        <v>0</v>
      </c>
      <c r="BA1337" s="200">
        <v>0</v>
      </c>
      <c r="BB1337" s="201">
        <v>0</v>
      </c>
      <c r="BC1337" s="425"/>
      <c r="BD1337" s="139"/>
    </row>
    <row r="1338" spans="1:56" s="4" customFormat="1" ht="11.25" customHeight="1">
      <c r="A1338" s="123">
        <v>292</v>
      </c>
      <c r="B1338" s="55" t="s">
        <v>409</v>
      </c>
      <c r="C1338" s="345">
        <v>3</v>
      </c>
      <c r="D1338" s="57">
        <v>18415</v>
      </c>
      <c r="E1338" s="94">
        <v>0</v>
      </c>
      <c r="F1338" s="55" t="s">
        <v>902</v>
      </c>
      <c r="G1338" s="55" t="s">
        <v>748</v>
      </c>
      <c r="H1338" s="55" t="s">
        <v>645</v>
      </c>
      <c r="I1338" s="55" t="s">
        <v>103</v>
      </c>
      <c r="J1338" s="55"/>
      <c r="K1338" s="55"/>
      <c r="L1338" s="228" t="s">
        <v>238</v>
      </c>
      <c r="M1338" s="8"/>
      <c r="N1338" s="58"/>
      <c r="O1338" s="55"/>
      <c r="P1338" s="55"/>
      <c r="Q1338" s="228" t="s">
        <v>238</v>
      </c>
      <c r="R1338" s="8"/>
      <c r="S1338" s="58"/>
      <c r="T1338" s="55"/>
      <c r="U1338" s="55"/>
      <c r="V1338" s="228" t="s">
        <v>238</v>
      </c>
      <c r="W1338" s="8"/>
      <c r="X1338" s="58"/>
      <c r="Y1338" s="55"/>
      <c r="Z1338" s="55"/>
      <c r="AA1338" s="228" t="s">
        <v>238</v>
      </c>
      <c r="AB1338" s="8"/>
      <c r="AC1338" s="58"/>
      <c r="AD1338" s="55"/>
      <c r="AE1338" s="55"/>
      <c r="AF1338" s="228" t="s">
        <v>238</v>
      </c>
      <c r="AG1338" s="8"/>
      <c r="AH1338" s="58"/>
      <c r="AI1338" s="55"/>
      <c r="AJ1338" s="55"/>
      <c r="AK1338" s="55"/>
      <c r="AL1338" s="8">
        <v>0</v>
      </c>
      <c r="AM1338" s="58">
        <v>0</v>
      </c>
      <c r="AN1338" s="55"/>
      <c r="AO1338" s="228"/>
      <c r="AP1338" s="55"/>
      <c r="AQ1338" s="200">
        <v>0</v>
      </c>
      <c r="AR1338" s="201">
        <v>0</v>
      </c>
      <c r="AS1338" s="55"/>
      <c r="AT1338" s="55"/>
      <c r="AU1338" s="245">
        <v>0</v>
      </c>
      <c r="AV1338" s="200">
        <v>0</v>
      </c>
      <c r="AW1338" s="201">
        <v>0</v>
      </c>
      <c r="AX1338" s="423"/>
      <c r="AY1338" s="55"/>
      <c r="AZ1338" s="423">
        <v>0</v>
      </c>
      <c r="BA1338" s="200">
        <v>0</v>
      </c>
      <c r="BB1338" s="201">
        <v>0</v>
      </c>
      <c r="BC1338" s="425"/>
      <c r="BD1338" s="136"/>
    </row>
    <row r="1339" spans="1:56" ht="11.25" customHeight="1">
      <c r="A1339" s="357">
        <v>293</v>
      </c>
      <c r="B1339" s="263" t="s">
        <v>376</v>
      </c>
      <c r="C1339" s="344">
        <v>0</v>
      </c>
      <c r="D1339" s="264"/>
      <c r="E1339" s="421">
        <v>0</v>
      </c>
      <c r="F1339" s="263" t="s">
        <v>518</v>
      </c>
      <c r="G1339" s="263" t="s">
        <v>748</v>
      </c>
      <c r="H1339" s="263" t="s">
        <v>1010</v>
      </c>
      <c r="I1339" s="263" t="s">
        <v>103</v>
      </c>
      <c r="J1339" s="263"/>
      <c r="K1339" s="263"/>
      <c r="L1339" s="277" t="s">
        <v>238</v>
      </c>
      <c r="M1339" s="265">
        <v>0</v>
      </c>
      <c r="N1339" s="268">
        <v>0</v>
      </c>
      <c r="O1339" s="263"/>
      <c r="P1339" s="263"/>
      <c r="Q1339" s="277" t="s">
        <v>238</v>
      </c>
      <c r="R1339" s="265">
        <v>0</v>
      </c>
      <c r="S1339" s="268">
        <v>0</v>
      </c>
      <c r="T1339" s="263"/>
      <c r="U1339" s="263"/>
      <c r="V1339" s="277" t="s">
        <v>238</v>
      </c>
      <c r="W1339" s="265">
        <v>0</v>
      </c>
      <c r="X1339" s="268">
        <v>0</v>
      </c>
      <c r="Y1339" s="263"/>
      <c r="Z1339" s="263"/>
      <c r="AA1339" s="276" t="s">
        <v>238</v>
      </c>
      <c r="AB1339" s="265">
        <v>0</v>
      </c>
      <c r="AC1339" s="268">
        <v>0</v>
      </c>
      <c r="AD1339" s="263"/>
      <c r="AE1339" s="263"/>
      <c r="AF1339" s="276" t="s">
        <v>238</v>
      </c>
      <c r="AG1339" s="265">
        <v>0</v>
      </c>
      <c r="AH1339" s="268">
        <v>0</v>
      </c>
      <c r="AI1339" s="263"/>
      <c r="AJ1339" s="263"/>
      <c r="AK1339" s="263"/>
      <c r="AL1339" s="265">
        <v>0</v>
      </c>
      <c r="AM1339" s="268">
        <v>0</v>
      </c>
      <c r="AN1339" s="263"/>
      <c r="AO1339" s="313"/>
      <c r="AP1339" s="263"/>
      <c r="AQ1339" s="265">
        <v>0</v>
      </c>
      <c r="AR1339" s="268">
        <v>0</v>
      </c>
      <c r="AS1339" s="263"/>
      <c r="AT1339" s="263"/>
      <c r="AU1339" s="422">
        <v>0</v>
      </c>
      <c r="AV1339" s="265">
        <v>0</v>
      </c>
      <c r="AW1339" s="268">
        <v>0</v>
      </c>
      <c r="AX1339" s="422"/>
      <c r="AY1339" s="263"/>
      <c r="AZ1339" s="422">
        <v>0</v>
      </c>
      <c r="BA1339" s="265">
        <v>0</v>
      </c>
      <c r="BB1339" s="268">
        <v>0</v>
      </c>
      <c r="BC1339" s="422"/>
      <c r="BD1339" s="263"/>
    </row>
    <row r="1340" spans="1:56" ht="11.25" customHeight="1">
      <c r="A1340" s="123">
        <v>293</v>
      </c>
      <c r="B1340" s="55" t="s">
        <v>376</v>
      </c>
      <c r="C1340" s="345">
        <v>1</v>
      </c>
      <c r="D1340" s="57">
        <v>22827</v>
      </c>
      <c r="E1340" s="94">
        <v>0</v>
      </c>
      <c r="F1340" s="55" t="s">
        <v>518</v>
      </c>
      <c r="G1340" s="55" t="s">
        <v>748</v>
      </c>
      <c r="H1340" s="55" t="s">
        <v>1010</v>
      </c>
      <c r="I1340" s="55" t="s">
        <v>103</v>
      </c>
      <c r="J1340" s="55"/>
      <c r="K1340" s="55"/>
      <c r="L1340" s="228" t="s">
        <v>238</v>
      </c>
      <c r="M1340" s="8">
        <v>0</v>
      </c>
      <c r="N1340" s="58">
        <v>0</v>
      </c>
      <c r="O1340" s="55"/>
      <c r="P1340" s="55"/>
      <c r="Q1340" s="228" t="s">
        <v>238</v>
      </c>
      <c r="R1340" s="8">
        <v>0</v>
      </c>
      <c r="S1340" s="58">
        <v>0</v>
      </c>
      <c r="T1340" s="55"/>
      <c r="U1340" s="55"/>
      <c r="V1340" s="228" t="s">
        <v>238</v>
      </c>
      <c r="W1340" s="8">
        <v>0</v>
      </c>
      <c r="X1340" s="58">
        <v>0</v>
      </c>
      <c r="Y1340" s="55"/>
      <c r="Z1340" s="55"/>
      <c r="AA1340" s="228" t="s">
        <v>238</v>
      </c>
      <c r="AB1340" s="8"/>
      <c r="AC1340" s="58"/>
      <c r="AD1340" s="55"/>
      <c r="AE1340" s="55"/>
      <c r="AF1340" s="228" t="s">
        <v>238</v>
      </c>
      <c r="AG1340" s="8"/>
      <c r="AH1340" s="58"/>
      <c r="AI1340" s="55"/>
      <c r="AJ1340" s="55"/>
      <c r="AK1340" s="55"/>
      <c r="AL1340" s="8">
        <v>0</v>
      </c>
      <c r="AM1340" s="58">
        <v>0</v>
      </c>
      <c r="AN1340" s="55"/>
      <c r="AO1340" s="228"/>
      <c r="AP1340" s="55"/>
      <c r="AQ1340" s="200">
        <v>0</v>
      </c>
      <c r="AR1340" s="201">
        <v>0</v>
      </c>
      <c r="AS1340" s="55"/>
      <c r="AT1340" s="55"/>
      <c r="AU1340" s="245">
        <v>0</v>
      </c>
      <c r="AV1340" s="200">
        <v>0</v>
      </c>
      <c r="AW1340" s="201">
        <v>0</v>
      </c>
      <c r="AX1340" s="423"/>
      <c r="AY1340" s="55"/>
      <c r="AZ1340" s="423">
        <v>0</v>
      </c>
      <c r="BA1340" s="200">
        <v>0</v>
      </c>
      <c r="BB1340" s="201">
        <v>0</v>
      </c>
      <c r="BC1340" s="425"/>
      <c r="BD1340" s="136"/>
    </row>
    <row r="1341" spans="1:56" ht="11.25" customHeight="1">
      <c r="A1341" s="123">
        <v>293</v>
      </c>
      <c r="B1341" s="55" t="s">
        <v>376</v>
      </c>
      <c r="C1341" s="345">
        <v>2</v>
      </c>
      <c r="D1341" s="57">
        <v>22858</v>
      </c>
      <c r="E1341" s="94">
        <v>0</v>
      </c>
      <c r="F1341" s="55" t="s">
        <v>518</v>
      </c>
      <c r="G1341" s="55" t="s">
        <v>748</v>
      </c>
      <c r="H1341" s="55" t="s">
        <v>1010</v>
      </c>
      <c r="I1341" s="55" t="s">
        <v>103</v>
      </c>
      <c r="J1341" s="55"/>
      <c r="K1341" s="55"/>
      <c r="L1341" s="228" t="s">
        <v>238</v>
      </c>
      <c r="M1341" s="8"/>
      <c r="N1341" s="58"/>
      <c r="O1341" s="55"/>
      <c r="P1341" s="55"/>
      <c r="Q1341" s="228" t="s">
        <v>238</v>
      </c>
      <c r="R1341" s="8">
        <v>0</v>
      </c>
      <c r="S1341" s="58">
        <v>0</v>
      </c>
      <c r="T1341" s="55"/>
      <c r="U1341" s="55"/>
      <c r="V1341" s="228" t="s">
        <v>238</v>
      </c>
      <c r="W1341" s="8">
        <v>0</v>
      </c>
      <c r="X1341" s="58">
        <v>0</v>
      </c>
      <c r="Y1341" s="55"/>
      <c r="Z1341" s="55"/>
      <c r="AA1341" s="228" t="s">
        <v>238</v>
      </c>
      <c r="AB1341" s="8"/>
      <c r="AC1341" s="58"/>
      <c r="AD1341" s="55"/>
      <c r="AE1341" s="55"/>
      <c r="AF1341" s="228" t="s">
        <v>238</v>
      </c>
      <c r="AG1341" s="8"/>
      <c r="AH1341" s="58"/>
      <c r="AI1341" s="55"/>
      <c r="AJ1341" s="55"/>
      <c r="AK1341" s="55"/>
      <c r="AL1341" s="8">
        <v>0</v>
      </c>
      <c r="AM1341" s="58">
        <v>0</v>
      </c>
      <c r="AN1341" s="55"/>
      <c r="AO1341" s="228"/>
      <c r="AP1341" s="55"/>
      <c r="AQ1341" s="200">
        <v>0</v>
      </c>
      <c r="AR1341" s="201">
        <v>0</v>
      </c>
      <c r="AS1341" s="55"/>
      <c r="AT1341" s="55"/>
      <c r="AU1341" s="245">
        <v>0</v>
      </c>
      <c r="AV1341" s="200">
        <v>0</v>
      </c>
      <c r="AW1341" s="201">
        <v>0</v>
      </c>
      <c r="AX1341" s="423"/>
      <c r="AY1341" s="55"/>
      <c r="AZ1341" s="423">
        <v>0</v>
      </c>
      <c r="BA1341" s="200">
        <v>0</v>
      </c>
      <c r="BB1341" s="201">
        <v>0</v>
      </c>
      <c r="BC1341" s="425"/>
      <c r="BD1341" s="136"/>
    </row>
    <row r="1342" spans="1:56" ht="11.25" customHeight="1">
      <c r="A1342" s="357">
        <v>294</v>
      </c>
      <c r="B1342" s="263" t="s">
        <v>1106</v>
      </c>
      <c r="C1342" s="344">
        <v>0</v>
      </c>
      <c r="D1342" s="264"/>
      <c r="E1342" s="421">
        <v>101.02000000000001</v>
      </c>
      <c r="F1342" s="263" t="s">
        <v>45</v>
      </c>
      <c r="G1342" s="263" t="s">
        <v>589</v>
      </c>
      <c r="H1342" s="263" t="s">
        <v>1395</v>
      </c>
      <c r="I1342" s="263" t="s">
        <v>849</v>
      </c>
      <c r="J1342" s="263" t="s">
        <v>596</v>
      </c>
      <c r="K1342" s="263" t="s">
        <v>688</v>
      </c>
      <c r="L1342" s="267">
        <v>645.29300000000001</v>
      </c>
      <c r="M1342" s="265">
        <v>280032.11832233751</v>
      </c>
      <c r="N1342" s="268">
        <v>0.43396119022263918</v>
      </c>
      <c r="O1342" s="263">
        <v>1</v>
      </c>
      <c r="P1342" s="263"/>
      <c r="Q1342" s="267">
        <v>655.82799999999997</v>
      </c>
      <c r="R1342" s="265">
        <v>277537.90591546119</v>
      </c>
      <c r="S1342" s="268">
        <v>0.42318703366654242</v>
      </c>
      <c r="T1342" s="263">
        <v>1</v>
      </c>
      <c r="U1342" s="263"/>
      <c r="V1342" s="267">
        <v>686.09799999999996</v>
      </c>
      <c r="W1342" s="265">
        <v>311687.58096813108</v>
      </c>
      <c r="X1342" s="268">
        <v>0.45429017570103847</v>
      </c>
      <c r="Y1342" s="263">
        <v>1</v>
      </c>
      <c r="Z1342" s="263"/>
      <c r="AA1342" s="267">
        <v>508.99599999999992</v>
      </c>
      <c r="AB1342" s="265">
        <v>239203.44662273332</v>
      </c>
      <c r="AC1342" s="268">
        <v>0.46995152540046159</v>
      </c>
      <c r="AD1342" s="263">
        <v>1</v>
      </c>
      <c r="AE1342" s="263"/>
      <c r="AF1342" s="267">
        <v>693.024</v>
      </c>
      <c r="AG1342" s="265">
        <v>300772.83064858202</v>
      </c>
      <c r="AH1342" s="268">
        <v>0.43400059831778121</v>
      </c>
      <c r="AI1342" s="263">
        <v>1</v>
      </c>
      <c r="AJ1342" s="263"/>
      <c r="AK1342" s="302">
        <v>721</v>
      </c>
      <c r="AL1342" s="265">
        <v>314288.26142687997</v>
      </c>
      <c r="AM1342" s="268">
        <v>0.43590604913575581</v>
      </c>
      <c r="AN1342" s="302"/>
      <c r="AO1342" s="319"/>
      <c r="AP1342" s="302">
        <v>635.30999999999995</v>
      </c>
      <c r="AQ1342" s="265">
        <v>285616.06593054906</v>
      </c>
      <c r="AR1342" s="268">
        <v>0.44956960528017675</v>
      </c>
      <c r="AS1342" s="302"/>
      <c r="AT1342" s="302"/>
      <c r="AU1342" s="422">
        <v>451.495</v>
      </c>
      <c r="AV1342" s="265">
        <v>213213.71007226483</v>
      </c>
      <c r="AW1342" s="268">
        <v>0.47223936050734744</v>
      </c>
      <c r="AX1342" s="422"/>
      <c r="AY1342" s="302"/>
      <c r="AZ1342" s="422">
        <v>435.53</v>
      </c>
      <c r="BA1342" s="265">
        <v>206358.76138912994</v>
      </c>
      <c r="BB1342" s="268">
        <v>0.47381067065214783</v>
      </c>
      <c r="BC1342" s="422"/>
      <c r="BD1342" s="302"/>
    </row>
    <row r="1343" spans="1:56" ht="11.25" customHeight="1">
      <c r="A1343" s="123">
        <v>294</v>
      </c>
      <c r="B1343" s="55" t="s">
        <v>1106</v>
      </c>
      <c r="C1343" s="345">
        <v>1</v>
      </c>
      <c r="D1343" s="57">
        <v>42093</v>
      </c>
      <c r="E1343" s="94">
        <v>65.42</v>
      </c>
      <c r="F1343" s="122" t="s">
        <v>45</v>
      </c>
      <c r="G1343" s="122" t="s">
        <v>589</v>
      </c>
      <c r="H1343" s="122" t="s">
        <v>386</v>
      </c>
      <c r="I1343" s="55" t="s">
        <v>849</v>
      </c>
      <c r="J1343" s="55" t="s">
        <v>596</v>
      </c>
      <c r="K1343" s="55" t="s">
        <v>688</v>
      </c>
      <c r="L1343" s="197">
        <v>440.92918247787821</v>
      </c>
      <c r="M1343" s="8">
        <v>191346.15283199528</v>
      </c>
      <c r="N1343" s="58">
        <v>0.43396119022263918</v>
      </c>
      <c r="O1343" s="55"/>
      <c r="P1343" s="55">
        <v>1</v>
      </c>
      <c r="Q1343" s="197">
        <v>448.0910842118551</v>
      </c>
      <c r="R1343" s="8">
        <v>189626.33674003981</v>
      </c>
      <c r="S1343" s="58">
        <v>0.42318703366654242</v>
      </c>
      <c r="T1343" s="55"/>
      <c r="U1343" s="55">
        <v>1</v>
      </c>
      <c r="V1343" s="197">
        <v>469.80599999999998</v>
      </c>
      <c r="W1343" s="8">
        <v>213428.25028540209</v>
      </c>
      <c r="X1343" s="58">
        <v>0.45429017570103847</v>
      </c>
      <c r="Y1343" s="55"/>
      <c r="Z1343" s="55">
        <v>1</v>
      </c>
      <c r="AA1343" s="197">
        <v>329.62302831122543</v>
      </c>
      <c r="AB1343" s="8">
        <v>154906.84496197992</v>
      </c>
      <c r="AC1343" s="58">
        <v>0.46995152540046159</v>
      </c>
      <c r="AD1343" s="55"/>
      <c r="AE1343" s="55"/>
      <c r="AF1343" s="197">
        <v>495.25073712536317</v>
      </c>
      <c r="AG1343" s="8">
        <v>214939.11622972979</v>
      </c>
      <c r="AH1343" s="58">
        <v>0.43400059831778121</v>
      </c>
      <c r="AI1343" s="55"/>
      <c r="AJ1343" s="55"/>
      <c r="AK1343" s="55">
        <v>514.67045515394921</v>
      </c>
      <c r="AL1343" s="8">
        <v>224347.96471305925</v>
      </c>
      <c r="AM1343" s="58">
        <v>0.43590604913575592</v>
      </c>
      <c r="AN1343" s="237">
        <v>1</v>
      </c>
      <c r="AO1343" s="228"/>
      <c r="AP1343" s="55">
        <v>448.33295812945113</v>
      </c>
      <c r="AQ1343" s="200">
        <v>201555.5570849331</v>
      </c>
      <c r="AR1343" s="201">
        <v>0.44956667456675398</v>
      </c>
      <c r="AS1343" s="55">
        <v>1</v>
      </c>
      <c r="AT1343" s="55"/>
      <c r="AU1343" s="423">
        <v>298.9933073856364</v>
      </c>
      <c r="AV1343" s="200">
        <v>141196.4082757697</v>
      </c>
      <c r="AW1343" s="201">
        <v>0.47223936050734744</v>
      </c>
      <c r="AX1343" s="423">
        <v>1</v>
      </c>
      <c r="AY1343" s="55"/>
      <c r="AZ1343" s="424">
        <v>268.22852564660798</v>
      </c>
      <c r="BA1343" s="200">
        <v>127089.53762465618</v>
      </c>
      <c r="BB1343" s="201">
        <v>0.47381067065214788</v>
      </c>
      <c r="BC1343" s="425">
        <v>1</v>
      </c>
      <c r="BD1343" s="136"/>
    </row>
    <row r="1344" spans="1:56" ht="11.25" customHeight="1">
      <c r="A1344" s="123">
        <v>294</v>
      </c>
      <c r="B1344" s="55" t="s">
        <v>1191</v>
      </c>
      <c r="C1344" s="345">
        <v>2</v>
      </c>
      <c r="D1344" s="57">
        <v>42383</v>
      </c>
      <c r="E1344" s="94">
        <v>35.6</v>
      </c>
      <c r="F1344" s="122" t="s">
        <v>45</v>
      </c>
      <c r="G1344" s="122" t="s">
        <v>589</v>
      </c>
      <c r="H1344" s="122" t="s">
        <v>386</v>
      </c>
      <c r="I1344" s="55" t="s">
        <v>849</v>
      </c>
      <c r="J1344" s="55" t="s">
        <v>596</v>
      </c>
      <c r="K1344" s="55" t="s">
        <v>688</v>
      </c>
      <c r="L1344" s="197">
        <v>204.36381752212179</v>
      </c>
      <c r="M1344" s="8">
        <v>88685.96549034222</v>
      </c>
      <c r="N1344" s="58">
        <v>0.43396119022263918</v>
      </c>
      <c r="O1344" s="55"/>
      <c r="P1344" s="55">
        <v>1</v>
      </c>
      <c r="Q1344" s="197">
        <v>207.73691578814487</v>
      </c>
      <c r="R1344" s="8">
        <v>87911.569175421348</v>
      </c>
      <c r="S1344" s="58">
        <v>0.42318703366654242</v>
      </c>
      <c r="T1344" s="55"/>
      <c r="U1344" s="55">
        <v>1</v>
      </c>
      <c r="V1344" s="197">
        <v>216.292</v>
      </c>
      <c r="W1344" s="8">
        <v>98259.330682729022</v>
      </c>
      <c r="X1344" s="58">
        <v>0.45429017570103847</v>
      </c>
      <c r="Y1344" s="55"/>
      <c r="Z1344" s="55">
        <v>1</v>
      </c>
      <c r="AA1344" s="197">
        <v>179.37297168877444</v>
      </c>
      <c r="AB1344" s="8">
        <v>84296.601660753353</v>
      </c>
      <c r="AC1344" s="58">
        <v>0.46995152540046159</v>
      </c>
      <c r="AD1344" s="55"/>
      <c r="AE1344" s="55">
        <v>1</v>
      </c>
      <c r="AF1344" s="197">
        <v>197.77326287463677</v>
      </c>
      <c r="AG1344" s="8">
        <v>85833.714418852178</v>
      </c>
      <c r="AH1344" s="58">
        <v>0.43400059831778121</v>
      </c>
      <c r="AI1344" s="55"/>
      <c r="AJ1344" s="55">
        <v>1</v>
      </c>
      <c r="AK1344" s="55">
        <v>206.51293172690762</v>
      </c>
      <c r="AL1344" s="8">
        <v>90020.236164518385</v>
      </c>
      <c r="AM1344" s="58">
        <v>0.43590604913575581</v>
      </c>
      <c r="AN1344" s="237">
        <v>1</v>
      </c>
      <c r="AO1344" s="228"/>
      <c r="AP1344" s="55">
        <v>186.97404187054892</v>
      </c>
      <c r="AQ1344" s="200">
        <v>84057.298234047688</v>
      </c>
      <c r="AR1344" s="201">
        <v>0.44956667456675392</v>
      </c>
      <c r="AS1344" s="55">
        <v>1</v>
      </c>
      <c r="AT1344" s="55"/>
      <c r="AU1344" s="423">
        <v>152.50169261436358</v>
      </c>
      <c r="AV1344" s="200">
        <v>72017.301796495129</v>
      </c>
      <c r="AW1344" s="201">
        <v>0.47223936050734744</v>
      </c>
      <c r="AX1344" s="423">
        <v>1</v>
      </c>
      <c r="AY1344" s="55"/>
      <c r="AZ1344" s="424">
        <v>167.30147435339197</v>
      </c>
      <c r="BA1344" s="200">
        <v>79269.223764473762</v>
      </c>
      <c r="BB1344" s="201">
        <v>0.47381067065214783</v>
      </c>
      <c r="BC1344" s="425">
        <v>1</v>
      </c>
      <c r="BD1344" s="136"/>
    </row>
    <row r="1345" spans="1:56" ht="11.25" customHeight="1">
      <c r="A1345" s="357">
        <v>295</v>
      </c>
      <c r="B1345" s="263" t="s">
        <v>939</v>
      </c>
      <c r="C1345" s="344">
        <v>0</v>
      </c>
      <c r="D1345" s="264"/>
      <c r="E1345" s="421">
        <v>2320</v>
      </c>
      <c r="F1345" s="263" t="s">
        <v>551</v>
      </c>
      <c r="G1345" s="263" t="s">
        <v>589</v>
      </c>
      <c r="H1345" s="263" t="s">
        <v>590</v>
      </c>
      <c r="I1345" s="263" t="s">
        <v>849</v>
      </c>
      <c r="J1345" s="263" t="s">
        <v>591</v>
      </c>
      <c r="K1345" s="263" t="s">
        <v>848</v>
      </c>
      <c r="L1345" s="267">
        <v>7276</v>
      </c>
      <c r="M1345" s="265">
        <v>7171691.1837979108</v>
      </c>
      <c r="N1345" s="268">
        <v>0.98566398897717311</v>
      </c>
      <c r="O1345" s="263">
        <v>1</v>
      </c>
      <c r="P1345" s="263"/>
      <c r="Q1345" s="267">
        <v>11179.55</v>
      </c>
      <c r="R1345" s="265">
        <v>10743288.35599163</v>
      </c>
      <c r="S1345" s="268">
        <v>0.96097681534512847</v>
      </c>
      <c r="T1345" s="263">
        <v>1</v>
      </c>
      <c r="U1345" s="263"/>
      <c r="V1345" s="267">
        <v>9763.4499999999989</v>
      </c>
      <c r="W1345" s="265">
        <v>9462066.6913707964</v>
      </c>
      <c r="X1345" s="268">
        <v>0.96913147415829415</v>
      </c>
      <c r="Y1345" s="263">
        <v>1</v>
      </c>
      <c r="Z1345" s="263"/>
      <c r="AA1345" s="267">
        <v>6242.17</v>
      </c>
      <c r="AB1345" s="265">
        <v>6162675.9236346455</v>
      </c>
      <c r="AC1345" s="268">
        <v>0.98726499336523121</v>
      </c>
      <c r="AD1345" s="263">
        <v>1</v>
      </c>
      <c r="AE1345" s="263"/>
      <c r="AF1345" s="267">
        <v>11477.39</v>
      </c>
      <c r="AG1345" s="265">
        <v>10864891.983994987</v>
      </c>
      <c r="AH1345" s="268">
        <v>0.94663438150964518</v>
      </c>
      <c r="AI1345" s="263">
        <v>1</v>
      </c>
      <c r="AJ1345" s="263"/>
      <c r="AK1345" s="263">
        <v>13923.34</v>
      </c>
      <c r="AL1345" s="265">
        <v>12795033.579689126</v>
      </c>
      <c r="AM1345" s="268">
        <v>0.91896294852306459</v>
      </c>
      <c r="AN1345" s="263"/>
      <c r="AO1345" s="313"/>
      <c r="AP1345" s="263">
        <v>14064.5</v>
      </c>
      <c r="AQ1345" s="265">
        <v>13021376.018990319</v>
      </c>
      <c r="AR1345" s="268">
        <v>0.92583284290165446</v>
      </c>
      <c r="AS1345" s="263"/>
      <c r="AT1345" s="263"/>
      <c r="AU1345" s="422">
        <v>13443.470475</v>
      </c>
      <c r="AV1345" s="265">
        <v>12406115.194531072</v>
      </c>
      <c r="AW1345" s="268">
        <v>0.92283575268766838</v>
      </c>
      <c r="AX1345" s="422"/>
      <c r="AY1345" s="263"/>
      <c r="AZ1345" s="422">
        <v>13550.537788</v>
      </c>
      <c r="BA1345" s="265">
        <v>12524569.812019333</v>
      </c>
      <c r="BB1345" s="268">
        <v>0.9242858112325818</v>
      </c>
      <c r="BC1345" s="422"/>
      <c r="BD1345" s="263"/>
    </row>
    <row r="1346" spans="1:56" ht="11.25" customHeight="1">
      <c r="A1346" s="123">
        <v>295</v>
      </c>
      <c r="B1346" s="55" t="s">
        <v>939</v>
      </c>
      <c r="C1346" s="345">
        <v>1</v>
      </c>
      <c r="D1346" s="57">
        <v>41018</v>
      </c>
      <c r="E1346" s="94">
        <v>500</v>
      </c>
      <c r="F1346" s="55" t="s">
        <v>551</v>
      </c>
      <c r="G1346" s="55" t="s">
        <v>589</v>
      </c>
      <c r="H1346" s="55" t="s">
        <v>590</v>
      </c>
      <c r="I1346" s="55" t="s">
        <v>849</v>
      </c>
      <c r="J1346" s="55" t="s">
        <v>591</v>
      </c>
      <c r="K1346" s="55" t="s">
        <v>848</v>
      </c>
      <c r="L1346" s="55"/>
      <c r="M1346" s="8">
        <v>0</v>
      </c>
      <c r="N1346" s="58"/>
      <c r="O1346" s="55"/>
      <c r="P1346" s="55"/>
      <c r="Q1346" s="55"/>
      <c r="R1346" s="8">
        <v>0</v>
      </c>
      <c r="S1346" s="58">
        <v>0</v>
      </c>
      <c r="T1346" s="55"/>
      <c r="U1346" s="55"/>
      <c r="V1346" s="197">
        <v>2104.1918103448274</v>
      </c>
      <c r="W1346" s="8">
        <v>2039238.5110712925</v>
      </c>
      <c r="X1346" s="58">
        <v>0.96913147415829415</v>
      </c>
      <c r="Y1346" s="55"/>
      <c r="Z1346" s="55"/>
      <c r="AA1346" s="197">
        <v>1345.2952586206895</v>
      </c>
      <c r="AB1346" s="8">
        <v>1328162.914576432</v>
      </c>
      <c r="AC1346" s="58">
        <v>0.98726499336523121</v>
      </c>
      <c r="AD1346" s="55"/>
      <c r="AE1346" s="55"/>
      <c r="AF1346" s="197">
        <v>2473.5754310344823</v>
      </c>
      <c r="AG1346" s="8">
        <v>2341571.5482747811</v>
      </c>
      <c r="AH1346" s="58">
        <v>0.94663438150964518</v>
      </c>
      <c r="AI1346" s="55"/>
      <c r="AJ1346" s="55"/>
      <c r="AK1346" s="55">
        <v>2760.14</v>
      </c>
      <c r="AL1346" s="8">
        <v>2615741.0220660237</v>
      </c>
      <c r="AM1346" s="58">
        <v>0.94768418343490679</v>
      </c>
      <c r="AN1346" s="237">
        <v>1</v>
      </c>
      <c r="AO1346" s="228"/>
      <c r="AP1346" s="55">
        <v>3229.84</v>
      </c>
      <c r="AQ1346" s="200">
        <v>3073079.4479720979</v>
      </c>
      <c r="AR1346" s="201">
        <v>0.95146491713895975</v>
      </c>
      <c r="AS1346" s="55">
        <v>1</v>
      </c>
      <c r="AT1346" s="55"/>
      <c r="AU1346" s="423">
        <v>3116.3940640000001</v>
      </c>
      <c r="AV1346" s="200">
        <v>2955879.6306354892</v>
      </c>
      <c r="AW1346" s="201">
        <v>0.94849353770155598</v>
      </c>
      <c r="AX1346" s="423">
        <v>1</v>
      </c>
      <c r="AY1346" s="55"/>
      <c r="AZ1346" s="426">
        <v>2796.0872719999998</v>
      </c>
      <c r="BA1346" s="200">
        <v>2663778.5739422282</v>
      </c>
      <c r="BB1346" s="201">
        <v>0.95268076952292935</v>
      </c>
      <c r="BC1346" s="425">
        <v>1</v>
      </c>
      <c r="BD1346" s="136"/>
    </row>
    <row r="1347" spans="1:56" s="4" customFormat="1" ht="11.25" customHeight="1">
      <c r="A1347" s="123">
        <v>295</v>
      </c>
      <c r="B1347" s="55" t="s">
        <v>939</v>
      </c>
      <c r="C1347" s="345">
        <v>2</v>
      </c>
      <c r="D1347" s="57">
        <v>41362</v>
      </c>
      <c r="E1347" s="94">
        <v>500</v>
      </c>
      <c r="F1347" s="55" t="s">
        <v>551</v>
      </c>
      <c r="G1347" s="55" t="s">
        <v>589</v>
      </c>
      <c r="H1347" s="55" t="s">
        <v>590</v>
      </c>
      <c r="I1347" s="55" t="s">
        <v>849</v>
      </c>
      <c r="J1347" s="55" t="s">
        <v>591</v>
      </c>
      <c r="K1347" s="55" t="s">
        <v>848</v>
      </c>
      <c r="L1347" s="55"/>
      <c r="M1347" s="8">
        <v>0</v>
      </c>
      <c r="N1347" s="58"/>
      <c r="O1347" s="55"/>
      <c r="P1347" s="55"/>
      <c r="Q1347" s="55"/>
      <c r="R1347" s="8">
        <v>0</v>
      </c>
      <c r="S1347" s="58">
        <v>0</v>
      </c>
      <c r="T1347" s="55"/>
      <c r="U1347" s="55"/>
      <c r="V1347" s="222">
        <v>2104.1918103448274</v>
      </c>
      <c r="W1347" s="8">
        <v>2039238.5110712925</v>
      </c>
      <c r="X1347" s="58">
        <v>0.96913147415829415</v>
      </c>
      <c r="Y1347" s="55"/>
      <c r="Z1347" s="55"/>
      <c r="AA1347" s="222">
        <v>1345.2952586206895</v>
      </c>
      <c r="AB1347" s="8">
        <v>1328162.914576432</v>
      </c>
      <c r="AC1347" s="58">
        <v>0.98726499336523121</v>
      </c>
      <c r="AD1347" s="55"/>
      <c r="AE1347" s="55"/>
      <c r="AF1347" s="222">
        <v>2473.5754310344823</v>
      </c>
      <c r="AG1347" s="8">
        <v>2341571.5482747811</v>
      </c>
      <c r="AH1347" s="58">
        <v>0.94663438150964518</v>
      </c>
      <c r="AI1347" s="55"/>
      <c r="AJ1347" s="55"/>
      <c r="AK1347" s="55">
        <v>3233.15</v>
      </c>
      <c r="AL1347" s="8">
        <v>3042235.9451802415</v>
      </c>
      <c r="AM1347" s="58">
        <v>0.94095106789980099</v>
      </c>
      <c r="AN1347" s="237">
        <v>1</v>
      </c>
      <c r="AO1347" s="228"/>
      <c r="AP1347" s="55">
        <v>3243.8999999999996</v>
      </c>
      <c r="AQ1347" s="200">
        <v>3060399.733647719</v>
      </c>
      <c r="AR1347" s="201">
        <v>0.94343220618629398</v>
      </c>
      <c r="AS1347" s="55">
        <v>1</v>
      </c>
      <c r="AT1347" s="55"/>
      <c r="AU1347" s="423">
        <v>2740.9504609999999</v>
      </c>
      <c r="AV1347" s="200">
        <v>2603640.515305792</v>
      </c>
      <c r="AW1347" s="201">
        <v>0.94990425852347871</v>
      </c>
      <c r="AX1347" s="423">
        <v>1</v>
      </c>
      <c r="AY1347" s="55"/>
      <c r="AZ1347" s="426">
        <v>3148.8518829999998</v>
      </c>
      <c r="BA1347" s="200">
        <v>2970262.3508180701</v>
      </c>
      <c r="BB1347" s="201">
        <v>0.94328423856768318</v>
      </c>
      <c r="BC1347" s="425">
        <v>1</v>
      </c>
      <c r="BD1347" s="136"/>
    </row>
    <row r="1348" spans="1:56" ht="11.25" customHeight="1">
      <c r="A1348" s="123">
        <v>295</v>
      </c>
      <c r="B1348" s="55" t="s">
        <v>939</v>
      </c>
      <c r="C1348" s="345">
        <v>3</v>
      </c>
      <c r="D1348" s="57">
        <v>42457</v>
      </c>
      <c r="E1348" s="94">
        <v>660</v>
      </c>
      <c r="F1348" s="122" t="s">
        <v>551</v>
      </c>
      <c r="G1348" s="122" t="s">
        <v>589</v>
      </c>
      <c r="H1348" s="122" t="s">
        <v>590</v>
      </c>
      <c r="I1348" s="55" t="s">
        <v>849</v>
      </c>
      <c r="J1348" s="55" t="s">
        <v>591</v>
      </c>
      <c r="K1348" s="55" t="s">
        <v>848</v>
      </c>
      <c r="L1348" s="197">
        <v>2069.8965517241381</v>
      </c>
      <c r="M1348" s="8">
        <v>2040222.4919425095</v>
      </c>
      <c r="N1348" s="58">
        <v>0.98566398897717311</v>
      </c>
      <c r="O1348" s="55"/>
      <c r="P1348" s="55">
        <v>1</v>
      </c>
      <c r="Q1348" s="197">
        <v>3139.9175350152318</v>
      </c>
      <c r="R1348" s="8">
        <v>2945596.1205212222</v>
      </c>
      <c r="S1348" s="58">
        <v>0.93811257387271896</v>
      </c>
      <c r="T1348" s="55"/>
      <c r="U1348" s="55">
        <v>1</v>
      </c>
      <c r="V1348" s="197">
        <v>2777.533189655172</v>
      </c>
      <c r="W1348" s="8">
        <v>2691794.8346141055</v>
      </c>
      <c r="X1348" s="58">
        <v>0.96913147415829415</v>
      </c>
      <c r="Y1348" s="55"/>
      <c r="Z1348" s="55">
        <v>1</v>
      </c>
      <c r="AA1348" s="197">
        <v>1775.7897413793105</v>
      </c>
      <c r="AB1348" s="8">
        <v>1753175.0472408906</v>
      </c>
      <c r="AC1348" s="58">
        <v>0.98726499336523121</v>
      </c>
      <c r="AD1348" s="55"/>
      <c r="AE1348" s="55">
        <v>1</v>
      </c>
      <c r="AF1348" s="197">
        <v>3265.1195689655169</v>
      </c>
      <c r="AG1348" s="8">
        <v>3090874.4437227114</v>
      </c>
      <c r="AH1348" s="58">
        <v>0.94663438150964518</v>
      </c>
      <c r="AI1348" s="55"/>
      <c r="AJ1348" s="55">
        <v>1</v>
      </c>
      <c r="AK1348" s="55">
        <v>3921.7</v>
      </c>
      <c r="AL1348" s="8">
        <v>3557566.3265695176</v>
      </c>
      <c r="AM1348" s="58">
        <v>0.90714902378293027</v>
      </c>
      <c r="AN1348" s="237">
        <v>1</v>
      </c>
      <c r="AO1348" s="228">
        <v>1</v>
      </c>
      <c r="AP1348" s="55">
        <v>3390.68</v>
      </c>
      <c r="AQ1348" s="200">
        <v>3043613.505648586</v>
      </c>
      <c r="AR1348" s="201">
        <v>0.89764103532288098</v>
      </c>
      <c r="AS1348" s="55">
        <v>1</v>
      </c>
      <c r="AT1348" s="55"/>
      <c r="AU1348" s="423">
        <v>4051.1807059999996</v>
      </c>
      <c r="AV1348" s="200">
        <v>3638455.4785737367</v>
      </c>
      <c r="AW1348" s="201">
        <v>0.89812223710115013</v>
      </c>
      <c r="AX1348" s="423">
        <v>1</v>
      </c>
      <c r="AY1348" s="55"/>
      <c r="AZ1348" s="426">
        <v>3552.4968490000001</v>
      </c>
      <c r="BA1348" s="200">
        <v>3227995.1355456733</v>
      </c>
      <c r="BB1348" s="201">
        <v>0.90865531279903278</v>
      </c>
      <c r="BC1348" s="425">
        <v>1</v>
      </c>
      <c r="BD1348" s="136"/>
    </row>
    <row r="1349" spans="1:56" s="4" customFormat="1" ht="11.25" customHeight="1">
      <c r="A1349" s="123">
        <v>295</v>
      </c>
      <c r="B1349" s="55" t="s">
        <v>939</v>
      </c>
      <c r="C1349" s="345">
        <v>4</v>
      </c>
      <c r="D1349" s="57">
        <v>42812</v>
      </c>
      <c r="E1349" s="94">
        <v>660</v>
      </c>
      <c r="F1349" s="122" t="s">
        <v>551</v>
      </c>
      <c r="G1349" s="122" t="s">
        <v>589</v>
      </c>
      <c r="H1349" s="122" t="s">
        <v>590</v>
      </c>
      <c r="I1349" s="55" t="s">
        <v>849</v>
      </c>
      <c r="J1349" s="55" t="s">
        <v>591</v>
      </c>
      <c r="K1349" s="55" t="s">
        <v>848</v>
      </c>
      <c r="L1349" s="197">
        <v>2069.8965517241381</v>
      </c>
      <c r="M1349" s="8">
        <v>2040222.4919425095</v>
      </c>
      <c r="N1349" s="58">
        <v>0.98566398897717311</v>
      </c>
      <c r="O1349" s="55"/>
      <c r="P1349" s="55">
        <v>1</v>
      </c>
      <c r="Q1349" s="197">
        <v>3086.5880598880626</v>
      </c>
      <c r="R1349" s="8">
        <v>2860441.7109754821</v>
      </c>
      <c r="S1349" s="58">
        <v>0.92673257832767564</v>
      </c>
      <c r="T1349" s="55"/>
      <c r="U1349" s="55">
        <v>1</v>
      </c>
      <c r="V1349" s="197">
        <v>2777.533189655172</v>
      </c>
      <c r="W1349" s="8">
        <v>2691794.8346141055</v>
      </c>
      <c r="X1349" s="58">
        <v>0.96913147415829415</v>
      </c>
      <c r="Y1349" s="55"/>
      <c r="Z1349" s="55">
        <v>1</v>
      </c>
      <c r="AA1349" s="197">
        <v>1775.7897413793105</v>
      </c>
      <c r="AB1349" s="8">
        <v>1753175.0472408906</v>
      </c>
      <c r="AC1349" s="58">
        <v>0.98726499336523121</v>
      </c>
      <c r="AD1349" s="55"/>
      <c r="AE1349" s="55">
        <v>1</v>
      </c>
      <c r="AF1349" s="197">
        <v>3265.1195689655169</v>
      </c>
      <c r="AG1349" s="8">
        <v>3090874.4437227114</v>
      </c>
      <c r="AH1349" s="58">
        <v>0.94663438150964518</v>
      </c>
      <c r="AI1349" s="55"/>
      <c r="AJ1349" s="55">
        <v>1</v>
      </c>
      <c r="AK1349" s="55">
        <v>4008.35</v>
      </c>
      <c r="AL1349" s="8">
        <v>3579629.1070556827</v>
      </c>
      <c r="AM1349" s="58">
        <v>0.8930430493983017</v>
      </c>
      <c r="AN1349" s="237">
        <v>1</v>
      </c>
      <c r="AO1349" s="228">
        <v>1</v>
      </c>
      <c r="AP1349" s="55">
        <v>4200.08</v>
      </c>
      <c r="AQ1349" s="200">
        <v>3844298.015316891</v>
      </c>
      <c r="AR1349" s="201">
        <v>0.91529161713988572</v>
      </c>
      <c r="AS1349" s="55">
        <v>1</v>
      </c>
      <c r="AT1349" s="55"/>
      <c r="AU1349" s="423">
        <v>3534.945244</v>
      </c>
      <c r="AV1349" s="200">
        <v>3208139.5700160544</v>
      </c>
      <c r="AW1349" s="201">
        <v>0.90755000391062768</v>
      </c>
      <c r="AX1349" s="423">
        <v>1</v>
      </c>
      <c r="AY1349" s="55"/>
      <c r="AZ1349" s="426">
        <v>4053.101784</v>
      </c>
      <c r="BA1349" s="200">
        <v>3662533.7517133597</v>
      </c>
      <c r="BB1349" s="201">
        <v>0.90363725040697362</v>
      </c>
      <c r="BC1349" s="425">
        <v>1</v>
      </c>
      <c r="BD1349" s="136"/>
    </row>
    <row r="1350" spans="1:56" ht="11.25" customHeight="1">
      <c r="A1350" s="357">
        <v>296</v>
      </c>
      <c r="B1350" s="263" t="s">
        <v>206</v>
      </c>
      <c r="C1350" s="344">
        <v>0</v>
      </c>
      <c r="D1350" s="264"/>
      <c r="E1350" s="421">
        <v>0</v>
      </c>
      <c r="F1350" s="263" t="s">
        <v>877</v>
      </c>
      <c r="G1350" s="263" t="s">
        <v>748</v>
      </c>
      <c r="H1350" s="263" t="s">
        <v>877</v>
      </c>
      <c r="I1350" s="263" t="s">
        <v>103</v>
      </c>
      <c r="J1350" s="263"/>
      <c r="K1350" s="263"/>
      <c r="L1350" s="277" t="s">
        <v>238</v>
      </c>
      <c r="M1350" s="265">
        <v>0</v>
      </c>
      <c r="N1350" s="268">
        <v>0</v>
      </c>
      <c r="O1350" s="263"/>
      <c r="P1350" s="263"/>
      <c r="Q1350" s="277" t="s">
        <v>238</v>
      </c>
      <c r="R1350" s="265">
        <v>0</v>
      </c>
      <c r="S1350" s="268">
        <v>0</v>
      </c>
      <c r="T1350" s="263"/>
      <c r="U1350" s="263"/>
      <c r="V1350" s="277" t="s">
        <v>238</v>
      </c>
      <c r="W1350" s="265">
        <v>0</v>
      </c>
      <c r="X1350" s="268">
        <v>0</v>
      </c>
      <c r="Y1350" s="263"/>
      <c r="Z1350" s="263"/>
      <c r="AA1350" s="276" t="s">
        <v>238</v>
      </c>
      <c r="AB1350" s="265">
        <v>0</v>
      </c>
      <c r="AC1350" s="268">
        <v>0</v>
      </c>
      <c r="AD1350" s="263"/>
      <c r="AE1350" s="263"/>
      <c r="AF1350" s="276" t="s">
        <v>238</v>
      </c>
      <c r="AG1350" s="265">
        <v>0</v>
      </c>
      <c r="AH1350" s="268">
        <v>0</v>
      </c>
      <c r="AI1350" s="263"/>
      <c r="AJ1350" s="263"/>
      <c r="AK1350" s="263"/>
      <c r="AL1350" s="265">
        <v>0</v>
      </c>
      <c r="AM1350" s="268">
        <v>0</v>
      </c>
      <c r="AN1350" s="263"/>
      <c r="AO1350" s="313"/>
      <c r="AP1350" s="263"/>
      <c r="AQ1350" s="265">
        <v>0</v>
      </c>
      <c r="AR1350" s="268">
        <v>0</v>
      </c>
      <c r="AS1350" s="263"/>
      <c r="AT1350" s="263"/>
      <c r="AU1350" s="422">
        <v>0</v>
      </c>
      <c r="AV1350" s="265">
        <v>0</v>
      </c>
      <c r="AW1350" s="268">
        <v>0</v>
      </c>
      <c r="AX1350" s="422"/>
      <c r="AY1350" s="263"/>
      <c r="AZ1350" s="422">
        <v>0</v>
      </c>
      <c r="BA1350" s="265">
        <v>0</v>
      </c>
      <c r="BB1350" s="268">
        <v>0</v>
      </c>
      <c r="BC1350" s="422"/>
      <c r="BD1350" s="263"/>
    </row>
    <row r="1351" spans="1:56" s="4" customFormat="1" ht="11.25" customHeight="1">
      <c r="A1351" s="123">
        <v>296</v>
      </c>
      <c r="B1351" s="55" t="s">
        <v>206</v>
      </c>
      <c r="C1351" s="345">
        <v>1</v>
      </c>
      <c r="D1351" s="57">
        <v>34151</v>
      </c>
      <c r="E1351" s="94">
        <v>0</v>
      </c>
      <c r="F1351" s="55" t="s">
        <v>877</v>
      </c>
      <c r="G1351" s="55" t="s">
        <v>748</v>
      </c>
      <c r="H1351" s="55" t="s">
        <v>877</v>
      </c>
      <c r="I1351" s="55" t="s">
        <v>103</v>
      </c>
      <c r="J1351" s="55"/>
      <c r="K1351" s="55"/>
      <c r="L1351" s="237" t="s">
        <v>238</v>
      </c>
      <c r="M1351" s="126"/>
      <c r="N1351" s="221"/>
      <c r="O1351" s="136"/>
      <c r="P1351" s="136"/>
      <c r="Q1351" s="237" t="s">
        <v>238</v>
      </c>
      <c r="R1351" s="126"/>
      <c r="S1351" s="221"/>
      <c r="T1351" s="136"/>
      <c r="U1351" s="136"/>
      <c r="V1351" s="237" t="s">
        <v>238</v>
      </c>
      <c r="W1351" s="126"/>
      <c r="X1351" s="221"/>
      <c r="Y1351" s="136"/>
      <c r="Z1351" s="136"/>
      <c r="AA1351" s="237" t="s">
        <v>238</v>
      </c>
      <c r="AB1351" s="126"/>
      <c r="AC1351" s="221"/>
      <c r="AD1351" s="136"/>
      <c r="AE1351" s="136"/>
      <c r="AF1351" s="237" t="s">
        <v>238</v>
      </c>
      <c r="AG1351" s="126"/>
      <c r="AH1351" s="221"/>
      <c r="AI1351" s="136"/>
      <c r="AJ1351" s="136"/>
      <c r="AK1351" s="136"/>
      <c r="AL1351" s="8">
        <v>0</v>
      </c>
      <c r="AM1351" s="58">
        <v>0</v>
      </c>
      <c r="AN1351" s="55"/>
      <c r="AO1351" s="237"/>
      <c r="AP1351" s="136"/>
      <c r="AQ1351" s="200">
        <v>0</v>
      </c>
      <c r="AR1351" s="201">
        <v>0</v>
      </c>
      <c r="AS1351" s="136"/>
      <c r="AT1351" s="136"/>
      <c r="AU1351" s="245">
        <v>0</v>
      </c>
      <c r="AV1351" s="200">
        <v>0</v>
      </c>
      <c r="AW1351" s="201">
        <v>0</v>
      </c>
      <c r="AX1351" s="423"/>
      <c r="AY1351" s="136"/>
      <c r="AZ1351" s="423">
        <v>0</v>
      </c>
      <c r="BA1351" s="200">
        <v>0</v>
      </c>
      <c r="BB1351" s="201">
        <v>0</v>
      </c>
      <c r="BC1351" s="425"/>
      <c r="BD1351" s="136"/>
    </row>
    <row r="1352" spans="1:56" ht="11.25" customHeight="1">
      <c r="A1352" s="123">
        <v>296</v>
      </c>
      <c r="B1352" s="55" t="s">
        <v>206</v>
      </c>
      <c r="C1352" s="345">
        <v>2</v>
      </c>
      <c r="D1352" s="57">
        <v>34151</v>
      </c>
      <c r="E1352" s="94">
        <v>0</v>
      </c>
      <c r="F1352" s="55" t="s">
        <v>877</v>
      </c>
      <c r="G1352" s="55" t="s">
        <v>748</v>
      </c>
      <c r="H1352" s="55" t="s">
        <v>877</v>
      </c>
      <c r="I1352" s="55" t="s">
        <v>103</v>
      </c>
      <c r="J1352" s="55"/>
      <c r="K1352" s="55"/>
      <c r="L1352" s="237" t="s">
        <v>238</v>
      </c>
      <c r="M1352" s="126"/>
      <c r="N1352" s="221"/>
      <c r="O1352" s="136"/>
      <c r="P1352" s="136"/>
      <c r="Q1352" s="237" t="s">
        <v>238</v>
      </c>
      <c r="R1352" s="126"/>
      <c r="S1352" s="221"/>
      <c r="T1352" s="136"/>
      <c r="U1352" s="136"/>
      <c r="V1352" s="237" t="s">
        <v>238</v>
      </c>
      <c r="W1352" s="126"/>
      <c r="X1352" s="221"/>
      <c r="Y1352" s="136"/>
      <c r="Z1352" s="136"/>
      <c r="AA1352" s="237" t="s">
        <v>238</v>
      </c>
      <c r="AB1352" s="126"/>
      <c r="AC1352" s="221"/>
      <c r="AD1352" s="136"/>
      <c r="AE1352" s="136"/>
      <c r="AF1352" s="237" t="s">
        <v>238</v>
      </c>
      <c r="AG1352" s="126"/>
      <c r="AH1352" s="221"/>
      <c r="AI1352" s="136"/>
      <c r="AJ1352" s="136"/>
      <c r="AK1352" s="136"/>
      <c r="AL1352" s="8">
        <v>0</v>
      </c>
      <c r="AM1352" s="58">
        <v>0</v>
      </c>
      <c r="AN1352" s="55"/>
      <c r="AO1352" s="237"/>
      <c r="AP1352" s="136"/>
      <c r="AQ1352" s="200">
        <v>0</v>
      </c>
      <c r="AR1352" s="201">
        <v>0</v>
      </c>
      <c r="AS1352" s="136"/>
      <c r="AT1352" s="136"/>
      <c r="AU1352" s="245">
        <v>0</v>
      </c>
      <c r="AV1352" s="200">
        <v>0</v>
      </c>
      <c r="AW1352" s="201">
        <v>0</v>
      </c>
      <c r="AX1352" s="423"/>
      <c r="AY1352" s="136"/>
      <c r="AZ1352" s="423">
        <v>0</v>
      </c>
      <c r="BA1352" s="200">
        <v>0</v>
      </c>
      <c r="BB1352" s="201">
        <v>0</v>
      </c>
      <c r="BC1352" s="425"/>
      <c r="BD1352" s="136"/>
    </row>
    <row r="1353" spans="1:56" ht="11.25" customHeight="1">
      <c r="A1353" s="357">
        <v>297</v>
      </c>
      <c r="B1353" s="263" t="s">
        <v>984</v>
      </c>
      <c r="C1353" s="344">
        <v>0</v>
      </c>
      <c r="D1353" s="264"/>
      <c r="E1353" s="421">
        <v>40</v>
      </c>
      <c r="F1353" s="263" t="s">
        <v>151</v>
      </c>
      <c r="G1353" s="263" t="s">
        <v>748</v>
      </c>
      <c r="H1353" s="263" t="s">
        <v>152</v>
      </c>
      <c r="I1353" s="263" t="s">
        <v>103</v>
      </c>
      <c r="J1353" s="263"/>
      <c r="K1353" s="263"/>
      <c r="L1353" s="284">
        <v>93.928000000000011</v>
      </c>
      <c r="M1353" s="269">
        <v>0</v>
      </c>
      <c r="N1353" s="282">
        <v>0</v>
      </c>
      <c r="O1353" s="279"/>
      <c r="P1353" s="279"/>
      <c r="Q1353" s="284">
        <v>161.18005000000002</v>
      </c>
      <c r="R1353" s="269">
        <v>0</v>
      </c>
      <c r="S1353" s="282">
        <v>0</v>
      </c>
      <c r="T1353" s="279"/>
      <c r="U1353" s="279"/>
      <c r="V1353" s="284">
        <v>126.96199999999999</v>
      </c>
      <c r="W1353" s="269">
        <v>0</v>
      </c>
      <c r="X1353" s="282">
        <v>0</v>
      </c>
      <c r="Y1353" s="279"/>
      <c r="Z1353" s="279"/>
      <c r="AA1353" s="269">
        <v>111.68875</v>
      </c>
      <c r="AB1353" s="269">
        <v>0</v>
      </c>
      <c r="AC1353" s="282">
        <v>0</v>
      </c>
      <c r="AD1353" s="279"/>
      <c r="AE1353" s="279"/>
      <c r="AF1353" s="286">
        <v>103.94765</v>
      </c>
      <c r="AG1353" s="269">
        <v>0</v>
      </c>
      <c r="AH1353" s="282">
        <v>0</v>
      </c>
      <c r="AI1353" s="279"/>
      <c r="AJ1353" s="279"/>
      <c r="AK1353" s="279">
        <v>128.3948</v>
      </c>
      <c r="AL1353" s="265">
        <v>0</v>
      </c>
      <c r="AM1353" s="268">
        <v>0</v>
      </c>
      <c r="AN1353" s="263"/>
      <c r="AO1353" s="316"/>
      <c r="AP1353" s="279">
        <v>91.758899999999997</v>
      </c>
      <c r="AQ1353" s="265">
        <v>0</v>
      </c>
      <c r="AR1353" s="268">
        <v>0</v>
      </c>
      <c r="AS1353" s="279"/>
      <c r="AT1353" s="279"/>
      <c r="AU1353" s="422">
        <v>45.909300000000002</v>
      </c>
      <c r="AV1353" s="265">
        <v>0</v>
      </c>
      <c r="AW1353" s="268">
        <v>0</v>
      </c>
      <c r="AX1353" s="422"/>
      <c r="AY1353" s="279"/>
      <c r="AZ1353" s="422">
        <v>94.664299999999997</v>
      </c>
      <c r="BA1353" s="265">
        <v>0</v>
      </c>
      <c r="BB1353" s="268">
        <v>0</v>
      </c>
      <c r="BC1353" s="422"/>
      <c r="BD1353" s="279"/>
    </row>
    <row r="1354" spans="1:56" s="4" customFormat="1" ht="11.25" customHeight="1">
      <c r="A1354" s="123">
        <v>297</v>
      </c>
      <c r="B1354" s="55" t="s">
        <v>984</v>
      </c>
      <c r="C1354" s="345">
        <v>1</v>
      </c>
      <c r="D1354" s="57">
        <v>19094</v>
      </c>
      <c r="E1354" s="8">
        <v>14</v>
      </c>
      <c r="F1354" s="55" t="s">
        <v>151</v>
      </c>
      <c r="G1354" s="55" t="s">
        <v>748</v>
      </c>
      <c r="H1354" s="55" t="s">
        <v>152</v>
      </c>
      <c r="I1354" s="55" t="s">
        <v>103</v>
      </c>
      <c r="J1354" s="55"/>
      <c r="K1354" s="55"/>
      <c r="L1354" s="55"/>
      <c r="M1354" s="8"/>
      <c r="N1354" s="58"/>
      <c r="O1354" s="55"/>
      <c r="P1354" s="55"/>
      <c r="Q1354" s="55"/>
      <c r="R1354" s="8"/>
      <c r="S1354" s="58"/>
      <c r="T1354" s="55"/>
      <c r="U1354" s="55"/>
      <c r="V1354" s="55"/>
      <c r="W1354" s="8"/>
      <c r="X1354" s="58"/>
      <c r="Y1354" s="55"/>
      <c r="Z1354" s="55"/>
      <c r="AA1354" s="55"/>
      <c r="AB1354" s="8"/>
      <c r="AC1354" s="58"/>
      <c r="AD1354" s="55"/>
      <c r="AE1354" s="55"/>
      <c r="AF1354" s="55"/>
      <c r="AG1354" s="8"/>
      <c r="AH1354" s="58"/>
      <c r="AI1354" s="55"/>
      <c r="AJ1354" s="55"/>
      <c r="AK1354" s="55">
        <v>128.3948</v>
      </c>
      <c r="AL1354" s="8">
        <v>0</v>
      </c>
      <c r="AM1354" s="58">
        <v>0</v>
      </c>
      <c r="AN1354" s="55"/>
      <c r="AO1354" s="228"/>
      <c r="AP1354" s="55">
        <v>91.76</v>
      </c>
      <c r="AQ1354" s="200">
        <v>0</v>
      </c>
      <c r="AR1354" s="201">
        <v>0</v>
      </c>
      <c r="AS1354" s="55"/>
      <c r="AT1354" s="55"/>
      <c r="AU1354" s="423">
        <v>45.909300000000002</v>
      </c>
      <c r="AV1354" s="200">
        <v>0</v>
      </c>
      <c r="AW1354" s="201">
        <v>0</v>
      </c>
      <c r="AX1354" s="423"/>
      <c r="AY1354" s="55"/>
      <c r="AZ1354" s="423">
        <v>94.664299999999997</v>
      </c>
      <c r="BA1354" s="200">
        <v>0</v>
      </c>
      <c r="BB1354" s="201">
        <v>0</v>
      </c>
      <c r="BC1354" s="425"/>
      <c r="BD1354" s="136"/>
    </row>
    <row r="1355" spans="1:56" ht="11.25" customHeight="1">
      <c r="A1355" s="123">
        <v>297</v>
      </c>
      <c r="B1355" s="55" t="s">
        <v>984</v>
      </c>
      <c r="C1355" s="345">
        <v>2</v>
      </c>
      <c r="D1355" s="57">
        <v>19256</v>
      </c>
      <c r="E1355" s="8">
        <v>14</v>
      </c>
      <c r="F1355" s="55" t="s">
        <v>151</v>
      </c>
      <c r="G1355" s="55" t="s">
        <v>748</v>
      </c>
      <c r="H1355" s="55" t="s">
        <v>152</v>
      </c>
      <c r="I1355" s="55" t="s">
        <v>103</v>
      </c>
      <c r="J1355" s="55"/>
      <c r="K1355" s="55"/>
      <c r="L1355" s="55"/>
      <c r="M1355" s="8"/>
      <c r="N1355" s="58"/>
      <c r="O1355" s="55"/>
      <c r="P1355" s="55"/>
      <c r="Q1355" s="55"/>
      <c r="R1355" s="8"/>
      <c r="S1355" s="58"/>
      <c r="T1355" s="55"/>
      <c r="U1355" s="55"/>
      <c r="V1355" s="55"/>
      <c r="W1355" s="8"/>
      <c r="X1355" s="58"/>
      <c r="Y1355" s="55"/>
      <c r="Z1355" s="55"/>
      <c r="AA1355" s="55"/>
      <c r="AB1355" s="8"/>
      <c r="AC1355" s="58"/>
      <c r="AD1355" s="55"/>
      <c r="AE1355" s="55"/>
      <c r="AF1355" s="55"/>
      <c r="AG1355" s="8"/>
      <c r="AH1355" s="58"/>
      <c r="AI1355" s="55"/>
      <c r="AJ1355" s="55"/>
      <c r="AK1355" s="55">
        <v>0</v>
      </c>
      <c r="AL1355" s="8">
        <v>0</v>
      </c>
      <c r="AM1355" s="58">
        <v>0</v>
      </c>
      <c r="AN1355" s="55"/>
      <c r="AO1355" s="228"/>
      <c r="AP1355" s="55">
        <v>0</v>
      </c>
      <c r="AQ1355" s="200">
        <v>0</v>
      </c>
      <c r="AR1355" s="201">
        <v>0</v>
      </c>
      <c r="AS1355" s="55"/>
      <c r="AT1355" s="55"/>
      <c r="AU1355" s="423">
        <v>0</v>
      </c>
      <c r="AV1355" s="200">
        <v>0</v>
      </c>
      <c r="AW1355" s="201">
        <v>0</v>
      </c>
      <c r="AX1355" s="423"/>
      <c r="AY1355" s="55"/>
      <c r="AZ1355" s="423">
        <v>0</v>
      </c>
      <c r="BA1355" s="200">
        <v>0</v>
      </c>
      <c r="BB1355" s="201">
        <v>0</v>
      </c>
      <c r="BC1355" s="425"/>
      <c r="BD1355" s="136"/>
    </row>
    <row r="1356" spans="1:56" s="4" customFormat="1" ht="11.25" customHeight="1">
      <c r="A1356" s="123">
        <v>297</v>
      </c>
      <c r="B1356" s="55" t="s">
        <v>984</v>
      </c>
      <c r="C1356" s="345">
        <v>3</v>
      </c>
      <c r="D1356" s="57">
        <v>19365</v>
      </c>
      <c r="E1356" s="8">
        <v>12</v>
      </c>
      <c r="F1356" s="55" t="s">
        <v>151</v>
      </c>
      <c r="G1356" s="55" t="s">
        <v>748</v>
      </c>
      <c r="H1356" s="55" t="s">
        <v>152</v>
      </c>
      <c r="I1356" s="55" t="s">
        <v>103</v>
      </c>
      <c r="J1356" s="55"/>
      <c r="K1356" s="55"/>
      <c r="L1356" s="55"/>
      <c r="M1356" s="8"/>
      <c r="N1356" s="58"/>
      <c r="O1356" s="55"/>
      <c r="P1356" s="55"/>
      <c r="Q1356" s="55"/>
      <c r="R1356" s="8"/>
      <c r="S1356" s="58"/>
      <c r="T1356" s="55"/>
      <c r="U1356" s="55"/>
      <c r="V1356" s="55"/>
      <c r="W1356" s="8"/>
      <c r="X1356" s="58"/>
      <c r="Y1356" s="55"/>
      <c r="Z1356" s="55"/>
      <c r="AA1356" s="55"/>
      <c r="AB1356" s="8"/>
      <c r="AC1356" s="58"/>
      <c r="AD1356" s="55"/>
      <c r="AE1356" s="55"/>
      <c r="AF1356" s="55"/>
      <c r="AG1356" s="8"/>
      <c r="AH1356" s="58"/>
      <c r="AI1356" s="55"/>
      <c r="AJ1356" s="55"/>
      <c r="AK1356" s="55">
        <v>0</v>
      </c>
      <c r="AL1356" s="8">
        <v>0</v>
      </c>
      <c r="AM1356" s="58">
        <v>0</v>
      </c>
      <c r="AN1356" s="55"/>
      <c r="AO1356" s="228"/>
      <c r="AP1356" s="55">
        <v>0</v>
      </c>
      <c r="AQ1356" s="200">
        <v>0</v>
      </c>
      <c r="AR1356" s="201">
        <v>0</v>
      </c>
      <c r="AS1356" s="55"/>
      <c r="AT1356" s="55"/>
      <c r="AU1356" s="423">
        <v>0</v>
      </c>
      <c r="AV1356" s="200">
        <v>0</v>
      </c>
      <c r="AW1356" s="201">
        <v>0</v>
      </c>
      <c r="AX1356" s="423"/>
      <c r="AY1356" s="55"/>
      <c r="AZ1356" s="423">
        <v>0</v>
      </c>
      <c r="BA1356" s="200">
        <v>0</v>
      </c>
      <c r="BB1356" s="201">
        <v>0</v>
      </c>
      <c r="BC1356" s="425"/>
      <c r="BD1356" s="136"/>
    </row>
    <row r="1357" spans="1:56" s="4" customFormat="1" ht="11.25" customHeight="1">
      <c r="A1357" s="357">
        <v>298</v>
      </c>
      <c r="B1357" s="263" t="s">
        <v>669</v>
      </c>
      <c r="C1357" s="344">
        <v>0</v>
      </c>
      <c r="D1357" s="264"/>
      <c r="E1357" s="421">
        <v>207</v>
      </c>
      <c r="F1357" s="263" t="s">
        <v>1012</v>
      </c>
      <c r="G1357" s="263" t="s">
        <v>748</v>
      </c>
      <c r="H1357" s="263" t="s">
        <v>1013</v>
      </c>
      <c r="I1357" s="263" t="s">
        <v>103</v>
      </c>
      <c r="J1357" s="263"/>
      <c r="K1357" s="263"/>
      <c r="L1357" s="267">
        <v>1264.4061999999999</v>
      </c>
      <c r="M1357" s="265">
        <v>0</v>
      </c>
      <c r="N1357" s="268">
        <v>0</v>
      </c>
      <c r="O1357" s="263"/>
      <c r="P1357" s="263"/>
      <c r="Q1357" s="267">
        <v>1237.9093500000001</v>
      </c>
      <c r="R1357" s="265">
        <v>0</v>
      </c>
      <c r="S1357" s="268">
        <v>0</v>
      </c>
      <c r="T1357" s="263"/>
      <c r="U1357" s="263"/>
      <c r="V1357" s="267">
        <v>1178.3586</v>
      </c>
      <c r="W1357" s="265">
        <v>0</v>
      </c>
      <c r="X1357" s="268">
        <v>0</v>
      </c>
      <c r="Y1357" s="263"/>
      <c r="Z1357" s="263"/>
      <c r="AA1357" s="265">
        <v>1400.7311499999998</v>
      </c>
      <c r="AB1357" s="265">
        <v>0</v>
      </c>
      <c r="AC1357" s="268">
        <v>0</v>
      </c>
      <c r="AD1357" s="263"/>
      <c r="AE1357" s="263"/>
      <c r="AF1357" s="271">
        <v>922.05655000000002</v>
      </c>
      <c r="AG1357" s="265">
        <v>0</v>
      </c>
      <c r="AH1357" s="268">
        <v>0</v>
      </c>
      <c r="AI1357" s="263"/>
      <c r="AJ1357" s="263"/>
      <c r="AK1357" s="263">
        <v>1200.9450999999999</v>
      </c>
      <c r="AL1357" s="265">
        <v>0</v>
      </c>
      <c r="AM1357" s="268">
        <v>0</v>
      </c>
      <c r="AN1357" s="263"/>
      <c r="AO1357" s="313"/>
      <c r="AP1357" s="263">
        <v>1141.3545499999998</v>
      </c>
      <c r="AQ1357" s="265">
        <v>0</v>
      </c>
      <c r="AR1357" s="268">
        <v>0</v>
      </c>
      <c r="AS1357" s="263"/>
      <c r="AT1357" s="263"/>
      <c r="AU1357" s="422">
        <v>1197.3829999999998</v>
      </c>
      <c r="AV1357" s="265">
        <v>0</v>
      </c>
      <c r="AW1357" s="268">
        <v>0</v>
      </c>
      <c r="AX1357" s="422"/>
      <c r="AY1357" s="263"/>
      <c r="AZ1357" s="422">
        <v>1127.4743000000001</v>
      </c>
      <c r="BA1357" s="265">
        <v>0</v>
      </c>
      <c r="BB1357" s="268">
        <v>0</v>
      </c>
      <c r="BC1357" s="422"/>
      <c r="BD1357" s="263"/>
    </row>
    <row r="1358" spans="1:56" s="4" customFormat="1" ht="11.25" customHeight="1">
      <c r="A1358" s="123">
        <v>298</v>
      </c>
      <c r="B1358" s="55" t="s">
        <v>489</v>
      </c>
      <c r="C1358" s="345">
        <v>1</v>
      </c>
      <c r="D1358" s="57">
        <v>30609</v>
      </c>
      <c r="E1358" s="8">
        <v>15</v>
      </c>
      <c r="F1358" s="55" t="s">
        <v>1012</v>
      </c>
      <c r="G1358" s="55" t="s">
        <v>748</v>
      </c>
      <c r="H1358" s="55" t="s">
        <v>1013</v>
      </c>
      <c r="I1358" s="55" t="s">
        <v>103</v>
      </c>
      <c r="J1358" s="55"/>
      <c r="K1358" s="55"/>
      <c r="L1358" s="55"/>
      <c r="M1358" s="8"/>
      <c r="N1358" s="58"/>
      <c r="O1358" s="55"/>
      <c r="P1358" s="55"/>
      <c r="Q1358" s="55"/>
      <c r="R1358" s="8"/>
      <c r="S1358" s="58"/>
      <c r="T1358" s="55"/>
      <c r="U1358" s="55"/>
      <c r="V1358" s="55"/>
      <c r="W1358" s="8"/>
      <c r="X1358" s="58"/>
      <c r="Y1358" s="55"/>
      <c r="Z1358" s="55"/>
      <c r="AA1358" s="55"/>
      <c r="AB1358" s="8"/>
      <c r="AC1358" s="58"/>
      <c r="AD1358" s="55"/>
      <c r="AE1358" s="55"/>
      <c r="AF1358" s="55"/>
      <c r="AG1358" s="8"/>
      <c r="AH1358" s="58"/>
      <c r="AI1358" s="55"/>
      <c r="AJ1358" s="55"/>
      <c r="AK1358" s="55">
        <v>570.68224999999995</v>
      </c>
      <c r="AL1358" s="8">
        <v>0</v>
      </c>
      <c r="AM1358" s="58">
        <v>0</v>
      </c>
      <c r="AN1358" s="55"/>
      <c r="AO1358" s="228"/>
      <c r="AP1358" s="55">
        <v>91.95</v>
      </c>
      <c r="AQ1358" s="200">
        <v>0</v>
      </c>
      <c r="AR1358" s="201">
        <v>0</v>
      </c>
      <c r="AS1358" s="55"/>
      <c r="AT1358" s="55"/>
      <c r="AU1358" s="423">
        <v>78.70450000000001</v>
      </c>
      <c r="AV1358" s="200">
        <v>0</v>
      </c>
      <c r="AW1358" s="201">
        <v>0</v>
      </c>
      <c r="AX1358" s="423"/>
      <c r="AY1358" s="55"/>
      <c r="AZ1358" s="423">
        <v>86.366</v>
      </c>
      <c r="BA1358" s="200">
        <v>0</v>
      </c>
      <c r="BB1358" s="201">
        <v>0</v>
      </c>
      <c r="BC1358" s="425"/>
      <c r="BD1358" s="136"/>
    </row>
    <row r="1359" spans="1:56" s="4" customFormat="1" ht="11.25" customHeight="1">
      <c r="A1359" s="123">
        <v>298</v>
      </c>
      <c r="B1359" s="55" t="s">
        <v>489</v>
      </c>
      <c r="C1359" s="345">
        <v>2</v>
      </c>
      <c r="D1359" s="57">
        <v>30603</v>
      </c>
      <c r="E1359" s="8">
        <v>15</v>
      </c>
      <c r="F1359" s="55" t="s">
        <v>1012</v>
      </c>
      <c r="G1359" s="55" t="s">
        <v>748</v>
      </c>
      <c r="H1359" s="55" t="s">
        <v>1013</v>
      </c>
      <c r="I1359" s="55" t="s">
        <v>103</v>
      </c>
      <c r="J1359" s="55"/>
      <c r="K1359" s="55"/>
      <c r="L1359" s="55"/>
      <c r="M1359" s="8"/>
      <c r="N1359" s="58"/>
      <c r="O1359" s="55"/>
      <c r="P1359" s="55"/>
      <c r="Q1359" s="55"/>
      <c r="R1359" s="8"/>
      <c r="S1359" s="58"/>
      <c r="T1359" s="55"/>
      <c r="U1359" s="55"/>
      <c r="V1359" s="55"/>
      <c r="W1359" s="8"/>
      <c r="X1359" s="58"/>
      <c r="Y1359" s="55"/>
      <c r="Z1359" s="55"/>
      <c r="AA1359" s="55"/>
      <c r="AB1359" s="8"/>
      <c r="AC1359" s="58"/>
      <c r="AD1359" s="55"/>
      <c r="AE1359" s="55"/>
      <c r="AF1359" s="55"/>
      <c r="AG1359" s="8"/>
      <c r="AH1359" s="58"/>
      <c r="AI1359" s="55"/>
      <c r="AJ1359" s="55"/>
      <c r="AK1359" s="55">
        <v>42.566099999999999</v>
      </c>
      <c r="AL1359" s="8">
        <v>0</v>
      </c>
      <c r="AM1359" s="58">
        <v>0</v>
      </c>
      <c r="AN1359" s="55"/>
      <c r="AO1359" s="228"/>
      <c r="AP1359" s="55">
        <v>78.569999999999993</v>
      </c>
      <c r="AQ1359" s="200">
        <v>0</v>
      </c>
      <c r="AR1359" s="201">
        <v>0</v>
      </c>
      <c r="AS1359" s="55"/>
      <c r="AT1359" s="55"/>
      <c r="AU1359" s="423">
        <v>81.520349999999979</v>
      </c>
      <c r="AV1359" s="200">
        <v>0</v>
      </c>
      <c r="AW1359" s="201">
        <v>0</v>
      </c>
      <c r="AX1359" s="423"/>
      <c r="AY1359" s="55"/>
      <c r="AZ1359" s="423">
        <v>75.02300000000001</v>
      </c>
      <c r="BA1359" s="200">
        <v>0</v>
      </c>
      <c r="BB1359" s="201">
        <v>0</v>
      </c>
      <c r="BC1359" s="425"/>
      <c r="BD1359" s="136"/>
    </row>
    <row r="1360" spans="1:56" ht="11.25" customHeight="1">
      <c r="A1360" s="123">
        <v>298</v>
      </c>
      <c r="B1360" s="55" t="s">
        <v>489</v>
      </c>
      <c r="C1360" s="345">
        <v>3</v>
      </c>
      <c r="D1360" s="57">
        <v>30646</v>
      </c>
      <c r="E1360" s="8">
        <v>15</v>
      </c>
      <c r="F1360" s="55" t="s">
        <v>1012</v>
      </c>
      <c r="G1360" s="55" t="s">
        <v>748</v>
      </c>
      <c r="H1360" s="55" t="s">
        <v>1013</v>
      </c>
      <c r="I1360" s="55" t="s">
        <v>103</v>
      </c>
      <c r="J1360" s="55"/>
      <c r="K1360" s="55"/>
      <c r="L1360" s="55"/>
      <c r="M1360" s="8"/>
      <c r="N1360" s="58"/>
      <c r="O1360" s="55"/>
      <c r="P1360" s="55"/>
      <c r="Q1360" s="55"/>
      <c r="R1360" s="8"/>
      <c r="S1360" s="58"/>
      <c r="T1360" s="55"/>
      <c r="U1360" s="55"/>
      <c r="V1360" s="55"/>
      <c r="W1360" s="8"/>
      <c r="X1360" s="58"/>
      <c r="Y1360" s="55"/>
      <c r="Z1360" s="55"/>
      <c r="AA1360" s="55"/>
      <c r="AB1360" s="8"/>
      <c r="AC1360" s="58"/>
      <c r="AD1360" s="55"/>
      <c r="AE1360" s="55"/>
      <c r="AF1360" s="55"/>
      <c r="AG1360" s="8"/>
      <c r="AH1360" s="58"/>
      <c r="AI1360" s="55"/>
      <c r="AJ1360" s="55"/>
      <c r="AK1360" s="55">
        <v>54.1479</v>
      </c>
      <c r="AL1360" s="8">
        <v>0</v>
      </c>
      <c r="AM1360" s="58">
        <v>0</v>
      </c>
      <c r="AN1360" s="55"/>
      <c r="AO1360" s="228"/>
      <c r="AP1360" s="55">
        <v>89.49</v>
      </c>
      <c r="AQ1360" s="200">
        <v>0</v>
      </c>
      <c r="AR1360" s="201">
        <v>0</v>
      </c>
      <c r="AS1360" s="55"/>
      <c r="AT1360" s="55"/>
      <c r="AU1360" s="423">
        <v>95.659299999999988</v>
      </c>
      <c r="AV1360" s="200">
        <v>0</v>
      </c>
      <c r="AW1360" s="201">
        <v>0</v>
      </c>
      <c r="AX1360" s="423"/>
      <c r="AY1360" s="55"/>
      <c r="AZ1360" s="423">
        <v>82.077549999999988</v>
      </c>
      <c r="BA1360" s="200">
        <v>0</v>
      </c>
      <c r="BB1360" s="201">
        <v>0</v>
      </c>
      <c r="BC1360" s="425"/>
      <c r="BD1360" s="136"/>
    </row>
    <row r="1361" spans="1:56" s="4" customFormat="1" ht="11.25" customHeight="1">
      <c r="A1361" s="123">
        <v>298</v>
      </c>
      <c r="B1361" s="55" t="s">
        <v>490</v>
      </c>
      <c r="C1361" s="345">
        <v>4</v>
      </c>
      <c r="D1361" s="57">
        <v>32268</v>
      </c>
      <c r="E1361" s="8">
        <v>15</v>
      </c>
      <c r="F1361" s="55" t="s">
        <v>1012</v>
      </c>
      <c r="G1361" s="55" t="s">
        <v>748</v>
      </c>
      <c r="H1361" s="55" t="s">
        <v>1013</v>
      </c>
      <c r="I1361" s="55" t="s">
        <v>103</v>
      </c>
      <c r="J1361" s="55"/>
      <c r="K1361" s="55"/>
      <c r="L1361" s="55"/>
      <c r="M1361" s="8"/>
      <c r="N1361" s="58"/>
      <c r="O1361" s="55"/>
      <c r="P1361" s="55"/>
      <c r="Q1361" s="55"/>
      <c r="R1361" s="8"/>
      <c r="S1361" s="58"/>
      <c r="T1361" s="55"/>
      <c r="U1361" s="55"/>
      <c r="V1361" s="55"/>
      <c r="W1361" s="8"/>
      <c r="X1361" s="58"/>
      <c r="Y1361" s="55"/>
      <c r="Z1361" s="55"/>
      <c r="AA1361" s="55"/>
      <c r="AB1361" s="8"/>
      <c r="AC1361" s="58"/>
      <c r="AD1361" s="55"/>
      <c r="AE1361" s="55"/>
      <c r="AF1361" s="55"/>
      <c r="AG1361" s="8"/>
      <c r="AH1361" s="58"/>
      <c r="AI1361" s="55"/>
      <c r="AJ1361" s="55"/>
      <c r="AK1361" s="55">
        <v>54.545900000000003</v>
      </c>
      <c r="AL1361" s="8">
        <v>0</v>
      </c>
      <c r="AM1361" s="58">
        <v>0</v>
      </c>
      <c r="AN1361" s="55"/>
      <c r="AO1361" s="228"/>
      <c r="AP1361" s="55">
        <v>87.67</v>
      </c>
      <c r="AQ1361" s="200">
        <v>0</v>
      </c>
      <c r="AR1361" s="201">
        <v>0</v>
      </c>
      <c r="AS1361" s="55"/>
      <c r="AT1361" s="55"/>
      <c r="AU1361" s="423">
        <v>96.773699999999991</v>
      </c>
      <c r="AV1361" s="200">
        <v>0</v>
      </c>
      <c r="AW1361" s="201">
        <v>0</v>
      </c>
      <c r="AX1361" s="423"/>
      <c r="AY1361" s="55"/>
      <c r="AZ1361" s="423">
        <v>72.794199999999989</v>
      </c>
      <c r="BA1361" s="200">
        <v>0</v>
      </c>
      <c r="BB1361" s="201">
        <v>0</v>
      </c>
      <c r="BC1361" s="425"/>
      <c r="BD1361" s="136"/>
    </row>
    <row r="1362" spans="1:56" ht="11.25" customHeight="1">
      <c r="A1362" s="123">
        <v>298</v>
      </c>
      <c r="B1362" s="55" t="s">
        <v>490</v>
      </c>
      <c r="C1362" s="345">
        <v>5</v>
      </c>
      <c r="D1362" s="57">
        <v>32297</v>
      </c>
      <c r="E1362" s="8">
        <v>15</v>
      </c>
      <c r="F1362" s="55" t="s">
        <v>1012</v>
      </c>
      <c r="G1362" s="55" t="s">
        <v>748</v>
      </c>
      <c r="H1362" s="55" t="s">
        <v>1013</v>
      </c>
      <c r="I1362" s="55" t="s">
        <v>103</v>
      </c>
      <c r="J1362" s="55"/>
      <c r="K1362" s="55"/>
      <c r="L1362" s="55"/>
      <c r="M1362" s="8"/>
      <c r="N1362" s="58"/>
      <c r="O1362" s="55"/>
      <c r="P1362" s="55"/>
      <c r="Q1362" s="55"/>
      <c r="R1362" s="8"/>
      <c r="S1362" s="58"/>
      <c r="T1362" s="55"/>
      <c r="U1362" s="55"/>
      <c r="V1362" s="55"/>
      <c r="W1362" s="8"/>
      <c r="X1362" s="58"/>
      <c r="Y1362" s="55"/>
      <c r="Z1362" s="55"/>
      <c r="AA1362" s="55"/>
      <c r="AB1362" s="8"/>
      <c r="AC1362" s="58"/>
      <c r="AD1362" s="55"/>
      <c r="AE1362" s="55"/>
      <c r="AF1362" s="55"/>
      <c r="AG1362" s="8"/>
      <c r="AH1362" s="58"/>
      <c r="AI1362" s="55"/>
      <c r="AJ1362" s="55"/>
      <c r="AK1362" s="55">
        <v>46.0685</v>
      </c>
      <c r="AL1362" s="8">
        <v>0</v>
      </c>
      <c r="AM1362" s="58">
        <v>0</v>
      </c>
      <c r="AN1362" s="55"/>
      <c r="AO1362" s="228"/>
      <c r="AP1362" s="55">
        <v>85.17</v>
      </c>
      <c r="AQ1362" s="200">
        <v>0</v>
      </c>
      <c r="AR1362" s="201">
        <v>0</v>
      </c>
      <c r="AS1362" s="55"/>
      <c r="AT1362" s="55"/>
      <c r="AU1362" s="423">
        <v>88.166950000000014</v>
      </c>
      <c r="AV1362" s="200">
        <v>0</v>
      </c>
      <c r="AW1362" s="201">
        <v>0</v>
      </c>
      <c r="AX1362" s="423"/>
      <c r="AY1362" s="55"/>
      <c r="AZ1362" s="423">
        <v>81.371099999999998</v>
      </c>
      <c r="BA1362" s="200">
        <v>0</v>
      </c>
      <c r="BB1362" s="201">
        <v>0</v>
      </c>
      <c r="BC1362" s="425"/>
      <c r="BD1362" s="136"/>
    </row>
    <row r="1363" spans="1:56" ht="11.25" customHeight="1">
      <c r="A1363" s="123">
        <v>298</v>
      </c>
      <c r="B1363" s="55" t="s">
        <v>490</v>
      </c>
      <c r="C1363" s="345">
        <v>6</v>
      </c>
      <c r="D1363" s="57">
        <v>32567</v>
      </c>
      <c r="E1363" s="8">
        <v>15</v>
      </c>
      <c r="F1363" s="55" t="s">
        <v>1012</v>
      </c>
      <c r="G1363" s="55" t="s">
        <v>748</v>
      </c>
      <c r="H1363" s="55" t="s">
        <v>1013</v>
      </c>
      <c r="I1363" s="55" t="s">
        <v>103</v>
      </c>
      <c r="J1363" s="55"/>
      <c r="K1363" s="55"/>
      <c r="L1363" s="55"/>
      <c r="M1363" s="8"/>
      <c r="N1363" s="58"/>
      <c r="O1363" s="55"/>
      <c r="P1363" s="55"/>
      <c r="Q1363" s="55"/>
      <c r="R1363" s="8"/>
      <c r="S1363" s="58"/>
      <c r="T1363" s="55"/>
      <c r="U1363" s="55"/>
      <c r="V1363" s="55"/>
      <c r="W1363" s="8"/>
      <c r="X1363" s="58"/>
      <c r="Y1363" s="55"/>
      <c r="Z1363" s="55"/>
      <c r="AA1363" s="55"/>
      <c r="AB1363" s="8"/>
      <c r="AC1363" s="58"/>
      <c r="AD1363" s="55"/>
      <c r="AE1363" s="55"/>
      <c r="AF1363" s="55"/>
      <c r="AG1363" s="8"/>
      <c r="AH1363" s="58"/>
      <c r="AI1363" s="55"/>
      <c r="AJ1363" s="55"/>
      <c r="AK1363" s="55">
        <v>49.451500000000003</v>
      </c>
      <c r="AL1363" s="8">
        <v>0</v>
      </c>
      <c r="AM1363" s="58">
        <v>0</v>
      </c>
      <c r="AN1363" s="55"/>
      <c r="AO1363" s="228"/>
      <c r="AP1363" s="55">
        <v>93.92</v>
      </c>
      <c r="AQ1363" s="200">
        <v>0</v>
      </c>
      <c r="AR1363" s="201">
        <v>0</v>
      </c>
      <c r="AS1363" s="55"/>
      <c r="AT1363" s="55"/>
      <c r="AU1363" s="423">
        <v>86.634650000000008</v>
      </c>
      <c r="AV1363" s="200">
        <v>0</v>
      </c>
      <c r="AW1363" s="201">
        <v>0</v>
      </c>
      <c r="AX1363" s="423"/>
      <c r="AY1363" s="55"/>
      <c r="AZ1363" s="423">
        <v>94.654350000000008</v>
      </c>
      <c r="BA1363" s="200">
        <v>0</v>
      </c>
      <c r="BB1363" s="201">
        <v>0</v>
      </c>
      <c r="BC1363" s="425"/>
      <c r="BD1363" s="136"/>
    </row>
    <row r="1364" spans="1:56" s="54" customFormat="1" ht="11.25" customHeight="1">
      <c r="A1364" s="123">
        <v>298</v>
      </c>
      <c r="B1364" s="55" t="s">
        <v>491</v>
      </c>
      <c r="C1364" s="345">
        <v>7</v>
      </c>
      <c r="D1364" s="57">
        <v>32567</v>
      </c>
      <c r="E1364" s="8">
        <v>19.5</v>
      </c>
      <c r="F1364" s="55" t="s">
        <v>1012</v>
      </c>
      <c r="G1364" s="55" t="s">
        <v>748</v>
      </c>
      <c r="H1364" s="55" t="s">
        <v>1013</v>
      </c>
      <c r="I1364" s="55" t="s">
        <v>103</v>
      </c>
      <c r="J1364" s="55"/>
      <c r="K1364" s="55"/>
      <c r="L1364" s="198"/>
      <c r="M1364" s="251"/>
      <c r="N1364" s="252"/>
      <c r="O1364" s="198"/>
      <c r="P1364" s="198"/>
      <c r="Q1364" s="198"/>
      <c r="R1364" s="251"/>
      <c r="S1364" s="252"/>
      <c r="T1364" s="198"/>
      <c r="U1364" s="198"/>
      <c r="V1364" s="198"/>
      <c r="W1364" s="251"/>
      <c r="X1364" s="252"/>
      <c r="Y1364" s="198"/>
      <c r="Z1364" s="198"/>
      <c r="AA1364" s="198"/>
      <c r="AB1364" s="251"/>
      <c r="AC1364" s="252"/>
      <c r="AD1364" s="198"/>
      <c r="AE1364" s="198"/>
      <c r="AF1364" s="198"/>
      <c r="AG1364" s="251"/>
      <c r="AH1364" s="252"/>
      <c r="AI1364" s="198"/>
      <c r="AJ1364" s="198"/>
      <c r="AK1364" s="198">
        <v>63.003399999999999</v>
      </c>
      <c r="AL1364" s="8">
        <v>0</v>
      </c>
      <c r="AM1364" s="58">
        <v>0</v>
      </c>
      <c r="AN1364" s="198"/>
      <c r="AO1364" s="320"/>
      <c r="AP1364" s="198">
        <v>110.93</v>
      </c>
      <c r="AQ1364" s="200">
        <v>0</v>
      </c>
      <c r="AR1364" s="201">
        <v>0</v>
      </c>
      <c r="AS1364" s="198"/>
      <c r="AT1364" s="198"/>
      <c r="AU1364" s="423">
        <v>106.83314999999999</v>
      </c>
      <c r="AV1364" s="200">
        <v>0</v>
      </c>
      <c r="AW1364" s="201">
        <v>0</v>
      </c>
      <c r="AX1364" s="423"/>
      <c r="AY1364" s="198"/>
      <c r="AZ1364" s="423">
        <v>134.50409999999999</v>
      </c>
      <c r="BA1364" s="200">
        <v>0</v>
      </c>
      <c r="BB1364" s="201">
        <v>0</v>
      </c>
      <c r="BC1364" s="425"/>
      <c r="BD1364" s="136"/>
    </row>
    <row r="1365" spans="1:56" ht="11.25" customHeight="1">
      <c r="A1365" s="123">
        <v>298</v>
      </c>
      <c r="B1365" s="55" t="s">
        <v>491</v>
      </c>
      <c r="C1365" s="345">
        <v>8</v>
      </c>
      <c r="D1365" s="57">
        <v>32563</v>
      </c>
      <c r="E1365" s="8">
        <v>19.5</v>
      </c>
      <c r="F1365" s="55" t="s">
        <v>1012</v>
      </c>
      <c r="G1365" s="55" t="s">
        <v>748</v>
      </c>
      <c r="H1365" s="55" t="s">
        <v>1013</v>
      </c>
      <c r="I1365" s="55" t="s">
        <v>103</v>
      </c>
      <c r="J1365" s="55"/>
      <c r="K1365" s="55"/>
      <c r="L1365" s="198"/>
      <c r="M1365" s="251"/>
      <c r="N1365" s="252"/>
      <c r="O1365" s="198"/>
      <c r="P1365" s="198"/>
      <c r="Q1365" s="198"/>
      <c r="R1365" s="251"/>
      <c r="S1365" s="252"/>
      <c r="T1365" s="198"/>
      <c r="U1365" s="198"/>
      <c r="V1365" s="198"/>
      <c r="W1365" s="251"/>
      <c r="X1365" s="252"/>
      <c r="Y1365" s="198"/>
      <c r="Z1365" s="198"/>
      <c r="AA1365" s="198"/>
      <c r="AB1365" s="251"/>
      <c r="AC1365" s="252"/>
      <c r="AD1365" s="198"/>
      <c r="AE1365" s="198"/>
      <c r="AF1365" s="198"/>
      <c r="AG1365" s="251"/>
      <c r="AH1365" s="252"/>
      <c r="AI1365" s="198"/>
      <c r="AJ1365" s="198"/>
      <c r="AK1365" s="198">
        <v>60.7149</v>
      </c>
      <c r="AL1365" s="8">
        <v>0</v>
      </c>
      <c r="AM1365" s="58">
        <v>0</v>
      </c>
      <c r="AN1365" s="55"/>
      <c r="AO1365" s="320"/>
      <c r="AP1365" s="198">
        <v>101.63</v>
      </c>
      <c r="AQ1365" s="200">
        <v>0</v>
      </c>
      <c r="AR1365" s="201">
        <v>0</v>
      </c>
      <c r="AS1365" s="198"/>
      <c r="AT1365" s="198"/>
      <c r="AU1365" s="423">
        <v>124.08644999999999</v>
      </c>
      <c r="AV1365" s="200">
        <v>0</v>
      </c>
      <c r="AW1365" s="201">
        <v>0</v>
      </c>
      <c r="AX1365" s="423"/>
      <c r="AY1365" s="198"/>
      <c r="AZ1365" s="423">
        <v>69.14255</v>
      </c>
      <c r="BA1365" s="200">
        <v>0</v>
      </c>
      <c r="BB1365" s="201">
        <v>0</v>
      </c>
      <c r="BC1365" s="425"/>
      <c r="BD1365" s="136"/>
    </row>
    <row r="1366" spans="1:56" ht="11.25" customHeight="1">
      <c r="A1366" s="123">
        <v>298</v>
      </c>
      <c r="B1366" s="55" t="s">
        <v>491</v>
      </c>
      <c r="C1366" s="345">
        <v>9</v>
      </c>
      <c r="D1366" s="57">
        <v>32578</v>
      </c>
      <c r="E1366" s="8">
        <v>19.5</v>
      </c>
      <c r="F1366" s="55" t="s">
        <v>1012</v>
      </c>
      <c r="G1366" s="55" t="s">
        <v>748</v>
      </c>
      <c r="H1366" s="55" t="s">
        <v>1013</v>
      </c>
      <c r="I1366" s="55" t="s">
        <v>103</v>
      </c>
      <c r="J1366" s="55"/>
      <c r="K1366" s="55"/>
      <c r="L1366" s="198"/>
      <c r="M1366" s="251"/>
      <c r="N1366" s="252"/>
      <c r="O1366" s="198"/>
      <c r="P1366" s="198"/>
      <c r="Q1366" s="198"/>
      <c r="R1366" s="251"/>
      <c r="S1366" s="252"/>
      <c r="T1366" s="198"/>
      <c r="U1366" s="198"/>
      <c r="V1366" s="198"/>
      <c r="W1366" s="251"/>
      <c r="X1366" s="252"/>
      <c r="Y1366" s="198"/>
      <c r="Z1366" s="198"/>
      <c r="AA1366" s="198"/>
      <c r="AB1366" s="251"/>
      <c r="AC1366" s="252"/>
      <c r="AD1366" s="198"/>
      <c r="AE1366" s="198"/>
      <c r="AF1366" s="198"/>
      <c r="AG1366" s="251"/>
      <c r="AH1366" s="252"/>
      <c r="AI1366" s="198"/>
      <c r="AJ1366" s="198"/>
      <c r="AK1366" s="198">
        <v>67.441100000000006</v>
      </c>
      <c r="AL1366" s="8">
        <v>0</v>
      </c>
      <c r="AM1366" s="58">
        <v>0</v>
      </c>
      <c r="AN1366" s="55"/>
      <c r="AO1366" s="320"/>
      <c r="AP1366" s="198">
        <v>114.26</v>
      </c>
      <c r="AQ1366" s="200">
        <v>0</v>
      </c>
      <c r="AR1366" s="201">
        <v>0</v>
      </c>
      <c r="AS1366" s="198"/>
      <c r="AT1366" s="198"/>
      <c r="AU1366" s="423">
        <v>122.6039</v>
      </c>
      <c r="AV1366" s="200">
        <v>0</v>
      </c>
      <c r="AW1366" s="201">
        <v>0</v>
      </c>
      <c r="AX1366" s="423"/>
      <c r="AY1366" s="198"/>
      <c r="AZ1366" s="423">
        <v>108.44505000000001</v>
      </c>
      <c r="BA1366" s="200">
        <v>0</v>
      </c>
      <c r="BB1366" s="201">
        <v>0</v>
      </c>
      <c r="BC1366" s="425"/>
      <c r="BD1366" s="136"/>
    </row>
    <row r="1367" spans="1:56" s="4" customFormat="1" ht="11.25" customHeight="1">
      <c r="A1367" s="123">
        <v>298</v>
      </c>
      <c r="B1367" s="55" t="s">
        <v>492</v>
      </c>
      <c r="C1367" s="345">
        <v>10</v>
      </c>
      <c r="D1367" s="57">
        <v>32569</v>
      </c>
      <c r="E1367" s="8">
        <v>19.5</v>
      </c>
      <c r="F1367" s="55" t="s">
        <v>1012</v>
      </c>
      <c r="G1367" s="55" t="s">
        <v>748</v>
      </c>
      <c r="H1367" s="55" t="s">
        <v>1013</v>
      </c>
      <c r="I1367" s="55" t="s">
        <v>103</v>
      </c>
      <c r="J1367" s="55"/>
      <c r="K1367" s="55"/>
      <c r="L1367" s="55"/>
      <c r="M1367" s="8"/>
      <c r="N1367" s="58"/>
      <c r="O1367" s="55"/>
      <c r="P1367" s="55"/>
      <c r="Q1367" s="55"/>
      <c r="R1367" s="8"/>
      <c r="S1367" s="58"/>
      <c r="T1367" s="55"/>
      <c r="U1367" s="55"/>
      <c r="V1367" s="55"/>
      <c r="W1367" s="8"/>
      <c r="X1367" s="58"/>
      <c r="Y1367" s="55"/>
      <c r="Z1367" s="55"/>
      <c r="AA1367" s="55"/>
      <c r="AB1367" s="8"/>
      <c r="AC1367" s="58"/>
      <c r="AD1367" s="55"/>
      <c r="AE1367" s="55"/>
      <c r="AF1367" s="55"/>
      <c r="AG1367" s="8"/>
      <c r="AH1367" s="58"/>
      <c r="AI1367" s="55"/>
      <c r="AJ1367" s="55"/>
      <c r="AK1367" s="55">
        <v>67.938600000000008</v>
      </c>
      <c r="AL1367" s="8">
        <v>0</v>
      </c>
      <c r="AM1367" s="58">
        <v>0</v>
      </c>
      <c r="AN1367" s="55"/>
      <c r="AO1367" s="228"/>
      <c r="AP1367" s="55">
        <v>106.47</v>
      </c>
      <c r="AQ1367" s="200">
        <v>0</v>
      </c>
      <c r="AR1367" s="201">
        <v>0</v>
      </c>
      <c r="AS1367" s="55"/>
      <c r="AT1367" s="55"/>
      <c r="AU1367" s="423">
        <v>113.20115000000001</v>
      </c>
      <c r="AV1367" s="200">
        <v>0</v>
      </c>
      <c r="AW1367" s="201">
        <v>0</v>
      </c>
      <c r="AX1367" s="423"/>
      <c r="AY1367" s="55"/>
      <c r="AZ1367" s="423">
        <v>139.38954999999999</v>
      </c>
      <c r="BA1367" s="200">
        <v>0</v>
      </c>
      <c r="BB1367" s="201">
        <v>0</v>
      </c>
      <c r="BC1367" s="425"/>
      <c r="BD1367" s="136"/>
    </row>
    <row r="1368" spans="1:56" ht="11.25" customHeight="1">
      <c r="A1368" s="123">
        <v>298</v>
      </c>
      <c r="B1368" s="55" t="s">
        <v>492</v>
      </c>
      <c r="C1368" s="345">
        <v>11</v>
      </c>
      <c r="D1368" s="57">
        <v>32575</v>
      </c>
      <c r="E1368" s="8">
        <v>19.5</v>
      </c>
      <c r="F1368" s="55" t="s">
        <v>1012</v>
      </c>
      <c r="G1368" s="55" t="s">
        <v>748</v>
      </c>
      <c r="H1368" s="55" t="s">
        <v>1013</v>
      </c>
      <c r="I1368" s="55" t="s">
        <v>103</v>
      </c>
      <c r="J1368" s="55"/>
      <c r="K1368" s="55"/>
      <c r="L1368" s="55"/>
      <c r="M1368" s="8"/>
      <c r="N1368" s="58"/>
      <c r="O1368" s="55"/>
      <c r="P1368" s="55"/>
      <c r="Q1368" s="55"/>
      <c r="R1368" s="8"/>
      <c r="S1368" s="58"/>
      <c r="T1368" s="55"/>
      <c r="U1368" s="55"/>
      <c r="V1368" s="55"/>
      <c r="W1368" s="8"/>
      <c r="X1368" s="58"/>
      <c r="Y1368" s="55"/>
      <c r="Z1368" s="55"/>
      <c r="AA1368" s="55"/>
      <c r="AB1368" s="8"/>
      <c r="AC1368" s="58"/>
      <c r="AD1368" s="55"/>
      <c r="AE1368" s="55"/>
      <c r="AF1368" s="55"/>
      <c r="AG1368" s="8"/>
      <c r="AH1368" s="58"/>
      <c r="AI1368" s="55"/>
      <c r="AJ1368" s="55"/>
      <c r="AK1368" s="55">
        <v>58.953749999999999</v>
      </c>
      <c r="AL1368" s="8">
        <v>0</v>
      </c>
      <c r="AM1368" s="58">
        <v>0</v>
      </c>
      <c r="AN1368" s="55"/>
      <c r="AO1368" s="228"/>
      <c r="AP1368" s="55">
        <v>100.83</v>
      </c>
      <c r="AQ1368" s="200">
        <v>0</v>
      </c>
      <c r="AR1368" s="201">
        <v>0</v>
      </c>
      <c r="AS1368" s="55"/>
      <c r="AT1368" s="55"/>
      <c r="AU1368" s="423">
        <v>127.15105000000001</v>
      </c>
      <c r="AV1368" s="200">
        <v>0</v>
      </c>
      <c r="AW1368" s="201">
        <v>0</v>
      </c>
      <c r="AX1368" s="423"/>
      <c r="AY1368" s="55"/>
      <c r="AZ1368" s="423">
        <v>104.03719999999998</v>
      </c>
      <c r="BA1368" s="200">
        <v>0</v>
      </c>
      <c r="BB1368" s="201">
        <v>0</v>
      </c>
      <c r="BC1368" s="425"/>
      <c r="BD1368" s="136"/>
    </row>
    <row r="1369" spans="1:56" ht="11.25" customHeight="1">
      <c r="A1369" s="123">
        <v>298</v>
      </c>
      <c r="B1369" s="55" t="s">
        <v>492</v>
      </c>
      <c r="C1369" s="345">
        <v>12</v>
      </c>
      <c r="D1369" s="57">
        <v>32592</v>
      </c>
      <c r="E1369" s="8">
        <v>19.5</v>
      </c>
      <c r="F1369" s="55" t="s">
        <v>1012</v>
      </c>
      <c r="G1369" s="55" t="s">
        <v>748</v>
      </c>
      <c r="H1369" s="55" t="s">
        <v>1013</v>
      </c>
      <c r="I1369" s="55" t="s">
        <v>103</v>
      </c>
      <c r="J1369" s="55"/>
      <c r="K1369" s="55"/>
      <c r="L1369" s="55"/>
      <c r="M1369" s="8"/>
      <c r="N1369" s="58"/>
      <c r="O1369" s="55"/>
      <c r="P1369" s="55"/>
      <c r="Q1369" s="55"/>
      <c r="R1369" s="8"/>
      <c r="S1369" s="58"/>
      <c r="T1369" s="55"/>
      <c r="U1369" s="55"/>
      <c r="V1369" s="55"/>
      <c r="W1369" s="8"/>
      <c r="X1369" s="58"/>
      <c r="Y1369" s="55"/>
      <c r="Z1369" s="55"/>
      <c r="AA1369" s="55"/>
      <c r="AB1369" s="8"/>
      <c r="AC1369" s="58"/>
      <c r="AD1369" s="55"/>
      <c r="AE1369" s="55"/>
      <c r="AF1369" s="55"/>
      <c r="AG1369" s="8"/>
      <c r="AH1369" s="58"/>
      <c r="AI1369" s="55"/>
      <c r="AJ1369" s="55"/>
      <c r="AK1369" s="55">
        <v>65.431200000000004</v>
      </c>
      <c r="AL1369" s="8">
        <v>0</v>
      </c>
      <c r="AM1369" s="58">
        <v>0</v>
      </c>
      <c r="AN1369" s="55"/>
      <c r="AO1369" s="228"/>
      <c r="AP1369" s="55">
        <v>80.48</v>
      </c>
      <c r="AQ1369" s="200">
        <v>0</v>
      </c>
      <c r="AR1369" s="201">
        <v>0</v>
      </c>
      <c r="AS1369" s="55"/>
      <c r="AT1369" s="55"/>
      <c r="AU1369" s="423">
        <v>76.047850000000011</v>
      </c>
      <c r="AV1369" s="200">
        <v>0</v>
      </c>
      <c r="AW1369" s="201">
        <v>0</v>
      </c>
      <c r="AX1369" s="423"/>
      <c r="AY1369" s="55"/>
      <c r="AZ1369" s="423">
        <v>79.66964999999999</v>
      </c>
      <c r="BA1369" s="200">
        <v>0</v>
      </c>
      <c r="BB1369" s="201">
        <v>0</v>
      </c>
      <c r="BC1369" s="425"/>
      <c r="BD1369" s="136"/>
    </row>
    <row r="1370" spans="1:56" ht="11.25" customHeight="1">
      <c r="A1370" s="357">
        <v>299</v>
      </c>
      <c r="B1370" s="263" t="s">
        <v>466</v>
      </c>
      <c r="C1370" s="344">
        <v>0</v>
      </c>
      <c r="D1370" s="264"/>
      <c r="E1370" s="421">
        <v>0</v>
      </c>
      <c r="F1370" s="263" t="s">
        <v>459</v>
      </c>
      <c r="G1370" s="263" t="s">
        <v>338</v>
      </c>
      <c r="H1370" s="263" t="s">
        <v>467</v>
      </c>
      <c r="I1370" s="263" t="s">
        <v>849</v>
      </c>
      <c r="J1370" s="263" t="s">
        <v>591</v>
      </c>
      <c r="K1370" s="263" t="s">
        <v>848</v>
      </c>
      <c r="L1370" s="279">
        <v>0</v>
      </c>
      <c r="M1370" s="269">
        <v>0</v>
      </c>
      <c r="N1370" s="282">
        <v>0</v>
      </c>
      <c r="O1370" s="279">
        <v>1</v>
      </c>
      <c r="P1370" s="279"/>
      <c r="Q1370" s="279">
        <v>0</v>
      </c>
      <c r="R1370" s="269">
        <v>0</v>
      </c>
      <c r="S1370" s="282">
        <v>0</v>
      </c>
      <c r="T1370" s="279">
        <v>1</v>
      </c>
      <c r="U1370" s="279"/>
      <c r="V1370" s="279">
        <v>0</v>
      </c>
      <c r="W1370" s="269">
        <v>0</v>
      </c>
      <c r="X1370" s="282">
        <v>0</v>
      </c>
      <c r="Y1370" s="279">
        <v>1</v>
      </c>
      <c r="Z1370" s="279"/>
      <c r="AA1370" s="279">
        <v>0</v>
      </c>
      <c r="AB1370" s="269">
        <v>0</v>
      </c>
      <c r="AC1370" s="282">
        <v>0</v>
      </c>
      <c r="AD1370" s="279">
        <v>1</v>
      </c>
      <c r="AE1370" s="279"/>
      <c r="AF1370" s="279">
        <v>0</v>
      </c>
      <c r="AG1370" s="269">
        <v>0</v>
      </c>
      <c r="AH1370" s="282">
        <v>0</v>
      </c>
      <c r="AI1370" s="279">
        <v>1</v>
      </c>
      <c r="AJ1370" s="279"/>
      <c r="AK1370" s="279"/>
      <c r="AL1370" s="265">
        <v>0</v>
      </c>
      <c r="AM1370" s="268">
        <v>0</v>
      </c>
      <c r="AN1370" s="263"/>
      <c r="AO1370" s="316"/>
      <c r="AP1370" s="279"/>
      <c r="AQ1370" s="265">
        <v>0</v>
      </c>
      <c r="AR1370" s="268">
        <v>0</v>
      </c>
      <c r="AS1370" s="279"/>
      <c r="AT1370" s="279"/>
      <c r="AU1370" s="422">
        <v>0</v>
      </c>
      <c r="AV1370" s="265">
        <v>0</v>
      </c>
      <c r="AW1370" s="268">
        <v>0</v>
      </c>
      <c r="AX1370" s="422"/>
      <c r="AY1370" s="279"/>
      <c r="AZ1370" s="422">
        <v>0</v>
      </c>
      <c r="BA1370" s="265">
        <v>0</v>
      </c>
      <c r="BB1370" s="268">
        <v>0</v>
      </c>
      <c r="BC1370" s="422"/>
      <c r="BD1370" s="279"/>
    </row>
    <row r="1371" spans="1:56" ht="11.25" customHeight="1">
      <c r="A1371" s="123">
        <v>299</v>
      </c>
      <c r="B1371" s="55" t="s">
        <v>466</v>
      </c>
      <c r="C1371" s="345">
        <v>1</v>
      </c>
      <c r="D1371" s="57">
        <v>33786</v>
      </c>
      <c r="E1371" s="94">
        <v>0</v>
      </c>
      <c r="F1371" s="55" t="s">
        <v>459</v>
      </c>
      <c r="G1371" s="55" t="s">
        <v>338</v>
      </c>
      <c r="H1371" s="55" t="s">
        <v>467</v>
      </c>
      <c r="I1371" s="55" t="s">
        <v>849</v>
      </c>
      <c r="J1371" s="55" t="s">
        <v>591</v>
      </c>
      <c r="K1371" s="55" t="s">
        <v>848</v>
      </c>
      <c r="L1371" s="136"/>
      <c r="M1371" s="126"/>
      <c r="N1371" s="221"/>
      <c r="O1371" s="136"/>
      <c r="P1371" s="136"/>
      <c r="Q1371" s="136"/>
      <c r="R1371" s="126"/>
      <c r="S1371" s="221"/>
      <c r="T1371" s="136"/>
      <c r="U1371" s="136"/>
      <c r="V1371" s="136"/>
      <c r="W1371" s="126"/>
      <c r="X1371" s="221"/>
      <c r="Y1371" s="136"/>
      <c r="Z1371" s="136"/>
      <c r="AA1371" s="136"/>
      <c r="AB1371" s="126"/>
      <c r="AC1371" s="221"/>
      <c r="AD1371" s="136"/>
      <c r="AE1371" s="136"/>
      <c r="AF1371" s="136"/>
      <c r="AG1371" s="126"/>
      <c r="AH1371" s="221"/>
      <c r="AI1371" s="136"/>
      <c r="AJ1371" s="136"/>
      <c r="AK1371" s="136"/>
      <c r="AL1371" s="8">
        <v>0</v>
      </c>
      <c r="AM1371" s="58">
        <v>0</v>
      </c>
      <c r="AN1371" s="237">
        <v>1</v>
      </c>
      <c r="AO1371" s="237"/>
      <c r="AP1371" s="136"/>
      <c r="AQ1371" s="200">
        <v>0</v>
      </c>
      <c r="AR1371" s="201">
        <v>0</v>
      </c>
      <c r="AS1371" s="136">
        <v>1</v>
      </c>
      <c r="AT1371" s="136"/>
      <c r="AU1371" s="245">
        <v>0</v>
      </c>
      <c r="AV1371" s="200">
        <v>0</v>
      </c>
      <c r="AW1371" s="201">
        <v>0</v>
      </c>
      <c r="AX1371" s="423">
        <v>1</v>
      </c>
      <c r="AY1371" s="136"/>
      <c r="AZ1371" s="245">
        <v>0</v>
      </c>
      <c r="BA1371" s="200">
        <v>0</v>
      </c>
      <c r="BB1371" s="201">
        <v>0</v>
      </c>
      <c r="BC1371" s="425">
        <v>1</v>
      </c>
      <c r="BD1371" s="136"/>
    </row>
    <row r="1372" spans="1:56" s="4" customFormat="1" ht="11.25" customHeight="1">
      <c r="A1372" s="123">
        <v>299</v>
      </c>
      <c r="B1372" s="55" t="s">
        <v>466</v>
      </c>
      <c r="C1372" s="345">
        <v>2</v>
      </c>
      <c r="D1372" s="57">
        <v>33786</v>
      </c>
      <c r="E1372" s="94">
        <v>0</v>
      </c>
      <c r="F1372" s="55" t="s">
        <v>459</v>
      </c>
      <c r="G1372" s="55" t="s">
        <v>338</v>
      </c>
      <c r="H1372" s="55" t="s">
        <v>467</v>
      </c>
      <c r="I1372" s="55" t="s">
        <v>849</v>
      </c>
      <c r="J1372" s="55" t="s">
        <v>591</v>
      </c>
      <c r="K1372" s="55" t="s">
        <v>848</v>
      </c>
      <c r="L1372" s="55"/>
      <c r="M1372" s="8"/>
      <c r="N1372" s="58"/>
      <c r="O1372" s="55"/>
      <c r="P1372" s="55"/>
      <c r="Q1372" s="55"/>
      <c r="R1372" s="8"/>
      <c r="S1372" s="58"/>
      <c r="T1372" s="55"/>
      <c r="U1372" s="55"/>
      <c r="V1372" s="55"/>
      <c r="W1372" s="8"/>
      <c r="X1372" s="58"/>
      <c r="Y1372" s="55"/>
      <c r="Z1372" s="55"/>
      <c r="AA1372" s="55"/>
      <c r="AB1372" s="8"/>
      <c r="AC1372" s="58"/>
      <c r="AD1372" s="55"/>
      <c r="AE1372" s="55"/>
      <c r="AF1372" s="55"/>
      <c r="AG1372" s="8"/>
      <c r="AH1372" s="58"/>
      <c r="AI1372" s="55"/>
      <c r="AJ1372" s="55"/>
      <c r="AK1372" s="55"/>
      <c r="AL1372" s="8">
        <v>0</v>
      </c>
      <c r="AM1372" s="58">
        <v>0</v>
      </c>
      <c r="AN1372" s="237">
        <v>1</v>
      </c>
      <c r="AO1372" s="228"/>
      <c r="AP1372" s="55"/>
      <c r="AQ1372" s="200">
        <v>0</v>
      </c>
      <c r="AR1372" s="201">
        <v>0</v>
      </c>
      <c r="AS1372" s="55">
        <v>1</v>
      </c>
      <c r="AT1372" s="55"/>
      <c r="AU1372" s="245">
        <v>0</v>
      </c>
      <c r="AV1372" s="200">
        <v>0</v>
      </c>
      <c r="AW1372" s="201">
        <v>0</v>
      </c>
      <c r="AX1372" s="423">
        <v>1</v>
      </c>
      <c r="AY1372" s="55"/>
      <c r="AZ1372" s="245">
        <v>0</v>
      </c>
      <c r="BA1372" s="200">
        <v>0</v>
      </c>
      <c r="BB1372" s="201">
        <v>0</v>
      </c>
      <c r="BC1372" s="425">
        <v>1</v>
      </c>
      <c r="BD1372" s="136"/>
    </row>
    <row r="1373" spans="1:56" ht="11.25" customHeight="1">
      <c r="A1373" s="123">
        <v>299</v>
      </c>
      <c r="B1373" s="55" t="s">
        <v>466</v>
      </c>
      <c r="C1373" s="345">
        <v>3</v>
      </c>
      <c r="D1373" s="57">
        <v>33786</v>
      </c>
      <c r="E1373" s="94">
        <v>0</v>
      </c>
      <c r="F1373" s="55" t="s">
        <v>459</v>
      </c>
      <c r="G1373" s="55" t="s">
        <v>338</v>
      </c>
      <c r="H1373" s="55" t="s">
        <v>467</v>
      </c>
      <c r="I1373" s="55" t="s">
        <v>849</v>
      </c>
      <c r="J1373" s="55" t="s">
        <v>591</v>
      </c>
      <c r="K1373" s="55" t="s">
        <v>848</v>
      </c>
      <c r="L1373" s="55"/>
      <c r="M1373" s="8"/>
      <c r="N1373" s="58"/>
      <c r="O1373" s="55"/>
      <c r="P1373" s="55"/>
      <c r="Q1373" s="55"/>
      <c r="R1373" s="8"/>
      <c r="S1373" s="58"/>
      <c r="T1373" s="55"/>
      <c r="U1373" s="55"/>
      <c r="V1373" s="55"/>
      <c r="W1373" s="8"/>
      <c r="X1373" s="58"/>
      <c r="Y1373" s="55"/>
      <c r="Z1373" s="55"/>
      <c r="AA1373" s="55"/>
      <c r="AB1373" s="8"/>
      <c r="AC1373" s="58"/>
      <c r="AD1373" s="55"/>
      <c r="AE1373" s="55"/>
      <c r="AF1373" s="55"/>
      <c r="AG1373" s="8"/>
      <c r="AH1373" s="58"/>
      <c r="AI1373" s="55"/>
      <c r="AJ1373" s="55"/>
      <c r="AK1373" s="55"/>
      <c r="AL1373" s="8">
        <v>0</v>
      </c>
      <c r="AM1373" s="58">
        <v>0</v>
      </c>
      <c r="AN1373" s="237">
        <v>1</v>
      </c>
      <c r="AO1373" s="228"/>
      <c r="AP1373" s="55"/>
      <c r="AQ1373" s="200">
        <v>0</v>
      </c>
      <c r="AR1373" s="201">
        <v>0</v>
      </c>
      <c r="AS1373" s="55">
        <v>1</v>
      </c>
      <c r="AT1373" s="55"/>
      <c r="AU1373" s="245">
        <v>0</v>
      </c>
      <c r="AV1373" s="200">
        <v>0</v>
      </c>
      <c r="AW1373" s="201">
        <v>0</v>
      </c>
      <c r="AX1373" s="423">
        <v>1</v>
      </c>
      <c r="AY1373" s="55"/>
      <c r="AZ1373" s="245">
        <v>0</v>
      </c>
      <c r="BA1373" s="200">
        <v>0</v>
      </c>
      <c r="BB1373" s="201">
        <v>0</v>
      </c>
      <c r="BC1373" s="425">
        <v>1</v>
      </c>
      <c r="BD1373" s="136"/>
    </row>
    <row r="1374" spans="1:56" ht="11.25" customHeight="1">
      <c r="A1374" s="123">
        <v>299</v>
      </c>
      <c r="B1374" s="55" t="s">
        <v>466</v>
      </c>
      <c r="C1374" s="345">
        <v>4</v>
      </c>
      <c r="D1374" s="57">
        <v>33786</v>
      </c>
      <c r="E1374" s="94">
        <v>0</v>
      </c>
      <c r="F1374" s="55" t="s">
        <v>459</v>
      </c>
      <c r="G1374" s="55" t="s">
        <v>338</v>
      </c>
      <c r="H1374" s="55" t="s">
        <v>467</v>
      </c>
      <c r="I1374" s="55" t="s">
        <v>849</v>
      </c>
      <c r="J1374" s="55" t="s">
        <v>591</v>
      </c>
      <c r="K1374" s="55" t="s">
        <v>848</v>
      </c>
      <c r="L1374" s="55"/>
      <c r="M1374" s="8"/>
      <c r="N1374" s="58"/>
      <c r="O1374" s="55"/>
      <c r="P1374" s="55"/>
      <c r="Q1374" s="55"/>
      <c r="R1374" s="8"/>
      <c r="S1374" s="58"/>
      <c r="T1374" s="55"/>
      <c r="U1374" s="55"/>
      <c r="V1374" s="55"/>
      <c r="W1374" s="8"/>
      <c r="X1374" s="58"/>
      <c r="Y1374" s="55"/>
      <c r="Z1374" s="55"/>
      <c r="AA1374" s="55"/>
      <c r="AB1374" s="8"/>
      <c r="AC1374" s="58"/>
      <c r="AD1374" s="55"/>
      <c r="AE1374" s="55"/>
      <c r="AF1374" s="55"/>
      <c r="AG1374" s="8"/>
      <c r="AH1374" s="58"/>
      <c r="AI1374" s="55"/>
      <c r="AJ1374" s="55"/>
      <c r="AK1374" s="55"/>
      <c r="AL1374" s="8">
        <v>0</v>
      </c>
      <c r="AM1374" s="58">
        <v>0</v>
      </c>
      <c r="AN1374" s="237">
        <v>1</v>
      </c>
      <c r="AO1374" s="228"/>
      <c r="AP1374" s="55"/>
      <c r="AQ1374" s="200">
        <v>0</v>
      </c>
      <c r="AR1374" s="201">
        <v>0</v>
      </c>
      <c r="AS1374" s="55">
        <v>1</v>
      </c>
      <c r="AT1374" s="55"/>
      <c r="AU1374" s="245">
        <v>0</v>
      </c>
      <c r="AV1374" s="200">
        <v>0</v>
      </c>
      <c r="AW1374" s="201">
        <v>0</v>
      </c>
      <c r="AX1374" s="423">
        <v>1</v>
      </c>
      <c r="AY1374" s="55"/>
      <c r="AZ1374" s="245">
        <v>0</v>
      </c>
      <c r="BA1374" s="200">
        <v>0</v>
      </c>
      <c r="BB1374" s="201">
        <v>0</v>
      </c>
      <c r="BC1374" s="425">
        <v>1</v>
      </c>
      <c r="BD1374" s="136"/>
    </row>
    <row r="1375" spans="1:56" s="4" customFormat="1" ht="11.25" customHeight="1">
      <c r="A1375" s="357">
        <v>300</v>
      </c>
      <c r="B1375" s="263" t="s">
        <v>728</v>
      </c>
      <c r="C1375" s="344">
        <v>0</v>
      </c>
      <c r="D1375" s="264"/>
      <c r="E1375" s="421">
        <v>4620</v>
      </c>
      <c r="F1375" s="263" t="s">
        <v>327</v>
      </c>
      <c r="G1375" s="263" t="s">
        <v>338</v>
      </c>
      <c r="H1375" s="263" t="s">
        <v>342</v>
      </c>
      <c r="I1375" s="263" t="s">
        <v>849</v>
      </c>
      <c r="J1375" s="263" t="s">
        <v>591</v>
      </c>
      <c r="K1375" s="263" t="s">
        <v>848</v>
      </c>
      <c r="L1375" s="263">
        <v>20311</v>
      </c>
      <c r="M1375" s="265">
        <v>18210770.18945938</v>
      </c>
      <c r="N1375" s="268">
        <v>0.89659643491011676</v>
      </c>
      <c r="O1375" s="263">
        <v>1</v>
      </c>
      <c r="P1375" s="263"/>
      <c r="Q1375" s="263">
        <v>22178</v>
      </c>
      <c r="R1375" s="265">
        <v>21579294.300995991</v>
      </c>
      <c r="S1375" s="268">
        <v>0.9730045225446835</v>
      </c>
      <c r="T1375" s="263">
        <v>1</v>
      </c>
      <c r="U1375" s="263"/>
      <c r="V1375" s="267">
        <v>27634.647099999998</v>
      </c>
      <c r="W1375" s="265">
        <v>26380678.745011941</v>
      </c>
      <c r="X1375" s="268">
        <v>0.95462332663592953</v>
      </c>
      <c r="Y1375" s="263">
        <v>1</v>
      </c>
      <c r="Z1375" s="263"/>
      <c r="AA1375" s="267">
        <v>23758.895</v>
      </c>
      <c r="AB1375" s="265">
        <v>22703827.856100321</v>
      </c>
      <c r="AC1375" s="268">
        <v>0.95559275193986593</v>
      </c>
      <c r="AD1375" s="263">
        <v>1</v>
      </c>
      <c r="AE1375" s="263"/>
      <c r="AF1375" s="267">
        <v>10934.96</v>
      </c>
      <c r="AG1375" s="265">
        <v>10710572.615588814</v>
      </c>
      <c r="AH1375" s="268">
        <v>0.97947981662382078</v>
      </c>
      <c r="AI1375" s="263">
        <v>1</v>
      </c>
      <c r="AJ1375" s="263"/>
      <c r="AK1375" s="263">
        <v>8669</v>
      </c>
      <c r="AL1375" s="265">
        <v>7935204.8582852408</v>
      </c>
      <c r="AM1375" s="268">
        <v>0.91535411907777608</v>
      </c>
      <c r="AN1375" s="263"/>
      <c r="AO1375" s="313"/>
      <c r="AP1375" s="263">
        <v>20776.3</v>
      </c>
      <c r="AQ1375" s="265">
        <v>18770580.543099243</v>
      </c>
      <c r="AR1375" s="268">
        <v>0.90346118139896148</v>
      </c>
      <c r="AS1375" s="263"/>
      <c r="AT1375" s="263"/>
      <c r="AU1375" s="422">
        <v>26556.769524499301</v>
      </c>
      <c r="AV1375" s="265">
        <v>24092699.144060671</v>
      </c>
      <c r="AW1375" s="268">
        <v>0.90721498041523974</v>
      </c>
      <c r="AX1375" s="422"/>
      <c r="AY1375" s="263"/>
      <c r="AZ1375" s="422">
        <v>23494.670000000002</v>
      </c>
      <c r="BA1375" s="265">
        <v>21397487.548545558</v>
      </c>
      <c r="BB1375" s="268">
        <v>0.91073794816209608</v>
      </c>
      <c r="BC1375" s="422"/>
      <c r="BD1375" s="263"/>
    </row>
    <row r="1376" spans="1:56" ht="11.25" customHeight="1">
      <c r="A1376" s="123">
        <v>300</v>
      </c>
      <c r="B1376" s="55" t="s">
        <v>728</v>
      </c>
      <c r="C1376" s="345">
        <v>1</v>
      </c>
      <c r="D1376" s="57">
        <v>40029</v>
      </c>
      <c r="E1376" s="94">
        <v>330</v>
      </c>
      <c r="F1376" s="55" t="s">
        <v>327</v>
      </c>
      <c r="G1376" s="55" t="s">
        <v>338</v>
      </c>
      <c r="H1376" s="55" t="s">
        <v>342</v>
      </c>
      <c r="I1376" s="55" t="s">
        <v>849</v>
      </c>
      <c r="J1376" s="55" t="s">
        <v>591</v>
      </c>
      <c r="K1376" s="55" t="s">
        <v>848</v>
      </c>
      <c r="L1376" s="55"/>
      <c r="M1376" s="8"/>
      <c r="N1376" s="58"/>
      <c r="O1376" s="55"/>
      <c r="P1376" s="55"/>
      <c r="Q1376" s="55"/>
      <c r="R1376" s="8"/>
      <c r="S1376" s="58"/>
      <c r="T1376" s="55"/>
      <c r="U1376" s="55"/>
      <c r="V1376" s="55"/>
      <c r="W1376" s="8"/>
      <c r="X1376" s="58"/>
      <c r="Y1376" s="55"/>
      <c r="Z1376" s="55"/>
      <c r="AA1376" s="55"/>
      <c r="AB1376" s="8"/>
      <c r="AC1376" s="58"/>
      <c r="AD1376" s="55"/>
      <c r="AE1376" s="55"/>
      <c r="AF1376" s="55"/>
      <c r="AG1376" s="8"/>
      <c r="AH1376" s="58"/>
      <c r="AI1376" s="55"/>
      <c r="AJ1376" s="55"/>
      <c r="AK1376" s="55">
        <v>360.97500000000002</v>
      </c>
      <c r="AL1376" s="8">
        <v>313276.19613367965</v>
      </c>
      <c r="AM1376" s="58">
        <v>0.86786119851424504</v>
      </c>
      <c r="AN1376" s="237">
        <v>1</v>
      </c>
      <c r="AO1376" s="228"/>
      <c r="AP1376" s="56">
        <v>1077.78</v>
      </c>
      <c r="AQ1376" s="200">
        <v>966448.02681170695</v>
      </c>
      <c r="AR1376" s="201">
        <v>0.89670250590260248</v>
      </c>
      <c r="AS1376" s="56">
        <v>1</v>
      </c>
      <c r="AT1376" s="56"/>
      <c r="AU1376" s="423">
        <v>1799.9561285401317</v>
      </c>
      <c r="AV1376" s="200">
        <v>1637241.8115093233</v>
      </c>
      <c r="AW1376" s="201">
        <v>0.90960095390614937</v>
      </c>
      <c r="AX1376" s="423">
        <v>1</v>
      </c>
      <c r="AY1376" s="56"/>
      <c r="AZ1376" s="424">
        <v>1064.516392777884</v>
      </c>
      <c r="BA1376" s="200">
        <v>897412.58712672582</v>
      </c>
      <c r="BB1376" s="201">
        <v>0.84302373661424201</v>
      </c>
      <c r="BC1376" s="425">
        <v>1</v>
      </c>
      <c r="BD1376" s="139"/>
    </row>
    <row r="1377" spans="1:56" ht="11.25" customHeight="1">
      <c r="A1377" s="123">
        <v>300</v>
      </c>
      <c r="B1377" s="55" t="s">
        <v>728</v>
      </c>
      <c r="C1377" s="345">
        <v>2</v>
      </c>
      <c r="D1377" s="57">
        <v>40254</v>
      </c>
      <c r="E1377" s="94">
        <v>330</v>
      </c>
      <c r="F1377" s="55" t="s">
        <v>327</v>
      </c>
      <c r="G1377" s="55" t="s">
        <v>338</v>
      </c>
      <c r="H1377" s="55" t="s">
        <v>342</v>
      </c>
      <c r="I1377" s="55" t="s">
        <v>849</v>
      </c>
      <c r="J1377" s="55" t="s">
        <v>591</v>
      </c>
      <c r="K1377" s="55" t="s">
        <v>848</v>
      </c>
      <c r="L1377" s="55"/>
      <c r="M1377" s="8"/>
      <c r="N1377" s="58"/>
      <c r="O1377" s="55"/>
      <c r="P1377" s="55"/>
      <c r="Q1377" s="55"/>
      <c r="R1377" s="8"/>
      <c r="S1377" s="58"/>
      <c r="T1377" s="55"/>
      <c r="U1377" s="55"/>
      <c r="V1377" s="55"/>
      <c r="W1377" s="8"/>
      <c r="X1377" s="58"/>
      <c r="Y1377" s="55"/>
      <c r="Z1377" s="55"/>
      <c r="AA1377" s="55"/>
      <c r="AB1377" s="8"/>
      <c r="AC1377" s="58"/>
      <c r="AD1377" s="55"/>
      <c r="AE1377" s="55"/>
      <c r="AF1377" s="55"/>
      <c r="AG1377" s="8"/>
      <c r="AH1377" s="58"/>
      <c r="AI1377" s="55"/>
      <c r="AJ1377" s="55"/>
      <c r="AK1377" s="55">
        <v>298.38099999999997</v>
      </c>
      <c r="AL1377" s="8">
        <v>258712.89792502319</v>
      </c>
      <c r="AM1377" s="58">
        <v>0.86705553612670783</v>
      </c>
      <c r="AN1377" s="237">
        <v>1</v>
      </c>
      <c r="AO1377" s="228"/>
      <c r="AP1377" s="55">
        <v>1059.4000000000001</v>
      </c>
      <c r="AQ1377" s="200">
        <v>951374.94685699628</v>
      </c>
      <c r="AR1377" s="201">
        <v>0.89803185468849933</v>
      </c>
      <c r="AS1377" s="55">
        <v>1</v>
      </c>
      <c r="AT1377" s="55"/>
      <c r="AU1377" s="423">
        <v>1610.4866910581547</v>
      </c>
      <c r="AV1377" s="200">
        <v>1464491.7642914297</v>
      </c>
      <c r="AW1377" s="201">
        <v>0.90934732489419046</v>
      </c>
      <c r="AX1377" s="423">
        <v>1</v>
      </c>
      <c r="AY1377" s="55"/>
      <c r="AZ1377" s="424">
        <v>1298.9998780229316</v>
      </c>
      <c r="BA1377" s="200">
        <v>1096632.4214728684</v>
      </c>
      <c r="BB1377" s="201">
        <v>0.84421287486334096</v>
      </c>
      <c r="BC1377" s="425">
        <v>1</v>
      </c>
      <c r="BD1377" s="136"/>
    </row>
    <row r="1378" spans="1:56" ht="11.25" customHeight="1">
      <c r="A1378" s="123">
        <v>300</v>
      </c>
      <c r="B1378" s="55" t="s">
        <v>728</v>
      </c>
      <c r="C1378" s="345">
        <v>3</v>
      </c>
      <c r="D1378" s="57">
        <v>40392</v>
      </c>
      <c r="E1378" s="94">
        <v>330</v>
      </c>
      <c r="F1378" s="55" t="s">
        <v>327</v>
      </c>
      <c r="G1378" s="55" t="s">
        <v>338</v>
      </c>
      <c r="H1378" s="55" t="s">
        <v>342</v>
      </c>
      <c r="I1378" s="55" t="s">
        <v>849</v>
      </c>
      <c r="J1378" s="55" t="s">
        <v>591</v>
      </c>
      <c r="K1378" s="55" t="s">
        <v>848</v>
      </c>
      <c r="L1378" s="55"/>
      <c r="M1378" s="8"/>
      <c r="N1378" s="58"/>
      <c r="O1378" s="55"/>
      <c r="P1378" s="55"/>
      <c r="Q1378" s="55"/>
      <c r="R1378" s="8"/>
      <c r="S1378" s="58"/>
      <c r="T1378" s="55"/>
      <c r="U1378" s="55"/>
      <c r="V1378" s="55"/>
      <c r="W1378" s="8"/>
      <c r="X1378" s="58"/>
      <c r="Y1378" s="55"/>
      <c r="Z1378" s="55"/>
      <c r="AA1378" s="55"/>
      <c r="AB1378" s="8"/>
      <c r="AC1378" s="58"/>
      <c r="AD1378" s="55"/>
      <c r="AE1378" s="55"/>
      <c r="AF1378" s="55"/>
      <c r="AG1378" s="8"/>
      <c r="AH1378" s="58"/>
      <c r="AI1378" s="55"/>
      <c r="AJ1378" s="55"/>
      <c r="AK1378" s="55">
        <v>466.49799999999999</v>
      </c>
      <c r="AL1378" s="8">
        <v>431416.09861484973</v>
      </c>
      <c r="AM1378" s="58">
        <v>0.92479731663340403</v>
      </c>
      <c r="AN1378" s="237">
        <v>1</v>
      </c>
      <c r="AO1378" s="228"/>
      <c r="AP1378" s="56">
        <v>1200.95</v>
      </c>
      <c r="AQ1378" s="200">
        <v>1135685.6100145504</v>
      </c>
      <c r="AR1378" s="201">
        <v>0.94565603065452375</v>
      </c>
      <c r="AS1378" s="56">
        <v>1</v>
      </c>
      <c r="AT1378" s="56"/>
      <c r="AU1378" s="423">
        <v>2009.3489538890919</v>
      </c>
      <c r="AV1378" s="200">
        <v>1829540.6049970509</v>
      </c>
      <c r="AW1378" s="201">
        <v>0.91051412521253594</v>
      </c>
      <c r="AX1378" s="423">
        <v>1</v>
      </c>
      <c r="AY1378" s="56"/>
      <c r="AZ1378" s="424">
        <v>1335.3320171281907</v>
      </c>
      <c r="BA1378" s="200">
        <v>1224937.509470829</v>
      </c>
      <c r="BB1378" s="201">
        <v>0.91732804557867198</v>
      </c>
      <c r="BC1378" s="425">
        <v>1</v>
      </c>
      <c r="BD1378" s="139"/>
    </row>
    <row r="1379" spans="1:56" s="4" customFormat="1" ht="11.25" customHeight="1">
      <c r="A1379" s="123">
        <v>300</v>
      </c>
      <c r="B1379" s="55" t="s">
        <v>728</v>
      </c>
      <c r="C1379" s="345">
        <v>4</v>
      </c>
      <c r="D1379" s="57">
        <v>40532</v>
      </c>
      <c r="E1379" s="94">
        <v>330</v>
      </c>
      <c r="F1379" s="55" t="s">
        <v>327</v>
      </c>
      <c r="G1379" s="55" t="s">
        <v>338</v>
      </c>
      <c r="H1379" s="55" t="s">
        <v>342</v>
      </c>
      <c r="I1379" s="55" t="s">
        <v>849</v>
      </c>
      <c r="J1379" s="55" t="s">
        <v>591</v>
      </c>
      <c r="K1379" s="55" t="s">
        <v>848</v>
      </c>
      <c r="L1379" s="55"/>
      <c r="M1379" s="8"/>
      <c r="N1379" s="58"/>
      <c r="O1379" s="55"/>
      <c r="P1379" s="55"/>
      <c r="Q1379" s="55"/>
      <c r="R1379" s="8"/>
      <c r="S1379" s="58"/>
      <c r="T1379" s="55"/>
      <c r="U1379" s="55"/>
      <c r="V1379" s="55"/>
      <c r="W1379" s="8"/>
      <c r="X1379" s="58"/>
      <c r="Y1379" s="55"/>
      <c r="Z1379" s="55"/>
      <c r="AA1379" s="55"/>
      <c r="AB1379" s="8"/>
      <c r="AC1379" s="58"/>
      <c r="AD1379" s="55"/>
      <c r="AE1379" s="55"/>
      <c r="AF1379" s="55"/>
      <c r="AG1379" s="8"/>
      <c r="AH1379" s="58"/>
      <c r="AI1379" s="55"/>
      <c r="AJ1379" s="55"/>
      <c r="AK1379" s="55">
        <v>526.71299999999997</v>
      </c>
      <c r="AL1379" s="8">
        <v>487574.36368447822</v>
      </c>
      <c r="AM1379" s="58">
        <v>0.92569267074189976</v>
      </c>
      <c r="AN1379" s="237">
        <v>1</v>
      </c>
      <c r="AO1379" s="228"/>
      <c r="AP1379" s="56">
        <v>1038.23</v>
      </c>
      <c r="AQ1379" s="200">
        <v>989103.38756334328</v>
      </c>
      <c r="AR1379" s="201">
        <v>0.95268234164235599</v>
      </c>
      <c r="AS1379" s="56">
        <v>1</v>
      </c>
      <c r="AT1379" s="56"/>
      <c r="AU1379" s="423">
        <v>2022.3206894300426</v>
      </c>
      <c r="AV1379" s="200">
        <v>1841546.7066986526</v>
      </c>
      <c r="AW1379" s="201">
        <v>0.91061062487456512</v>
      </c>
      <c r="AX1379" s="423">
        <v>1</v>
      </c>
      <c r="AY1379" s="56"/>
      <c r="AZ1379" s="424">
        <v>1377.87053472448</v>
      </c>
      <c r="BA1379" s="200">
        <v>1265374.3986421805</v>
      </c>
      <c r="BB1379" s="201">
        <v>0.91835507527940974</v>
      </c>
      <c r="BC1379" s="425">
        <v>1</v>
      </c>
      <c r="BD1379" s="139"/>
    </row>
    <row r="1380" spans="1:56" ht="11.25" customHeight="1">
      <c r="A1380" s="123">
        <v>300</v>
      </c>
      <c r="B1380" s="55" t="s">
        <v>728</v>
      </c>
      <c r="C1380" s="345">
        <v>5</v>
      </c>
      <c r="D1380" s="57">
        <v>40538</v>
      </c>
      <c r="E1380" s="94">
        <v>660</v>
      </c>
      <c r="F1380" s="55" t="s">
        <v>327</v>
      </c>
      <c r="G1380" s="55" t="s">
        <v>338</v>
      </c>
      <c r="H1380" s="55" t="s">
        <v>342</v>
      </c>
      <c r="I1380" s="55" t="s">
        <v>849</v>
      </c>
      <c r="J1380" s="55" t="s">
        <v>591</v>
      </c>
      <c r="K1380" s="55" t="s">
        <v>848</v>
      </c>
      <c r="L1380" s="55"/>
      <c r="M1380" s="8"/>
      <c r="N1380" s="58"/>
      <c r="O1380" s="55"/>
      <c r="P1380" s="5" t="s">
        <v>266</v>
      </c>
      <c r="Q1380" s="55"/>
      <c r="R1380" s="8"/>
      <c r="S1380" s="58"/>
      <c r="T1380" s="55"/>
      <c r="U1380" s="5" t="s">
        <v>266</v>
      </c>
      <c r="V1380" s="55"/>
      <c r="W1380" s="8"/>
      <c r="X1380" s="58"/>
      <c r="Y1380" s="55"/>
      <c r="Z1380" s="5" t="s">
        <v>266</v>
      </c>
      <c r="AA1380" s="55"/>
      <c r="AB1380" s="8"/>
      <c r="AC1380" s="58"/>
      <c r="AD1380" s="55"/>
      <c r="AE1380" s="5" t="s">
        <v>266</v>
      </c>
      <c r="AF1380" s="55"/>
      <c r="AG1380" s="8"/>
      <c r="AH1380" s="58"/>
      <c r="AI1380" s="55"/>
      <c r="AJ1380" s="5" t="s">
        <v>266</v>
      </c>
      <c r="AK1380" s="55">
        <v>1713.076</v>
      </c>
      <c r="AL1380" s="8">
        <v>1560068.7416051028</v>
      </c>
      <c r="AM1380" s="58">
        <v>0.91068273772156216</v>
      </c>
      <c r="AN1380" s="237">
        <v>1</v>
      </c>
      <c r="AO1380" s="228" t="s">
        <v>266</v>
      </c>
      <c r="AP1380" s="55">
        <v>2742.28</v>
      </c>
      <c r="AQ1380" s="200">
        <v>2399192.7354166214</v>
      </c>
      <c r="AR1380" s="201">
        <v>0.87488977617771391</v>
      </c>
      <c r="AS1380" s="55">
        <v>1</v>
      </c>
      <c r="AT1380" s="55" t="s">
        <v>266</v>
      </c>
      <c r="AU1380" s="423">
        <v>3975.6938208022807</v>
      </c>
      <c r="AV1380" s="200">
        <v>3569960.1944356854</v>
      </c>
      <c r="AW1380" s="201">
        <v>0.89794646050366134</v>
      </c>
      <c r="AX1380" s="423">
        <v>1</v>
      </c>
      <c r="AY1380" s="55" t="s">
        <v>266</v>
      </c>
      <c r="AZ1380" s="424">
        <v>3569.4204839817312</v>
      </c>
      <c r="BA1380" s="200">
        <v>3254246.7325130519</v>
      </c>
      <c r="BB1380" s="201">
        <v>0.9117017025920412</v>
      </c>
      <c r="BC1380" s="425">
        <v>1</v>
      </c>
      <c r="BD1380" s="136" t="s">
        <v>266</v>
      </c>
    </row>
    <row r="1381" spans="1:56" ht="11.25" customHeight="1">
      <c r="A1381" s="123">
        <v>300</v>
      </c>
      <c r="B1381" s="55" t="s">
        <v>728</v>
      </c>
      <c r="C1381" s="345">
        <v>6</v>
      </c>
      <c r="D1381" s="57">
        <v>40744</v>
      </c>
      <c r="E1381" s="94">
        <v>660</v>
      </c>
      <c r="F1381" s="55" t="s">
        <v>327</v>
      </c>
      <c r="G1381" s="55" t="s">
        <v>338</v>
      </c>
      <c r="H1381" s="55" t="s">
        <v>342</v>
      </c>
      <c r="I1381" s="55" t="s">
        <v>849</v>
      </c>
      <c r="J1381" s="55" t="s">
        <v>591</v>
      </c>
      <c r="K1381" s="55" t="s">
        <v>848</v>
      </c>
      <c r="L1381" s="55"/>
      <c r="M1381" s="8"/>
      <c r="N1381" s="58"/>
      <c r="O1381" s="55"/>
      <c r="P1381" s="5" t="s">
        <v>266</v>
      </c>
      <c r="Q1381" s="55"/>
      <c r="R1381" s="8"/>
      <c r="S1381" s="58"/>
      <c r="T1381" s="55"/>
      <c r="U1381" s="5" t="s">
        <v>266</v>
      </c>
      <c r="V1381" s="55"/>
      <c r="W1381" s="8"/>
      <c r="X1381" s="58"/>
      <c r="Y1381" s="55"/>
      <c r="Z1381" s="5" t="s">
        <v>266</v>
      </c>
      <c r="AA1381" s="55"/>
      <c r="AB1381" s="8"/>
      <c r="AC1381" s="58"/>
      <c r="AD1381" s="55"/>
      <c r="AE1381" s="5" t="s">
        <v>266</v>
      </c>
      <c r="AF1381" s="55"/>
      <c r="AG1381" s="8"/>
      <c r="AH1381" s="58"/>
      <c r="AI1381" s="55"/>
      <c r="AJ1381" s="5" t="s">
        <v>266</v>
      </c>
      <c r="AK1381" s="55">
        <v>1840.66</v>
      </c>
      <c r="AL1381" s="8">
        <v>1680953.7428594057</v>
      </c>
      <c r="AM1381" s="58">
        <v>0.91323424361881367</v>
      </c>
      <c r="AN1381" s="237">
        <v>1</v>
      </c>
      <c r="AO1381" s="228" t="s">
        <v>266</v>
      </c>
      <c r="AP1381" s="55">
        <v>2695.65</v>
      </c>
      <c r="AQ1381" s="200">
        <v>2368675.7792280558</v>
      </c>
      <c r="AR1381" s="201">
        <v>0.87870301382896732</v>
      </c>
      <c r="AS1381" s="55">
        <v>1</v>
      </c>
      <c r="AT1381" s="55" t="s">
        <v>266</v>
      </c>
      <c r="AU1381" s="423">
        <v>4064.3272029052341</v>
      </c>
      <c r="AV1381" s="200">
        <v>3645349.1051722527</v>
      </c>
      <c r="AW1381" s="201">
        <v>0.89691329540754239</v>
      </c>
      <c r="AX1381" s="423">
        <v>1</v>
      </c>
      <c r="AY1381" s="55" t="s">
        <v>266</v>
      </c>
      <c r="AZ1381" s="423">
        <v>3711.0819391290529</v>
      </c>
      <c r="BA1381" s="200">
        <v>3381133.2660355251</v>
      </c>
      <c r="BB1381" s="201">
        <v>0.91109097602653233</v>
      </c>
      <c r="BC1381" s="425">
        <v>1</v>
      </c>
      <c r="BD1381" s="136" t="s">
        <v>266</v>
      </c>
    </row>
    <row r="1382" spans="1:56" ht="11.25" customHeight="1">
      <c r="A1382" s="123">
        <v>300</v>
      </c>
      <c r="B1382" s="55" t="s">
        <v>728</v>
      </c>
      <c r="C1382" s="345">
        <v>7</v>
      </c>
      <c r="D1382" s="57">
        <v>40854</v>
      </c>
      <c r="E1382" s="94">
        <v>660</v>
      </c>
      <c r="F1382" s="55" t="s">
        <v>327</v>
      </c>
      <c r="G1382" s="55" t="s">
        <v>338</v>
      </c>
      <c r="H1382" s="55" t="s">
        <v>342</v>
      </c>
      <c r="I1382" s="55" t="s">
        <v>849</v>
      </c>
      <c r="J1382" s="55" t="s">
        <v>591</v>
      </c>
      <c r="K1382" s="55" t="s">
        <v>848</v>
      </c>
      <c r="L1382" s="55"/>
      <c r="M1382" s="8"/>
      <c r="N1382" s="58"/>
      <c r="O1382" s="55"/>
      <c r="P1382" s="55"/>
      <c r="Q1382" s="55"/>
      <c r="R1382" s="8"/>
      <c r="S1382" s="58"/>
      <c r="T1382" s="55"/>
      <c r="U1382" s="55"/>
      <c r="V1382" s="55"/>
      <c r="W1382" s="8"/>
      <c r="X1382" s="58"/>
      <c r="Y1382" s="55"/>
      <c r="Z1382" s="55"/>
      <c r="AA1382" s="55"/>
      <c r="AB1382" s="8"/>
      <c r="AC1382" s="58"/>
      <c r="AD1382" s="55"/>
      <c r="AE1382" s="55"/>
      <c r="AF1382" s="55"/>
      <c r="AG1382" s="8"/>
      <c r="AH1382" s="58"/>
      <c r="AI1382" s="55"/>
      <c r="AJ1382" s="55"/>
      <c r="AK1382" s="55">
        <v>911.55</v>
      </c>
      <c r="AL1382" s="8">
        <v>851139.38142907643</v>
      </c>
      <c r="AM1382" s="58">
        <v>0.93372758645063514</v>
      </c>
      <c r="AN1382" s="237">
        <v>1</v>
      </c>
      <c r="AO1382" s="228"/>
      <c r="AP1382" s="55">
        <v>3771.9</v>
      </c>
      <c r="AQ1382" s="200">
        <v>3418391.9318250949</v>
      </c>
      <c r="AR1382" s="201">
        <v>0.90627851529072745</v>
      </c>
      <c r="AS1382" s="55">
        <v>1</v>
      </c>
      <c r="AT1382" s="55"/>
      <c r="AU1382" s="423">
        <v>3829.0029059038111</v>
      </c>
      <c r="AV1382" s="200">
        <v>3491760.9707143689</v>
      </c>
      <c r="AW1382" s="201">
        <v>0.91192434597804561</v>
      </c>
      <c r="AX1382" s="423">
        <v>1</v>
      </c>
      <c r="AY1382" s="55"/>
      <c r="AZ1382" s="424">
        <v>3653.1358367226026</v>
      </c>
      <c r="BA1382" s="200">
        <v>3369900.8229254801</v>
      </c>
      <c r="BB1382" s="201">
        <v>0.9224679764300181</v>
      </c>
      <c r="BC1382" s="425">
        <v>1</v>
      </c>
      <c r="BD1382" s="136"/>
    </row>
    <row r="1383" spans="1:56" ht="11.25" customHeight="1">
      <c r="A1383" s="123">
        <v>300</v>
      </c>
      <c r="B1383" s="55" t="s">
        <v>728</v>
      </c>
      <c r="C1383" s="345">
        <v>8</v>
      </c>
      <c r="D1383" s="57">
        <v>40971</v>
      </c>
      <c r="E1383" s="94">
        <v>660</v>
      </c>
      <c r="F1383" s="55" t="s">
        <v>327</v>
      </c>
      <c r="G1383" s="55" t="s">
        <v>338</v>
      </c>
      <c r="H1383" s="55" t="s">
        <v>342</v>
      </c>
      <c r="I1383" s="55" t="s">
        <v>849</v>
      </c>
      <c r="J1383" s="55" t="s">
        <v>591</v>
      </c>
      <c r="K1383" s="55" t="s">
        <v>848</v>
      </c>
      <c r="L1383" s="55"/>
      <c r="M1383" s="8"/>
      <c r="N1383" s="58"/>
      <c r="O1383" s="55"/>
      <c r="P1383" s="55"/>
      <c r="Q1383" s="55"/>
      <c r="R1383" s="8"/>
      <c r="S1383" s="58"/>
      <c r="T1383" s="55"/>
      <c r="U1383" s="55"/>
      <c r="V1383" s="55"/>
      <c r="W1383" s="8"/>
      <c r="X1383" s="58"/>
      <c r="Y1383" s="55"/>
      <c r="Z1383" s="55"/>
      <c r="AA1383" s="55"/>
      <c r="AB1383" s="8"/>
      <c r="AC1383" s="58"/>
      <c r="AD1383" s="55"/>
      <c r="AE1383" s="55"/>
      <c r="AF1383" s="55"/>
      <c r="AG1383" s="8"/>
      <c r="AH1383" s="58"/>
      <c r="AI1383" s="55"/>
      <c r="AJ1383" s="55"/>
      <c r="AK1383" s="55">
        <v>789.42</v>
      </c>
      <c r="AL1383" s="8">
        <v>746424.68857418245</v>
      </c>
      <c r="AM1383" s="58">
        <v>0.94553556861263022</v>
      </c>
      <c r="AN1383" s="237">
        <v>1</v>
      </c>
      <c r="AO1383" s="228"/>
      <c r="AP1383" s="55">
        <v>4062.96</v>
      </c>
      <c r="AQ1383" s="200">
        <v>3684221.6389986617</v>
      </c>
      <c r="AR1383" s="201">
        <v>0.90678265082566945</v>
      </c>
      <c r="AS1383" s="55">
        <v>1</v>
      </c>
      <c r="AT1383" s="55"/>
      <c r="AU1383" s="423">
        <v>3659.6933323909911</v>
      </c>
      <c r="AV1383" s="200">
        <v>3333502.3502689814</v>
      </c>
      <c r="AW1383" s="201">
        <v>0.91086931267301052</v>
      </c>
      <c r="AX1383" s="423">
        <v>1</v>
      </c>
      <c r="AY1383" s="55"/>
      <c r="AZ1383" s="424">
        <v>4259.6699609636962</v>
      </c>
      <c r="BA1383" s="200">
        <v>3927086.2312802798</v>
      </c>
      <c r="BB1383" s="201">
        <v>0.92192265299160092</v>
      </c>
      <c r="BC1383" s="425">
        <v>1</v>
      </c>
      <c r="BD1383" s="136"/>
    </row>
    <row r="1384" spans="1:56" ht="11.25" customHeight="1">
      <c r="A1384" s="123">
        <v>300</v>
      </c>
      <c r="B1384" s="55" t="s">
        <v>728</v>
      </c>
      <c r="C1384" s="345">
        <v>9</v>
      </c>
      <c r="D1384" s="57">
        <v>40977</v>
      </c>
      <c r="E1384" s="94">
        <v>660</v>
      </c>
      <c r="F1384" s="55" t="s">
        <v>327</v>
      </c>
      <c r="G1384" s="55" t="s">
        <v>338</v>
      </c>
      <c r="H1384" s="55" t="s">
        <v>342</v>
      </c>
      <c r="I1384" s="55" t="s">
        <v>849</v>
      </c>
      <c r="J1384" s="55" t="s">
        <v>591</v>
      </c>
      <c r="K1384" s="55" t="s">
        <v>848</v>
      </c>
      <c r="L1384" s="55"/>
      <c r="M1384" s="8"/>
      <c r="N1384" s="58"/>
      <c r="O1384" s="55"/>
      <c r="P1384" s="55"/>
      <c r="Q1384" s="55"/>
      <c r="R1384" s="8"/>
      <c r="S1384" s="58"/>
      <c r="T1384" s="55"/>
      <c r="U1384" s="55"/>
      <c r="V1384" s="55"/>
      <c r="W1384" s="8"/>
      <c r="X1384" s="58"/>
      <c r="Y1384" s="55"/>
      <c r="Z1384" s="55"/>
      <c r="AA1384" s="55"/>
      <c r="AB1384" s="8"/>
      <c r="AC1384" s="58"/>
      <c r="AD1384" s="55"/>
      <c r="AE1384" s="55"/>
      <c r="AF1384" s="55"/>
      <c r="AG1384" s="8"/>
      <c r="AH1384" s="58"/>
      <c r="AI1384" s="55"/>
      <c r="AJ1384" s="55"/>
      <c r="AK1384" s="55">
        <v>1762.0730000000001</v>
      </c>
      <c r="AL1384" s="8">
        <v>1605490.5412892727</v>
      </c>
      <c r="AM1384" s="58">
        <v>0.91113735996708001</v>
      </c>
      <c r="AN1384" s="237">
        <v>1</v>
      </c>
      <c r="AO1384" s="228"/>
      <c r="AP1384" s="55">
        <v>3127.15</v>
      </c>
      <c r="AQ1384" s="200">
        <v>2857476.1517694863</v>
      </c>
      <c r="AR1384" s="201">
        <v>0.91376369914122646</v>
      </c>
      <c r="AS1384" s="55">
        <v>1</v>
      </c>
      <c r="AT1384" s="55"/>
      <c r="AU1384" s="423">
        <v>3585.9397995795648</v>
      </c>
      <c r="AV1384" s="200">
        <v>3279305.6359729245</v>
      </c>
      <c r="AW1384" s="201">
        <v>0.91448987413492222</v>
      </c>
      <c r="AX1384" s="423">
        <v>1</v>
      </c>
      <c r="AY1384" s="55"/>
      <c r="AZ1384" s="424">
        <v>3224.6429565494332</v>
      </c>
      <c r="BA1384" s="200">
        <v>2980763.5790786198</v>
      </c>
      <c r="BB1384" s="201">
        <v>0.92437011453454709</v>
      </c>
      <c r="BC1384" s="425">
        <v>1</v>
      </c>
      <c r="BD1384" s="136"/>
    </row>
    <row r="1385" spans="1:56" ht="11.25" customHeight="1">
      <c r="A1385" s="357">
        <v>301</v>
      </c>
      <c r="B1385" s="263" t="s">
        <v>699</v>
      </c>
      <c r="C1385" s="344">
        <v>0</v>
      </c>
      <c r="D1385" s="264"/>
      <c r="E1385" s="421">
        <v>4000</v>
      </c>
      <c r="F1385" s="263" t="s">
        <v>327</v>
      </c>
      <c r="G1385" s="263" t="s">
        <v>338</v>
      </c>
      <c r="H1385" s="263" t="s">
        <v>700</v>
      </c>
      <c r="I1385" s="263" t="s">
        <v>849</v>
      </c>
      <c r="J1385" s="263" t="s">
        <v>591</v>
      </c>
      <c r="K1385" s="263" t="s">
        <v>848</v>
      </c>
      <c r="L1385" s="263">
        <v>24599</v>
      </c>
      <c r="M1385" s="265">
        <v>19868777.973951966</v>
      </c>
      <c r="N1385" s="268">
        <v>0.80770673498727452</v>
      </c>
      <c r="O1385" s="263">
        <v>1</v>
      </c>
      <c r="P1385" s="263"/>
      <c r="Q1385" s="267">
        <v>24752</v>
      </c>
      <c r="R1385" s="265">
        <v>20192542.916462176</v>
      </c>
      <c r="S1385" s="268">
        <v>0.81579439707749579</v>
      </c>
      <c r="T1385" s="263">
        <v>1</v>
      </c>
      <c r="U1385" s="263"/>
      <c r="V1385" s="267">
        <v>24463</v>
      </c>
      <c r="W1385" s="265">
        <v>20021329.717473965</v>
      </c>
      <c r="X1385" s="268">
        <v>0.81843313238253557</v>
      </c>
      <c r="Y1385" s="263">
        <v>1</v>
      </c>
      <c r="Z1385" s="263"/>
      <c r="AA1385" s="267">
        <v>24536</v>
      </c>
      <c r="AB1385" s="265">
        <v>20075527.005268238</v>
      </c>
      <c r="AC1385" s="268">
        <v>0.81820700217102371</v>
      </c>
      <c r="AD1385" s="263">
        <v>1</v>
      </c>
      <c r="AE1385" s="263"/>
      <c r="AF1385" s="267">
        <v>8290</v>
      </c>
      <c r="AG1385" s="265">
        <v>6958055.964904869</v>
      </c>
      <c r="AH1385" s="268">
        <v>0.83933123822736666</v>
      </c>
      <c r="AI1385" s="263">
        <v>1</v>
      </c>
      <c r="AJ1385" s="263"/>
      <c r="AK1385" s="263">
        <v>10744</v>
      </c>
      <c r="AL1385" s="265">
        <v>8958533.7498474605</v>
      </c>
      <c r="AM1385" s="268">
        <v>0.83381736316525135</v>
      </c>
      <c r="AN1385" s="263"/>
      <c r="AO1385" s="313"/>
      <c r="AP1385" s="263">
        <v>18670</v>
      </c>
      <c r="AQ1385" s="265">
        <v>15495437.371723209</v>
      </c>
      <c r="AR1385" s="268">
        <v>0.82996450839438718</v>
      </c>
      <c r="AS1385" s="263"/>
      <c r="AT1385" s="263"/>
      <c r="AU1385" s="422">
        <v>21776.029079151391</v>
      </c>
      <c r="AV1385" s="265">
        <v>17959106.059495475</v>
      </c>
      <c r="AW1385" s="268">
        <v>0.82471905204653317</v>
      </c>
      <c r="AX1385" s="422"/>
      <c r="AY1385" s="263"/>
      <c r="AZ1385" s="422">
        <v>5868.2800000000007</v>
      </c>
      <c r="BA1385" s="265">
        <v>4857531.9282246111</v>
      </c>
      <c r="BB1385" s="268">
        <v>0.82776076264673981</v>
      </c>
      <c r="BC1385" s="422"/>
      <c r="BD1385" s="263"/>
    </row>
    <row r="1386" spans="1:56" ht="11.25" customHeight="1">
      <c r="A1386" s="123">
        <v>301</v>
      </c>
      <c r="B1386" s="55" t="s">
        <v>699</v>
      </c>
      <c r="C1386" s="345">
        <v>1</v>
      </c>
      <c r="D1386" s="57">
        <v>40964</v>
      </c>
      <c r="E1386" s="94">
        <v>800</v>
      </c>
      <c r="F1386" s="55" t="s">
        <v>327</v>
      </c>
      <c r="G1386" s="55" t="s">
        <v>338</v>
      </c>
      <c r="H1386" s="55" t="s">
        <v>700</v>
      </c>
      <c r="I1386" s="55" t="s">
        <v>849</v>
      </c>
      <c r="J1386" s="55" t="s">
        <v>591</v>
      </c>
      <c r="K1386" s="55" t="s">
        <v>848</v>
      </c>
      <c r="L1386" s="55"/>
      <c r="M1386" s="8"/>
      <c r="N1386" s="58"/>
      <c r="O1386" s="55"/>
      <c r="P1386" s="55"/>
      <c r="Q1386" s="55"/>
      <c r="R1386" s="8"/>
      <c r="S1386" s="58"/>
      <c r="T1386" s="55"/>
      <c r="U1386" s="55"/>
      <c r="V1386" s="55"/>
      <c r="W1386" s="8"/>
      <c r="X1386" s="58"/>
      <c r="Y1386" s="55"/>
      <c r="Z1386" s="55"/>
      <c r="AA1386" s="55"/>
      <c r="AB1386" s="8"/>
      <c r="AC1386" s="58"/>
      <c r="AD1386" s="55"/>
      <c r="AE1386" s="55"/>
      <c r="AF1386" s="55"/>
      <c r="AG1386" s="8"/>
      <c r="AH1386" s="58"/>
      <c r="AI1386" s="55"/>
      <c r="AJ1386" s="55"/>
      <c r="AK1386" s="55">
        <v>3566.6782608695648</v>
      </c>
      <c r="AL1386" s="8">
        <v>2972915.019460531</v>
      </c>
      <c r="AM1386" s="58">
        <v>0.83352486600115339</v>
      </c>
      <c r="AN1386" s="237">
        <v>1</v>
      </c>
      <c r="AO1386" s="228"/>
      <c r="AP1386" s="55">
        <v>4623</v>
      </c>
      <c r="AQ1386" s="200">
        <v>3916132.8502485245</v>
      </c>
      <c r="AR1386" s="201">
        <v>0.84709773961681256</v>
      </c>
      <c r="AS1386" s="55">
        <v>1</v>
      </c>
      <c r="AT1386" s="55"/>
      <c r="AU1386" s="423">
        <v>4288.3607089425486</v>
      </c>
      <c r="AV1386" s="200">
        <v>3531610.2752527609</v>
      </c>
      <c r="AW1386" s="201">
        <v>0.82353386642319282</v>
      </c>
      <c r="AX1386" s="423">
        <v>1</v>
      </c>
      <c r="AY1386" s="55"/>
      <c r="AZ1386" s="424">
        <v>1243.5500000000002</v>
      </c>
      <c r="BA1386" s="200">
        <v>1038702.192934445</v>
      </c>
      <c r="BB1386" s="201">
        <v>0.83527175661167208</v>
      </c>
      <c r="BC1386" s="425">
        <v>1</v>
      </c>
      <c r="BD1386" s="136"/>
    </row>
    <row r="1387" spans="1:56" ht="11.25" customHeight="1">
      <c r="A1387" s="123">
        <v>301</v>
      </c>
      <c r="B1387" s="55" t="s">
        <v>699</v>
      </c>
      <c r="C1387" s="345">
        <v>2</v>
      </c>
      <c r="D1387" s="57">
        <v>41115</v>
      </c>
      <c r="E1387" s="94">
        <v>800</v>
      </c>
      <c r="F1387" s="55" t="s">
        <v>327</v>
      </c>
      <c r="G1387" s="55" t="s">
        <v>338</v>
      </c>
      <c r="H1387" s="55" t="s">
        <v>700</v>
      </c>
      <c r="I1387" s="55" t="s">
        <v>849</v>
      </c>
      <c r="J1387" s="55" t="s">
        <v>591</v>
      </c>
      <c r="K1387" s="55" t="s">
        <v>848</v>
      </c>
      <c r="L1387" s="55"/>
      <c r="M1387" s="8"/>
      <c r="N1387" s="58"/>
      <c r="O1387" s="55"/>
      <c r="P1387" s="55"/>
      <c r="Q1387" s="55"/>
      <c r="R1387" s="8"/>
      <c r="S1387" s="58"/>
      <c r="T1387" s="55"/>
      <c r="U1387" s="55"/>
      <c r="V1387" s="55"/>
      <c r="W1387" s="8"/>
      <c r="X1387" s="58"/>
      <c r="Y1387" s="55"/>
      <c r="Z1387" s="55"/>
      <c r="AA1387" s="55"/>
      <c r="AB1387" s="8"/>
      <c r="AC1387" s="58"/>
      <c r="AD1387" s="55"/>
      <c r="AE1387" s="55"/>
      <c r="AF1387" s="55"/>
      <c r="AG1387" s="8"/>
      <c r="AH1387" s="58"/>
      <c r="AI1387" s="55"/>
      <c r="AJ1387" s="55"/>
      <c r="AK1387" s="55">
        <v>1911.5710144927536</v>
      </c>
      <c r="AL1387" s="8">
        <v>1585283.7564771925</v>
      </c>
      <c r="AM1387" s="58">
        <v>0.82930937143230155</v>
      </c>
      <c r="AN1387" s="237">
        <v>1</v>
      </c>
      <c r="AO1387" s="228"/>
      <c r="AP1387" s="55">
        <v>4626</v>
      </c>
      <c r="AQ1387" s="200">
        <v>3832957.1244499628</v>
      </c>
      <c r="AR1387" s="201">
        <v>0.82856833645697414</v>
      </c>
      <c r="AS1387" s="55">
        <v>1</v>
      </c>
      <c r="AT1387" s="55"/>
      <c r="AU1387" s="423">
        <v>4686.0002494877053</v>
      </c>
      <c r="AV1387" s="200">
        <v>3858358.2104277937</v>
      </c>
      <c r="AW1387" s="201">
        <v>0.82337985595489604</v>
      </c>
      <c r="AX1387" s="423">
        <v>1</v>
      </c>
      <c r="AY1387" s="55"/>
      <c r="AZ1387" s="424">
        <v>1071.9000000000001</v>
      </c>
      <c r="BA1387" s="200">
        <v>895030.78388448188</v>
      </c>
      <c r="BB1387" s="201">
        <v>0.83499466730523531</v>
      </c>
      <c r="BC1387" s="425">
        <v>1</v>
      </c>
      <c r="BD1387" s="136"/>
    </row>
    <row r="1388" spans="1:56" ht="11.25" customHeight="1">
      <c r="A1388" s="123">
        <v>301</v>
      </c>
      <c r="B1388" s="55" t="s">
        <v>699</v>
      </c>
      <c r="C1388" s="345">
        <v>3</v>
      </c>
      <c r="D1388" s="57">
        <v>41198</v>
      </c>
      <c r="E1388" s="94">
        <v>800</v>
      </c>
      <c r="F1388" s="55" t="s">
        <v>327</v>
      </c>
      <c r="G1388" s="55" t="s">
        <v>338</v>
      </c>
      <c r="H1388" s="55" t="s">
        <v>700</v>
      </c>
      <c r="I1388" s="55" t="s">
        <v>849</v>
      </c>
      <c r="J1388" s="55" t="s">
        <v>591</v>
      </c>
      <c r="K1388" s="55" t="s">
        <v>848</v>
      </c>
      <c r="L1388" s="55"/>
      <c r="M1388" s="8"/>
      <c r="N1388" s="58"/>
      <c r="O1388" s="55"/>
      <c r="P1388" s="55"/>
      <c r="Q1388" s="55"/>
      <c r="R1388" s="8"/>
      <c r="S1388" s="58"/>
      <c r="T1388" s="55"/>
      <c r="U1388" s="55"/>
      <c r="V1388" s="55"/>
      <c r="W1388" s="8"/>
      <c r="X1388" s="58"/>
      <c r="Y1388" s="55"/>
      <c r="Z1388" s="55"/>
      <c r="AA1388" s="55"/>
      <c r="AB1388" s="8"/>
      <c r="AC1388" s="58"/>
      <c r="AD1388" s="55"/>
      <c r="AE1388" s="55"/>
      <c r="AF1388" s="55"/>
      <c r="AG1388" s="8"/>
      <c r="AH1388" s="58"/>
      <c r="AI1388" s="55"/>
      <c r="AJ1388" s="55"/>
      <c r="AK1388" s="55">
        <v>2194.5971014492757</v>
      </c>
      <c r="AL1388" s="8">
        <v>1841585.6083908284</v>
      </c>
      <c r="AM1388" s="58">
        <v>0.83914519306285229</v>
      </c>
      <c r="AN1388" s="237">
        <v>1</v>
      </c>
      <c r="AO1388" s="228"/>
      <c r="AP1388" s="55">
        <v>4664</v>
      </c>
      <c r="AQ1388" s="200">
        <v>3836040.8629809571</v>
      </c>
      <c r="AR1388" s="201">
        <v>0.82247874420689471</v>
      </c>
      <c r="AS1388" s="55">
        <v>1</v>
      </c>
      <c r="AT1388" s="55"/>
      <c r="AU1388" s="423">
        <v>4249.9392112824162</v>
      </c>
      <c r="AV1388" s="200">
        <v>3502146.236548889</v>
      </c>
      <c r="AW1388" s="201">
        <v>0.82404619512007538</v>
      </c>
      <c r="AX1388" s="423">
        <v>1</v>
      </c>
      <c r="AY1388" s="55"/>
      <c r="AZ1388" s="424">
        <v>1234.42</v>
      </c>
      <c r="BA1388" s="200">
        <v>1020841.3445027418</v>
      </c>
      <c r="BB1388" s="201">
        <v>0.82698056131846687</v>
      </c>
      <c r="BC1388" s="425">
        <v>1</v>
      </c>
      <c r="BD1388" s="136"/>
    </row>
    <row r="1389" spans="1:56" ht="11.25" customHeight="1">
      <c r="A1389" s="123">
        <v>301</v>
      </c>
      <c r="B1389" s="55" t="s">
        <v>699</v>
      </c>
      <c r="C1389" s="345">
        <v>4</v>
      </c>
      <c r="D1389" s="57">
        <v>41290</v>
      </c>
      <c r="E1389" s="94">
        <v>800</v>
      </c>
      <c r="F1389" s="55" t="s">
        <v>327</v>
      </c>
      <c r="G1389" s="55" t="s">
        <v>338</v>
      </c>
      <c r="H1389" s="55" t="s">
        <v>700</v>
      </c>
      <c r="I1389" s="55" t="s">
        <v>849</v>
      </c>
      <c r="J1389" s="55" t="s">
        <v>591</v>
      </c>
      <c r="K1389" s="55" t="s">
        <v>848</v>
      </c>
      <c r="L1389" s="55"/>
      <c r="M1389" s="8"/>
      <c r="N1389" s="58"/>
      <c r="O1389" s="55"/>
      <c r="P1389" s="55"/>
      <c r="Q1389" s="55"/>
      <c r="R1389" s="8"/>
      <c r="S1389" s="58"/>
      <c r="T1389" s="55"/>
      <c r="U1389" s="55"/>
      <c r="V1389" s="55"/>
      <c r="W1389" s="8"/>
      <c r="X1389" s="58"/>
      <c r="Y1389" s="55"/>
      <c r="Z1389" s="55"/>
      <c r="AA1389" s="55"/>
      <c r="AB1389" s="8"/>
      <c r="AC1389" s="58"/>
      <c r="AD1389" s="55"/>
      <c r="AE1389" s="55"/>
      <c r="AF1389" s="55"/>
      <c r="AG1389" s="8"/>
      <c r="AH1389" s="58"/>
      <c r="AI1389" s="55"/>
      <c r="AJ1389" s="55"/>
      <c r="AK1389" s="55">
        <v>0</v>
      </c>
      <c r="AL1389" s="8">
        <v>0</v>
      </c>
      <c r="AM1389" s="58">
        <v>0</v>
      </c>
      <c r="AN1389" s="237">
        <v>1</v>
      </c>
      <c r="AO1389" s="228"/>
      <c r="AP1389" s="55">
        <v>0</v>
      </c>
      <c r="AQ1389" s="200">
        <v>0</v>
      </c>
      <c r="AR1389" s="201">
        <v>0</v>
      </c>
      <c r="AS1389" s="55">
        <v>1</v>
      </c>
      <c r="AT1389" s="55"/>
      <c r="AU1389" s="423">
        <v>4400.743584700429</v>
      </c>
      <c r="AV1389" s="200">
        <v>3656649.6477215155</v>
      </c>
      <c r="AW1389" s="201">
        <v>0.83091631615033845</v>
      </c>
      <c r="AX1389" s="423">
        <v>1</v>
      </c>
      <c r="AY1389" s="55"/>
      <c r="AZ1389" s="424">
        <v>1279.78</v>
      </c>
      <c r="BA1389" s="200">
        <v>1046529.7615318008</v>
      </c>
      <c r="BB1389" s="201">
        <v>0.81774192559018022</v>
      </c>
      <c r="BC1389" s="425">
        <v>1</v>
      </c>
      <c r="BD1389" s="136"/>
    </row>
    <row r="1390" spans="1:56" ht="11.25" customHeight="1">
      <c r="A1390" s="123">
        <v>301</v>
      </c>
      <c r="B1390" s="55" t="s">
        <v>699</v>
      </c>
      <c r="C1390" s="345">
        <v>5</v>
      </c>
      <c r="D1390" s="57">
        <v>41361</v>
      </c>
      <c r="E1390" s="94">
        <v>800</v>
      </c>
      <c r="F1390" s="55" t="s">
        <v>327</v>
      </c>
      <c r="G1390" s="55" t="s">
        <v>338</v>
      </c>
      <c r="H1390" s="55" t="s">
        <v>700</v>
      </c>
      <c r="I1390" s="55" t="s">
        <v>849</v>
      </c>
      <c r="J1390" s="55" t="s">
        <v>591</v>
      </c>
      <c r="K1390" s="55" t="s">
        <v>848</v>
      </c>
      <c r="L1390" s="55"/>
      <c r="M1390" s="8"/>
      <c r="N1390" s="58"/>
      <c r="O1390" s="55"/>
      <c r="P1390" s="55"/>
      <c r="Q1390" s="55"/>
      <c r="R1390" s="8"/>
      <c r="S1390" s="58"/>
      <c r="T1390" s="55"/>
      <c r="U1390" s="55"/>
      <c r="V1390" s="55"/>
      <c r="W1390" s="8"/>
      <c r="X1390" s="58"/>
      <c r="Y1390" s="55"/>
      <c r="Z1390" s="55"/>
      <c r="AA1390" s="55"/>
      <c r="AB1390" s="8"/>
      <c r="AC1390" s="58"/>
      <c r="AD1390" s="55"/>
      <c r="AE1390" s="55"/>
      <c r="AF1390" s="55"/>
      <c r="AG1390" s="8"/>
      <c r="AH1390" s="58"/>
      <c r="AI1390" s="55"/>
      <c r="AJ1390" s="55"/>
      <c r="AK1390" s="55">
        <v>3072.0695652173918</v>
      </c>
      <c r="AL1390" s="8">
        <v>2557901.7098075957</v>
      </c>
      <c r="AM1390" s="58">
        <v>0.83263144128267441</v>
      </c>
      <c r="AN1390" s="237">
        <v>1</v>
      </c>
      <c r="AO1390" s="228"/>
      <c r="AP1390" s="55">
        <v>4757</v>
      </c>
      <c r="AQ1390" s="200">
        <v>3910295.1663523903</v>
      </c>
      <c r="AR1390" s="201">
        <v>0.82200865384746491</v>
      </c>
      <c r="AS1390" s="55">
        <v>1</v>
      </c>
      <c r="AT1390" s="55"/>
      <c r="AU1390" s="423">
        <v>4150.9853247382907</v>
      </c>
      <c r="AV1390" s="200">
        <v>3410341.6895445143</v>
      </c>
      <c r="AW1390" s="201">
        <v>0.82157401743151859</v>
      </c>
      <c r="AX1390" s="423">
        <v>1</v>
      </c>
      <c r="AY1390" s="55"/>
      <c r="AZ1390" s="424">
        <v>1038.6299999999999</v>
      </c>
      <c r="BA1390" s="200">
        <v>856427.8453711411</v>
      </c>
      <c r="BB1390" s="201">
        <v>0.82457453122973656</v>
      </c>
      <c r="BC1390" s="425">
        <v>1</v>
      </c>
      <c r="BD1390" s="136"/>
    </row>
    <row r="1391" spans="1:56" ht="11.25" customHeight="1">
      <c r="A1391" s="357">
        <v>302</v>
      </c>
      <c r="B1391" s="263" t="s">
        <v>959</v>
      </c>
      <c r="C1391" s="344">
        <v>0</v>
      </c>
      <c r="D1391" s="264"/>
      <c r="E1391" s="421">
        <v>28.3</v>
      </c>
      <c r="F1391" s="263" t="s">
        <v>132</v>
      </c>
      <c r="G1391" s="263" t="s">
        <v>748</v>
      </c>
      <c r="H1391" s="263" t="s">
        <v>135</v>
      </c>
      <c r="I1391" s="263" t="s">
        <v>103</v>
      </c>
      <c r="J1391" s="263"/>
      <c r="K1391" s="263"/>
      <c r="L1391" s="267">
        <v>51.123100000000001</v>
      </c>
      <c r="M1391" s="265">
        <v>0</v>
      </c>
      <c r="N1391" s="268">
        <v>0</v>
      </c>
      <c r="O1391" s="263"/>
      <c r="P1391" s="263"/>
      <c r="Q1391" s="267">
        <v>88.97290000000001</v>
      </c>
      <c r="R1391" s="265">
        <v>0</v>
      </c>
      <c r="S1391" s="268">
        <v>0</v>
      </c>
      <c r="T1391" s="263"/>
      <c r="U1391" s="263"/>
      <c r="V1391" s="267">
        <v>79.291550000000001</v>
      </c>
      <c r="W1391" s="265">
        <v>0</v>
      </c>
      <c r="X1391" s="268">
        <v>0</v>
      </c>
      <c r="Y1391" s="263"/>
      <c r="Z1391" s="263"/>
      <c r="AA1391" s="265">
        <v>101.57955</v>
      </c>
      <c r="AB1391" s="265">
        <v>0</v>
      </c>
      <c r="AC1391" s="268">
        <v>0</v>
      </c>
      <c r="AD1391" s="263"/>
      <c r="AE1391" s="263"/>
      <c r="AF1391" s="271">
        <v>131.3997</v>
      </c>
      <c r="AG1391" s="265">
        <v>0</v>
      </c>
      <c r="AH1391" s="268">
        <v>0</v>
      </c>
      <c r="AI1391" s="263"/>
      <c r="AJ1391" s="263"/>
      <c r="AK1391" s="263">
        <v>114.36529999999999</v>
      </c>
      <c r="AL1391" s="265">
        <v>0</v>
      </c>
      <c r="AM1391" s="268">
        <v>0</v>
      </c>
      <c r="AN1391" s="263"/>
      <c r="AO1391" s="313"/>
      <c r="AP1391" s="263">
        <v>31.49175</v>
      </c>
      <c r="AQ1391" s="265">
        <v>0</v>
      </c>
      <c r="AR1391" s="268">
        <v>0</v>
      </c>
      <c r="AS1391" s="263"/>
      <c r="AT1391" s="263"/>
      <c r="AU1391" s="422">
        <v>122.37505</v>
      </c>
      <c r="AV1391" s="265">
        <v>0</v>
      </c>
      <c r="AW1391" s="268">
        <v>0</v>
      </c>
      <c r="AX1391" s="422"/>
      <c r="AY1391" s="263"/>
      <c r="AZ1391" s="422">
        <v>105.16154999999999</v>
      </c>
      <c r="BA1391" s="265">
        <v>0</v>
      </c>
      <c r="BB1391" s="268">
        <v>0</v>
      </c>
      <c r="BC1391" s="422"/>
      <c r="BD1391" s="263"/>
    </row>
    <row r="1392" spans="1:56" s="4" customFormat="1" ht="11.25" customHeight="1">
      <c r="A1392" s="123">
        <v>302</v>
      </c>
      <c r="B1392" s="55" t="s">
        <v>959</v>
      </c>
      <c r="C1392" s="345">
        <v>1</v>
      </c>
      <c r="D1392" s="57">
        <v>22665</v>
      </c>
      <c r="E1392" s="8">
        <v>9</v>
      </c>
      <c r="F1392" s="55" t="s">
        <v>132</v>
      </c>
      <c r="G1392" s="55" t="s">
        <v>748</v>
      </c>
      <c r="H1392" s="55" t="s">
        <v>655</v>
      </c>
      <c r="I1392" s="55" t="s">
        <v>103</v>
      </c>
      <c r="J1392" s="55"/>
      <c r="K1392" s="55"/>
      <c r="L1392" s="55"/>
      <c r="M1392" s="8"/>
      <c r="N1392" s="58"/>
      <c r="O1392" s="55"/>
      <c r="P1392" s="55"/>
      <c r="Q1392" s="55"/>
      <c r="R1392" s="8"/>
      <c r="S1392" s="58"/>
      <c r="T1392" s="55"/>
      <c r="U1392" s="55"/>
      <c r="V1392" s="55"/>
      <c r="W1392" s="8"/>
      <c r="X1392" s="58"/>
      <c r="Y1392" s="55"/>
      <c r="Z1392" s="55"/>
      <c r="AA1392" s="55"/>
      <c r="AB1392" s="8"/>
      <c r="AC1392" s="58"/>
      <c r="AD1392" s="55"/>
      <c r="AE1392" s="55"/>
      <c r="AF1392" s="55"/>
      <c r="AG1392" s="8"/>
      <c r="AH1392" s="58"/>
      <c r="AI1392" s="55"/>
      <c r="AJ1392" s="55"/>
      <c r="AK1392" s="55">
        <v>114.36529999999999</v>
      </c>
      <c r="AL1392" s="8">
        <v>0</v>
      </c>
      <c r="AM1392" s="58">
        <v>0</v>
      </c>
      <c r="AN1392" s="55"/>
      <c r="AO1392" s="228"/>
      <c r="AP1392" s="55">
        <v>31.49</v>
      </c>
      <c r="AQ1392" s="200">
        <v>0</v>
      </c>
      <c r="AR1392" s="201">
        <v>0</v>
      </c>
      <c r="AS1392" s="55"/>
      <c r="AT1392" s="55"/>
      <c r="AU1392" s="423">
        <v>122.37505</v>
      </c>
      <c r="AV1392" s="200">
        <v>0</v>
      </c>
      <c r="AW1392" s="201">
        <v>0</v>
      </c>
      <c r="AX1392" s="423"/>
      <c r="AY1392" s="55"/>
      <c r="AZ1392" s="423">
        <v>105.16154999999999</v>
      </c>
      <c r="BA1392" s="200">
        <v>0</v>
      </c>
      <c r="BB1392" s="201">
        <v>0</v>
      </c>
      <c r="BC1392" s="425"/>
      <c r="BD1392" s="136"/>
    </row>
    <row r="1393" spans="1:56" s="4" customFormat="1" ht="11.25" customHeight="1">
      <c r="A1393" s="123">
        <v>302</v>
      </c>
      <c r="B1393" s="55" t="s">
        <v>959</v>
      </c>
      <c r="C1393" s="345">
        <v>2</v>
      </c>
      <c r="D1393" s="57">
        <v>22792</v>
      </c>
      <c r="E1393" s="8">
        <v>9</v>
      </c>
      <c r="F1393" s="55" t="s">
        <v>132</v>
      </c>
      <c r="G1393" s="55" t="s">
        <v>748</v>
      </c>
      <c r="H1393" s="55" t="s">
        <v>655</v>
      </c>
      <c r="I1393" s="55" t="s">
        <v>103</v>
      </c>
      <c r="J1393" s="55"/>
      <c r="K1393" s="55"/>
      <c r="L1393" s="55"/>
      <c r="M1393" s="8"/>
      <c r="N1393" s="58"/>
      <c r="O1393" s="55"/>
      <c r="P1393" s="55"/>
      <c r="Q1393" s="55"/>
      <c r="R1393" s="8"/>
      <c r="S1393" s="58"/>
      <c r="T1393" s="55"/>
      <c r="U1393" s="55"/>
      <c r="V1393" s="55"/>
      <c r="W1393" s="8"/>
      <c r="X1393" s="58"/>
      <c r="Y1393" s="55"/>
      <c r="Z1393" s="55"/>
      <c r="AA1393" s="55"/>
      <c r="AB1393" s="8"/>
      <c r="AC1393" s="58"/>
      <c r="AD1393" s="55"/>
      <c r="AE1393" s="55"/>
      <c r="AF1393" s="55"/>
      <c r="AG1393" s="8"/>
      <c r="AH1393" s="58"/>
      <c r="AI1393" s="55"/>
      <c r="AJ1393" s="55"/>
      <c r="AK1393" s="55">
        <v>0</v>
      </c>
      <c r="AL1393" s="8">
        <v>0</v>
      </c>
      <c r="AM1393" s="58">
        <v>0</v>
      </c>
      <c r="AN1393" s="55"/>
      <c r="AO1393" s="228"/>
      <c r="AP1393" s="55">
        <v>0</v>
      </c>
      <c r="AQ1393" s="200">
        <v>0</v>
      </c>
      <c r="AR1393" s="201">
        <v>0</v>
      </c>
      <c r="AS1393" s="55"/>
      <c r="AT1393" s="55"/>
      <c r="AU1393" s="423">
        <v>0</v>
      </c>
      <c r="AV1393" s="200">
        <v>0</v>
      </c>
      <c r="AW1393" s="201">
        <v>0</v>
      </c>
      <c r="AX1393" s="423"/>
      <c r="AY1393" s="55"/>
      <c r="AZ1393" s="423">
        <v>0</v>
      </c>
      <c r="BA1393" s="200">
        <v>0</v>
      </c>
      <c r="BB1393" s="201">
        <v>0</v>
      </c>
      <c r="BC1393" s="425"/>
      <c r="BD1393" s="136"/>
    </row>
    <row r="1394" spans="1:56" ht="11.25" customHeight="1">
      <c r="A1394" s="123">
        <v>302</v>
      </c>
      <c r="B1394" s="55" t="s">
        <v>959</v>
      </c>
      <c r="C1394" s="345">
        <v>3</v>
      </c>
      <c r="D1394" s="57">
        <v>24073</v>
      </c>
      <c r="E1394" s="8">
        <v>10.3</v>
      </c>
      <c r="F1394" s="55" t="s">
        <v>132</v>
      </c>
      <c r="G1394" s="55" t="s">
        <v>748</v>
      </c>
      <c r="H1394" s="55" t="s">
        <v>655</v>
      </c>
      <c r="I1394" s="55" t="s">
        <v>103</v>
      </c>
      <c r="J1394" s="55"/>
      <c r="K1394" s="55"/>
      <c r="L1394" s="55"/>
      <c r="M1394" s="8"/>
      <c r="N1394" s="58"/>
      <c r="O1394" s="55"/>
      <c r="P1394" s="55"/>
      <c r="Q1394" s="55"/>
      <c r="R1394" s="8"/>
      <c r="S1394" s="58"/>
      <c r="T1394" s="55"/>
      <c r="U1394" s="55"/>
      <c r="V1394" s="55"/>
      <c r="W1394" s="8"/>
      <c r="X1394" s="58"/>
      <c r="Y1394" s="55"/>
      <c r="Z1394" s="55"/>
      <c r="AA1394" s="55"/>
      <c r="AB1394" s="8"/>
      <c r="AC1394" s="58"/>
      <c r="AD1394" s="55"/>
      <c r="AE1394" s="55"/>
      <c r="AF1394" s="55"/>
      <c r="AG1394" s="8"/>
      <c r="AH1394" s="58"/>
      <c r="AI1394" s="55"/>
      <c r="AJ1394" s="55"/>
      <c r="AK1394" s="55">
        <v>0</v>
      </c>
      <c r="AL1394" s="8">
        <v>0</v>
      </c>
      <c r="AM1394" s="58">
        <v>0</v>
      </c>
      <c r="AN1394" s="55"/>
      <c r="AO1394" s="228"/>
      <c r="AP1394" s="55">
        <v>0</v>
      </c>
      <c r="AQ1394" s="200">
        <v>0</v>
      </c>
      <c r="AR1394" s="201">
        <v>0</v>
      </c>
      <c r="AS1394" s="55"/>
      <c r="AT1394" s="55"/>
      <c r="AU1394" s="423">
        <v>0</v>
      </c>
      <c r="AV1394" s="200">
        <v>0</v>
      </c>
      <c r="AW1394" s="201">
        <v>0</v>
      </c>
      <c r="AX1394" s="423"/>
      <c r="AY1394" s="55"/>
      <c r="AZ1394" s="423">
        <v>0</v>
      </c>
      <c r="BA1394" s="200">
        <v>0</v>
      </c>
      <c r="BB1394" s="201">
        <v>0</v>
      </c>
      <c r="BC1394" s="425"/>
      <c r="BD1394" s="136"/>
    </row>
    <row r="1395" spans="1:56" ht="11.25" customHeight="1">
      <c r="A1395" s="357">
        <v>303</v>
      </c>
      <c r="B1395" s="263" t="s">
        <v>837</v>
      </c>
      <c r="C1395" s="344">
        <v>0</v>
      </c>
      <c r="D1395" s="264"/>
      <c r="E1395" s="421">
        <v>390</v>
      </c>
      <c r="F1395" s="263" t="s">
        <v>835</v>
      </c>
      <c r="G1395" s="263" t="s">
        <v>589</v>
      </c>
      <c r="H1395" s="263" t="s">
        <v>1110</v>
      </c>
      <c r="I1395" s="263" t="s">
        <v>849</v>
      </c>
      <c r="J1395" s="263" t="s">
        <v>591</v>
      </c>
      <c r="K1395" s="263" t="s">
        <v>848</v>
      </c>
      <c r="L1395" s="267">
        <v>1610.5611999999999</v>
      </c>
      <c r="M1395" s="265">
        <v>1674983.6479999998</v>
      </c>
      <c r="N1395" s="268">
        <v>1.04</v>
      </c>
      <c r="O1395" s="263">
        <v>1</v>
      </c>
      <c r="P1395" s="263"/>
      <c r="Q1395" s="267">
        <v>2707.8389999999999</v>
      </c>
      <c r="R1395" s="265">
        <v>3172199.7939001326</v>
      </c>
      <c r="S1395" s="268">
        <v>1.1714875935755902</v>
      </c>
      <c r="T1395" s="263">
        <v>1</v>
      </c>
      <c r="U1395" s="263"/>
      <c r="V1395" s="267">
        <v>2587.2890000000002</v>
      </c>
      <c r="W1395" s="265">
        <v>2957289.3754219268</v>
      </c>
      <c r="X1395" s="268">
        <v>1.1430069758043753</v>
      </c>
      <c r="Y1395" s="263">
        <v>1</v>
      </c>
      <c r="Z1395" s="263"/>
      <c r="AA1395" s="267">
        <v>2198.0650000000001</v>
      </c>
      <c r="AB1395" s="265">
        <v>2430839.0225234358</v>
      </c>
      <c r="AC1395" s="268">
        <v>1.1058995173133805</v>
      </c>
      <c r="AD1395" s="263">
        <v>1</v>
      </c>
      <c r="AE1395" s="263"/>
      <c r="AF1395" s="267">
        <v>2552.8530000000001</v>
      </c>
      <c r="AG1395" s="265">
        <v>2828006.5536799459</v>
      </c>
      <c r="AH1395" s="268">
        <v>1.1077827644913145</v>
      </c>
      <c r="AI1395" s="263">
        <v>1</v>
      </c>
      <c r="AJ1395" s="263"/>
      <c r="AK1395" s="263">
        <v>2709.94</v>
      </c>
      <c r="AL1395" s="265">
        <v>2716208.5886034276</v>
      </c>
      <c r="AM1395" s="268">
        <v>1.0023131835403838</v>
      </c>
      <c r="AN1395" s="263"/>
      <c r="AO1395" s="313"/>
      <c r="AP1395" s="263">
        <v>2618.66</v>
      </c>
      <c r="AQ1395" s="265">
        <v>2681588.5780359129</v>
      </c>
      <c r="AR1395" s="268">
        <v>1.0240308318131843</v>
      </c>
      <c r="AS1395" s="263"/>
      <c r="AT1395" s="263"/>
      <c r="AU1395" s="422">
        <v>2526.1171810000001</v>
      </c>
      <c r="AV1395" s="265">
        <v>2746697.7422544267</v>
      </c>
      <c r="AW1395" s="268">
        <v>1.0873200035665433</v>
      </c>
      <c r="AX1395" s="422"/>
      <c r="AY1395" s="263"/>
      <c r="AZ1395" s="422">
        <v>2217.2092259999999</v>
      </c>
      <c r="BA1395" s="265">
        <v>2567124.306862297</v>
      </c>
      <c r="BB1395" s="268">
        <v>1.1578177994025256</v>
      </c>
      <c r="BC1395" s="422"/>
      <c r="BD1395" s="263"/>
    </row>
    <row r="1396" spans="1:56" ht="11.25" customHeight="1">
      <c r="A1396" s="123">
        <v>303</v>
      </c>
      <c r="B1396" s="55" t="s">
        <v>837</v>
      </c>
      <c r="C1396" s="345">
        <v>1</v>
      </c>
      <c r="D1396" s="57">
        <v>31137</v>
      </c>
      <c r="E1396" s="94">
        <v>0</v>
      </c>
      <c r="F1396" s="55" t="s">
        <v>835</v>
      </c>
      <c r="G1396" s="55" t="s">
        <v>748</v>
      </c>
      <c r="H1396" s="55" t="s">
        <v>1110</v>
      </c>
      <c r="I1396" s="55" t="s">
        <v>849</v>
      </c>
      <c r="J1396" s="55" t="s">
        <v>591</v>
      </c>
      <c r="K1396" s="55" t="s">
        <v>848</v>
      </c>
      <c r="L1396" s="197"/>
      <c r="M1396" s="8"/>
      <c r="N1396" s="58"/>
      <c r="O1396" s="55"/>
      <c r="P1396" s="55"/>
      <c r="Q1396" s="197"/>
      <c r="R1396" s="8"/>
      <c r="S1396" s="58"/>
      <c r="T1396" s="55"/>
      <c r="U1396" s="55"/>
      <c r="V1396" s="197">
        <v>466.56031147540989</v>
      </c>
      <c r="W1396" s="8">
        <v>533281.69064985565</v>
      </c>
      <c r="X1396" s="58">
        <v>1.1430069758043753</v>
      </c>
      <c r="Y1396" s="55"/>
      <c r="Z1396" s="55"/>
      <c r="AA1396" s="197">
        <v>396.37237704918039</v>
      </c>
      <c r="AB1396" s="8">
        <v>438348.02045504586</v>
      </c>
      <c r="AC1396" s="58">
        <v>1.1058995173133805</v>
      </c>
      <c r="AD1396" s="55"/>
      <c r="AE1396" s="55"/>
      <c r="AF1396" s="197"/>
      <c r="AG1396" s="8"/>
      <c r="AH1396" s="58"/>
      <c r="AI1396" s="55"/>
      <c r="AJ1396" s="55"/>
      <c r="AK1396" s="55"/>
      <c r="AL1396" s="8">
        <v>0</v>
      </c>
      <c r="AM1396" s="58">
        <v>0</v>
      </c>
      <c r="AN1396" s="237">
        <v>1</v>
      </c>
      <c r="AO1396" s="228"/>
      <c r="AP1396" s="55"/>
      <c r="AQ1396" s="200">
        <v>0</v>
      </c>
      <c r="AR1396" s="201">
        <v>0</v>
      </c>
      <c r="AS1396" s="55">
        <v>1</v>
      </c>
      <c r="AT1396" s="55"/>
      <c r="AU1396" s="245">
        <v>0</v>
      </c>
      <c r="AV1396" s="200">
        <v>0</v>
      </c>
      <c r="AW1396" s="201">
        <v>0</v>
      </c>
      <c r="AX1396" s="423">
        <v>1</v>
      </c>
      <c r="AY1396" s="55"/>
      <c r="AZ1396" s="245">
        <v>0</v>
      </c>
      <c r="BA1396" s="200">
        <v>0</v>
      </c>
      <c r="BB1396" s="201">
        <v>0</v>
      </c>
      <c r="BC1396" s="425">
        <v>1</v>
      </c>
      <c r="BD1396" s="136"/>
    </row>
    <row r="1397" spans="1:56" s="4" customFormat="1" ht="11.25" customHeight="1">
      <c r="A1397" s="123">
        <v>303</v>
      </c>
      <c r="B1397" s="55" t="s">
        <v>837</v>
      </c>
      <c r="C1397" s="345">
        <v>2</v>
      </c>
      <c r="D1397" s="57">
        <v>31488</v>
      </c>
      <c r="E1397" s="94">
        <v>0</v>
      </c>
      <c r="F1397" s="55" t="s">
        <v>835</v>
      </c>
      <c r="G1397" s="55" t="s">
        <v>748</v>
      </c>
      <c r="H1397" s="55" t="s">
        <v>1110</v>
      </c>
      <c r="I1397" s="55" t="s">
        <v>849</v>
      </c>
      <c r="J1397" s="55" t="s">
        <v>591</v>
      </c>
      <c r="K1397" s="55" t="s">
        <v>848</v>
      </c>
      <c r="L1397" s="197"/>
      <c r="M1397" s="8"/>
      <c r="N1397" s="58"/>
      <c r="O1397" s="55"/>
      <c r="P1397" s="55"/>
      <c r="Q1397" s="197"/>
      <c r="R1397" s="8"/>
      <c r="S1397" s="58"/>
      <c r="T1397" s="55"/>
      <c r="U1397" s="55"/>
      <c r="V1397" s="222">
        <v>466.56031147540989</v>
      </c>
      <c r="W1397" s="8">
        <v>533281.69064985565</v>
      </c>
      <c r="X1397" s="58">
        <v>1.1430069758043753</v>
      </c>
      <c r="Y1397" s="55"/>
      <c r="Z1397" s="55"/>
      <c r="AA1397" s="222">
        <v>396.37237704918039</v>
      </c>
      <c r="AB1397" s="8">
        <v>438348.02045504586</v>
      </c>
      <c r="AC1397" s="58">
        <v>1.1058995173133805</v>
      </c>
      <c r="AD1397" s="55"/>
      <c r="AE1397" s="55"/>
      <c r="AF1397" s="222"/>
      <c r="AG1397" s="8"/>
      <c r="AH1397" s="58"/>
      <c r="AI1397" s="55"/>
      <c r="AJ1397" s="55"/>
      <c r="AK1397" s="55"/>
      <c r="AL1397" s="8">
        <v>0</v>
      </c>
      <c r="AM1397" s="58">
        <v>0</v>
      </c>
      <c r="AN1397" s="237">
        <v>1</v>
      </c>
      <c r="AO1397" s="228"/>
      <c r="AP1397" s="55"/>
      <c r="AQ1397" s="200">
        <v>0</v>
      </c>
      <c r="AR1397" s="201">
        <v>0</v>
      </c>
      <c r="AS1397" s="55">
        <v>1</v>
      </c>
      <c r="AT1397" s="55"/>
      <c r="AU1397" s="245">
        <v>0</v>
      </c>
      <c r="AV1397" s="200">
        <v>0</v>
      </c>
      <c r="AW1397" s="201">
        <v>0</v>
      </c>
      <c r="AX1397" s="423">
        <v>1</v>
      </c>
      <c r="AY1397" s="55"/>
      <c r="AZ1397" s="245">
        <v>0</v>
      </c>
      <c r="BA1397" s="200">
        <v>0</v>
      </c>
      <c r="BB1397" s="201">
        <v>0</v>
      </c>
      <c r="BC1397" s="425">
        <v>1</v>
      </c>
      <c r="BD1397" s="136"/>
    </row>
    <row r="1398" spans="1:56" s="4" customFormat="1" ht="11.25" customHeight="1">
      <c r="A1398" s="123">
        <v>303</v>
      </c>
      <c r="B1398" s="55" t="s">
        <v>1109</v>
      </c>
      <c r="C1398" s="345">
        <v>3</v>
      </c>
      <c r="D1398" s="57">
        <v>42094</v>
      </c>
      <c r="E1398" s="94">
        <v>195</v>
      </c>
      <c r="F1398" s="122" t="s">
        <v>835</v>
      </c>
      <c r="G1398" s="122" t="s">
        <v>589</v>
      </c>
      <c r="H1398" s="122" t="s">
        <v>1110</v>
      </c>
      <c r="I1398" s="55" t="s">
        <v>849</v>
      </c>
      <c r="J1398" s="55" t="s">
        <v>591</v>
      </c>
      <c r="K1398" s="55" t="s">
        <v>848</v>
      </c>
      <c r="L1398" s="197">
        <v>514.85153114754098</v>
      </c>
      <c r="M1398" s="8">
        <v>535445.59239344264</v>
      </c>
      <c r="N1398" s="58">
        <v>1.04</v>
      </c>
      <c r="O1398" s="55"/>
      <c r="P1398" s="55">
        <v>1</v>
      </c>
      <c r="Q1398" s="197">
        <v>1087.663</v>
      </c>
      <c r="R1398" s="8">
        <v>1231426.1026939317</v>
      </c>
      <c r="S1398" s="58">
        <v>1.1321761452710368</v>
      </c>
      <c r="T1398" s="55"/>
      <c r="U1398" s="55">
        <v>1</v>
      </c>
      <c r="V1398" s="197">
        <v>827.08418852459033</v>
      </c>
      <c r="W1398" s="8">
        <v>945362.99706110777</v>
      </c>
      <c r="X1398" s="58">
        <v>1.1430069758043753</v>
      </c>
      <c r="Y1398" s="55"/>
      <c r="Z1398" s="55">
        <v>1</v>
      </c>
      <c r="AA1398" s="197">
        <v>702.66012295081975</v>
      </c>
      <c r="AB1398" s="8">
        <v>777071.49080667214</v>
      </c>
      <c r="AC1398" s="58">
        <v>1.1058995173133805</v>
      </c>
      <c r="AD1398" s="55"/>
      <c r="AE1398" s="55"/>
      <c r="AF1398" s="197">
        <v>1079.43</v>
      </c>
      <c r="AG1398" s="8">
        <v>1168244.9863360943</v>
      </c>
      <c r="AH1398" s="58">
        <v>1.082279523763555</v>
      </c>
      <c r="AI1398" s="55"/>
      <c r="AJ1398" s="55"/>
      <c r="AK1398" s="55">
        <v>1406.33</v>
      </c>
      <c r="AL1398" s="8">
        <v>1410327.7499242772</v>
      </c>
      <c r="AM1398" s="58">
        <v>1.0028426826735384</v>
      </c>
      <c r="AN1398" s="237">
        <v>1</v>
      </c>
      <c r="AO1398" s="228"/>
      <c r="AP1398" s="55">
        <v>1224.92</v>
      </c>
      <c r="AQ1398" s="200">
        <v>1269736.8703830775</v>
      </c>
      <c r="AR1398" s="201">
        <v>1.0365875897063297</v>
      </c>
      <c r="AS1398" s="55">
        <v>1</v>
      </c>
      <c r="AT1398" s="55"/>
      <c r="AU1398" s="423">
        <v>1345.620938</v>
      </c>
      <c r="AV1398" s="200">
        <v>1428997.5061340344</v>
      </c>
      <c r="AW1398" s="201">
        <v>1.0619614081347137</v>
      </c>
      <c r="AX1398" s="423">
        <v>1</v>
      </c>
      <c r="AY1398" s="55"/>
      <c r="AZ1398" s="426">
        <v>1056.1252529999999</v>
      </c>
      <c r="BA1398" s="200">
        <v>1229807.858641695</v>
      </c>
      <c r="BB1398" s="201">
        <v>1.1644526585727755</v>
      </c>
      <c r="BC1398" s="425">
        <v>1</v>
      </c>
      <c r="BD1398" s="136"/>
    </row>
    <row r="1399" spans="1:56" s="4" customFormat="1" ht="11.25" customHeight="1">
      <c r="A1399" s="123">
        <v>303</v>
      </c>
      <c r="B1399" s="55" t="s">
        <v>1109</v>
      </c>
      <c r="C1399" s="345">
        <v>4</v>
      </c>
      <c r="D1399" s="57">
        <v>42818</v>
      </c>
      <c r="E1399" s="94">
        <v>195</v>
      </c>
      <c r="F1399" s="122" t="s">
        <v>835</v>
      </c>
      <c r="G1399" s="122" t="s">
        <v>589</v>
      </c>
      <c r="H1399" s="122" t="s">
        <v>1110</v>
      </c>
      <c r="I1399" s="55" t="s">
        <v>849</v>
      </c>
      <c r="J1399" s="55" t="s">
        <v>591</v>
      </c>
      <c r="K1399" s="55" t="s">
        <v>848</v>
      </c>
      <c r="L1399" s="197">
        <v>514.85153114754098</v>
      </c>
      <c r="M1399" s="8">
        <v>535445.59239344264</v>
      </c>
      <c r="N1399" s="58">
        <v>1.04</v>
      </c>
      <c r="O1399" s="55"/>
      <c r="P1399" s="55">
        <v>1</v>
      </c>
      <c r="Q1399" s="197">
        <v>973.63900000000001</v>
      </c>
      <c r="R1399" s="8">
        <v>1106972.4998783492</v>
      </c>
      <c r="S1399" s="58">
        <v>1.1369434666014295</v>
      </c>
      <c r="T1399" s="55"/>
      <c r="U1399" s="55">
        <v>1</v>
      </c>
      <c r="V1399" s="197">
        <v>827.08418852459033</v>
      </c>
      <c r="W1399" s="8">
        <v>945362.99706110777</v>
      </c>
      <c r="X1399" s="58">
        <v>1.1430069758043753</v>
      </c>
      <c r="Y1399" s="55"/>
      <c r="Z1399" s="55">
        <v>1</v>
      </c>
      <c r="AA1399" s="197">
        <v>702.66012295081975</v>
      </c>
      <c r="AB1399" s="8">
        <v>777071.49080667214</v>
      </c>
      <c r="AC1399" s="58">
        <v>1.1058995173133805</v>
      </c>
      <c r="AD1399" s="55"/>
      <c r="AE1399" s="55">
        <v>1</v>
      </c>
      <c r="AF1399" s="197">
        <v>1263.22</v>
      </c>
      <c r="AG1399" s="8">
        <v>1376809.8765255783</v>
      </c>
      <c r="AH1399" s="58">
        <v>1.0899208978052741</v>
      </c>
      <c r="AI1399" s="55"/>
      <c r="AJ1399" s="55">
        <v>1</v>
      </c>
      <c r="AK1399" s="55">
        <v>1303.6199999999999</v>
      </c>
      <c r="AL1399" s="8">
        <v>1305881.5872817545</v>
      </c>
      <c r="AM1399" s="58">
        <v>1.0017348516298881</v>
      </c>
      <c r="AN1399" s="237">
        <v>1</v>
      </c>
      <c r="AO1399" s="228">
        <v>1</v>
      </c>
      <c r="AP1399" s="55">
        <v>1393.7399999999998</v>
      </c>
      <c r="AQ1399" s="200">
        <v>1411849.122173859</v>
      </c>
      <c r="AR1399" s="201">
        <v>1.0129931853673277</v>
      </c>
      <c r="AS1399" s="55">
        <v>1</v>
      </c>
      <c r="AT1399" s="55"/>
      <c r="AU1399" s="423">
        <v>1180.496243</v>
      </c>
      <c r="AV1399" s="200">
        <v>1317700.2361203926</v>
      </c>
      <c r="AW1399" s="201">
        <v>1.1162256923170848</v>
      </c>
      <c r="AX1399" s="423">
        <v>1</v>
      </c>
      <c r="AY1399" s="55"/>
      <c r="AZ1399" s="426">
        <v>1161.083973</v>
      </c>
      <c r="BA1399" s="200">
        <v>1337316.4482206022</v>
      </c>
      <c r="BB1399" s="201">
        <v>1.1517827128086646</v>
      </c>
      <c r="BC1399" s="425">
        <v>1</v>
      </c>
      <c r="BD1399" s="136"/>
    </row>
    <row r="1400" spans="1:56" s="4" customFormat="1" ht="11.25" customHeight="1">
      <c r="A1400" s="357">
        <v>304</v>
      </c>
      <c r="B1400" s="263" t="s">
        <v>71</v>
      </c>
      <c r="C1400" s="344">
        <v>0</v>
      </c>
      <c r="D1400" s="264"/>
      <c r="E1400" s="421">
        <v>126</v>
      </c>
      <c r="F1400" s="263" t="s">
        <v>289</v>
      </c>
      <c r="G1400" s="263" t="s">
        <v>748</v>
      </c>
      <c r="H1400" s="263" t="s">
        <v>72</v>
      </c>
      <c r="I1400" s="263" t="s">
        <v>103</v>
      </c>
      <c r="J1400" s="263"/>
      <c r="K1400" s="263"/>
      <c r="L1400" s="267">
        <v>499.95765</v>
      </c>
      <c r="M1400" s="265">
        <v>0</v>
      </c>
      <c r="N1400" s="268">
        <v>0</v>
      </c>
      <c r="O1400" s="263"/>
      <c r="P1400" s="263"/>
      <c r="Q1400" s="267">
        <v>361.13525000000004</v>
      </c>
      <c r="R1400" s="265">
        <v>0</v>
      </c>
      <c r="S1400" s="268">
        <v>0</v>
      </c>
      <c r="T1400" s="263"/>
      <c r="U1400" s="263"/>
      <c r="V1400" s="267">
        <v>419.56164999999999</v>
      </c>
      <c r="W1400" s="265">
        <v>0</v>
      </c>
      <c r="X1400" s="268">
        <v>0</v>
      </c>
      <c r="Y1400" s="263"/>
      <c r="Z1400" s="263"/>
      <c r="AA1400" s="265">
        <v>418.97460000000001</v>
      </c>
      <c r="AB1400" s="265">
        <v>0</v>
      </c>
      <c r="AC1400" s="268">
        <v>0</v>
      </c>
      <c r="AD1400" s="263"/>
      <c r="AE1400" s="263"/>
      <c r="AF1400" s="271">
        <v>378.46815000000004</v>
      </c>
      <c r="AG1400" s="265">
        <v>0</v>
      </c>
      <c r="AH1400" s="268">
        <v>0</v>
      </c>
      <c r="AI1400" s="263"/>
      <c r="AJ1400" s="263"/>
      <c r="AK1400" s="263">
        <v>357.94130000000001</v>
      </c>
      <c r="AL1400" s="265">
        <v>0</v>
      </c>
      <c r="AM1400" s="268">
        <v>0</v>
      </c>
      <c r="AN1400" s="263"/>
      <c r="AO1400" s="313"/>
      <c r="AP1400" s="263">
        <v>302.52974999999998</v>
      </c>
      <c r="AQ1400" s="265">
        <v>0</v>
      </c>
      <c r="AR1400" s="268">
        <v>0</v>
      </c>
      <c r="AS1400" s="263"/>
      <c r="AT1400" s="263"/>
      <c r="AU1400" s="422">
        <v>362.03075000000001</v>
      </c>
      <c r="AV1400" s="265">
        <v>0</v>
      </c>
      <c r="AW1400" s="268">
        <v>0</v>
      </c>
      <c r="AX1400" s="422"/>
      <c r="AY1400" s="263"/>
      <c r="AZ1400" s="422">
        <v>406.1789</v>
      </c>
      <c r="BA1400" s="265">
        <v>0</v>
      </c>
      <c r="BB1400" s="268">
        <v>0</v>
      </c>
      <c r="BC1400" s="422"/>
      <c r="BD1400" s="263"/>
    </row>
    <row r="1401" spans="1:56" s="4" customFormat="1" ht="11.25" customHeight="1">
      <c r="A1401" s="123">
        <v>304</v>
      </c>
      <c r="B1401" s="55" t="s">
        <v>71</v>
      </c>
      <c r="C1401" s="345">
        <v>1</v>
      </c>
      <c r="D1401" s="57">
        <v>40870</v>
      </c>
      <c r="E1401" s="8">
        <v>42</v>
      </c>
      <c r="F1401" s="55" t="s">
        <v>289</v>
      </c>
      <c r="G1401" s="55" t="s">
        <v>748</v>
      </c>
      <c r="H1401" s="55" t="s">
        <v>72</v>
      </c>
      <c r="I1401" s="55" t="s">
        <v>103</v>
      </c>
      <c r="J1401" s="55"/>
      <c r="K1401" s="55"/>
      <c r="L1401" s="55"/>
      <c r="M1401" s="8"/>
      <c r="N1401" s="58"/>
      <c r="O1401" s="55"/>
      <c r="P1401" s="55"/>
      <c r="Q1401" s="55"/>
      <c r="R1401" s="8"/>
      <c r="S1401" s="58"/>
      <c r="T1401" s="55"/>
      <c r="U1401" s="55"/>
      <c r="V1401" s="55"/>
      <c r="W1401" s="8"/>
      <c r="X1401" s="58"/>
      <c r="Y1401" s="55"/>
      <c r="Z1401" s="55"/>
      <c r="AA1401" s="55"/>
      <c r="AB1401" s="8"/>
      <c r="AC1401" s="58"/>
      <c r="AD1401" s="55"/>
      <c r="AE1401" s="55"/>
      <c r="AF1401" s="55"/>
      <c r="AG1401" s="8">
        <v>0</v>
      </c>
      <c r="AH1401" s="58">
        <v>0</v>
      </c>
      <c r="AI1401" s="55"/>
      <c r="AJ1401" s="55"/>
      <c r="AK1401" s="55">
        <v>150.89175</v>
      </c>
      <c r="AL1401" s="8">
        <v>0</v>
      </c>
      <c r="AM1401" s="58">
        <v>0</v>
      </c>
      <c r="AN1401" s="55"/>
      <c r="AO1401" s="228"/>
      <c r="AP1401" s="55">
        <v>130.57</v>
      </c>
      <c r="AQ1401" s="200">
        <v>0</v>
      </c>
      <c r="AR1401" s="201">
        <v>0</v>
      </c>
      <c r="AS1401" s="55"/>
      <c r="AT1401" s="55"/>
      <c r="AU1401" s="423">
        <v>121.41985</v>
      </c>
      <c r="AV1401" s="200">
        <v>0</v>
      </c>
      <c r="AW1401" s="201">
        <v>0</v>
      </c>
      <c r="AX1401" s="423"/>
      <c r="AY1401" s="55"/>
      <c r="AZ1401" s="423">
        <v>131.59870000000001</v>
      </c>
      <c r="BA1401" s="200">
        <v>0</v>
      </c>
      <c r="BB1401" s="201">
        <v>0</v>
      </c>
      <c r="BC1401" s="425"/>
      <c r="BD1401" s="136"/>
    </row>
    <row r="1402" spans="1:56" ht="11.25" customHeight="1">
      <c r="A1402" s="123">
        <v>304</v>
      </c>
      <c r="B1402" s="55" t="s">
        <v>71</v>
      </c>
      <c r="C1402" s="345">
        <v>2</v>
      </c>
      <c r="D1402" s="57">
        <v>40999</v>
      </c>
      <c r="E1402" s="8">
        <v>42</v>
      </c>
      <c r="F1402" s="55" t="s">
        <v>289</v>
      </c>
      <c r="G1402" s="55" t="s">
        <v>748</v>
      </c>
      <c r="H1402" s="55" t="s">
        <v>72</v>
      </c>
      <c r="I1402" s="55" t="s">
        <v>103</v>
      </c>
      <c r="J1402" s="55"/>
      <c r="K1402" s="55"/>
      <c r="L1402" s="55"/>
      <c r="M1402" s="8"/>
      <c r="N1402" s="58"/>
      <c r="O1402" s="55"/>
      <c r="P1402" s="55"/>
      <c r="Q1402" s="55"/>
      <c r="R1402" s="8"/>
      <c r="S1402" s="58"/>
      <c r="T1402" s="55"/>
      <c r="U1402" s="55"/>
      <c r="V1402" s="55"/>
      <c r="W1402" s="8"/>
      <c r="X1402" s="58"/>
      <c r="Y1402" s="55"/>
      <c r="Z1402" s="55"/>
      <c r="AA1402" s="55"/>
      <c r="AB1402" s="8"/>
      <c r="AC1402" s="58"/>
      <c r="AD1402" s="55"/>
      <c r="AE1402" s="55"/>
      <c r="AF1402" s="55"/>
      <c r="AG1402" s="8">
        <v>0</v>
      </c>
      <c r="AH1402" s="58">
        <v>0</v>
      </c>
      <c r="AI1402" s="55"/>
      <c r="AJ1402" s="55"/>
      <c r="AK1402" s="55">
        <v>168.18485000000001</v>
      </c>
      <c r="AL1402" s="8">
        <v>0</v>
      </c>
      <c r="AM1402" s="58">
        <v>0</v>
      </c>
      <c r="AN1402" s="55"/>
      <c r="AO1402" s="228"/>
      <c r="AP1402" s="55">
        <v>166.56</v>
      </c>
      <c r="AQ1402" s="200">
        <v>0</v>
      </c>
      <c r="AR1402" s="201">
        <v>0</v>
      </c>
      <c r="AS1402" s="55"/>
      <c r="AT1402" s="55"/>
      <c r="AU1402" s="423">
        <v>103.30090000000003</v>
      </c>
      <c r="AV1402" s="200">
        <v>0</v>
      </c>
      <c r="AW1402" s="201">
        <v>0</v>
      </c>
      <c r="AX1402" s="423"/>
      <c r="AY1402" s="55"/>
      <c r="AZ1402" s="423">
        <v>136.08614999999998</v>
      </c>
      <c r="BA1402" s="200">
        <v>0</v>
      </c>
      <c r="BB1402" s="201">
        <v>0</v>
      </c>
      <c r="BC1402" s="425"/>
      <c r="BD1402" s="136"/>
    </row>
    <row r="1403" spans="1:56" ht="11.25" customHeight="1">
      <c r="A1403" s="123">
        <v>304</v>
      </c>
      <c r="B1403" s="55" t="s">
        <v>71</v>
      </c>
      <c r="C1403" s="345">
        <v>3</v>
      </c>
      <c r="D1403" s="57">
        <v>41340</v>
      </c>
      <c r="E1403" s="8">
        <v>42</v>
      </c>
      <c r="F1403" s="55" t="s">
        <v>289</v>
      </c>
      <c r="G1403" s="55" t="s">
        <v>748</v>
      </c>
      <c r="H1403" s="55" t="s">
        <v>72</v>
      </c>
      <c r="I1403" s="55" t="s">
        <v>103</v>
      </c>
      <c r="J1403" s="55"/>
      <c r="K1403" s="55"/>
      <c r="L1403" s="55"/>
      <c r="M1403" s="8"/>
      <c r="N1403" s="58"/>
      <c r="O1403" s="55"/>
      <c r="P1403" s="55"/>
      <c r="Q1403" s="55"/>
      <c r="R1403" s="8"/>
      <c r="S1403" s="58"/>
      <c r="T1403" s="55"/>
      <c r="U1403" s="55"/>
      <c r="V1403" s="55"/>
      <c r="W1403" s="8"/>
      <c r="X1403" s="58"/>
      <c r="Y1403" s="55"/>
      <c r="Z1403" s="55"/>
      <c r="AA1403" s="55"/>
      <c r="AB1403" s="8"/>
      <c r="AC1403" s="58"/>
      <c r="AD1403" s="55"/>
      <c r="AE1403" s="55"/>
      <c r="AF1403" s="55"/>
      <c r="AG1403" s="8">
        <v>0</v>
      </c>
      <c r="AH1403" s="58">
        <v>0</v>
      </c>
      <c r="AI1403" s="55"/>
      <c r="AJ1403" s="55"/>
      <c r="AK1403" s="55">
        <v>38.864699999999999</v>
      </c>
      <c r="AL1403" s="8">
        <v>0</v>
      </c>
      <c r="AM1403" s="58">
        <v>0</v>
      </c>
      <c r="AN1403" s="55"/>
      <c r="AO1403" s="228"/>
      <c r="AP1403" s="55">
        <v>5.39</v>
      </c>
      <c r="AQ1403" s="200">
        <v>0</v>
      </c>
      <c r="AR1403" s="201">
        <v>0</v>
      </c>
      <c r="AS1403" s="55"/>
      <c r="AT1403" s="55"/>
      <c r="AU1403" s="423">
        <v>137.31</v>
      </c>
      <c r="AV1403" s="200">
        <v>0</v>
      </c>
      <c r="AW1403" s="201">
        <v>0</v>
      </c>
      <c r="AX1403" s="423"/>
      <c r="AY1403" s="55"/>
      <c r="AZ1403" s="423">
        <v>138.49404999999999</v>
      </c>
      <c r="BA1403" s="200">
        <v>0</v>
      </c>
      <c r="BB1403" s="201">
        <v>0</v>
      </c>
      <c r="BC1403" s="425"/>
      <c r="BD1403" s="136"/>
    </row>
    <row r="1404" spans="1:56" s="4" customFormat="1" ht="11.25" customHeight="1">
      <c r="A1404" s="357">
        <v>305</v>
      </c>
      <c r="B1404" s="263" t="s">
        <v>389</v>
      </c>
      <c r="C1404" s="344">
        <v>0</v>
      </c>
      <c r="D1404" s="264"/>
      <c r="E1404" s="421">
        <v>440</v>
      </c>
      <c r="F1404" s="263" t="s">
        <v>312</v>
      </c>
      <c r="G1404" s="263" t="s">
        <v>589</v>
      </c>
      <c r="H1404" s="263" t="s">
        <v>535</v>
      </c>
      <c r="I1404" s="263" t="s">
        <v>384</v>
      </c>
      <c r="J1404" s="263"/>
      <c r="K1404" s="263"/>
      <c r="L1404" s="263">
        <v>3268.57</v>
      </c>
      <c r="M1404" s="265">
        <v>0</v>
      </c>
      <c r="N1404" s="268">
        <v>0</v>
      </c>
      <c r="O1404" s="263"/>
      <c r="P1404" s="263"/>
      <c r="Q1404" s="267">
        <v>2831.84</v>
      </c>
      <c r="R1404" s="265">
        <v>0</v>
      </c>
      <c r="S1404" s="268">
        <v>0</v>
      </c>
      <c r="T1404" s="263"/>
      <c r="U1404" s="263"/>
      <c r="V1404" s="267">
        <v>3416</v>
      </c>
      <c r="W1404" s="265">
        <v>0</v>
      </c>
      <c r="X1404" s="268">
        <v>0</v>
      </c>
      <c r="Y1404" s="263"/>
      <c r="Z1404" s="263"/>
      <c r="AA1404" s="267">
        <v>2940</v>
      </c>
      <c r="AB1404" s="265">
        <v>0</v>
      </c>
      <c r="AC1404" s="268">
        <v>0</v>
      </c>
      <c r="AD1404" s="263"/>
      <c r="AE1404" s="263"/>
      <c r="AF1404" s="267">
        <v>3217.05</v>
      </c>
      <c r="AG1404" s="265">
        <v>0</v>
      </c>
      <c r="AH1404" s="268">
        <v>0</v>
      </c>
      <c r="AI1404" s="263"/>
      <c r="AJ1404" s="263"/>
      <c r="AK1404" s="263">
        <v>2857.3948999999998</v>
      </c>
      <c r="AL1404" s="265">
        <v>0</v>
      </c>
      <c r="AM1404" s="268">
        <v>0</v>
      </c>
      <c r="AN1404" s="263"/>
      <c r="AO1404" s="313"/>
      <c r="AP1404" s="263">
        <v>2572.79</v>
      </c>
      <c r="AQ1404" s="265">
        <v>0</v>
      </c>
      <c r="AR1404" s="268">
        <v>0</v>
      </c>
      <c r="AS1404" s="263"/>
      <c r="AT1404" s="263"/>
      <c r="AU1404" s="422">
        <v>3248.3845999999994</v>
      </c>
      <c r="AV1404" s="265">
        <v>0</v>
      </c>
      <c r="AW1404" s="268">
        <v>0</v>
      </c>
      <c r="AX1404" s="422"/>
      <c r="AY1404" s="263"/>
      <c r="AZ1404" s="422">
        <v>2403.3614000000002</v>
      </c>
      <c r="BA1404" s="265">
        <v>0</v>
      </c>
      <c r="BB1404" s="268">
        <v>0</v>
      </c>
      <c r="BC1404" s="422"/>
      <c r="BD1404" s="263"/>
    </row>
    <row r="1405" spans="1:56" ht="11.25" customHeight="1">
      <c r="A1405" s="123">
        <v>305</v>
      </c>
      <c r="B1405" s="55" t="s">
        <v>389</v>
      </c>
      <c r="C1405" s="345">
        <v>1</v>
      </c>
      <c r="D1405" s="57">
        <v>32718</v>
      </c>
      <c r="E1405" s="94">
        <v>220</v>
      </c>
      <c r="F1405" s="55" t="s">
        <v>312</v>
      </c>
      <c r="G1405" s="55" t="s">
        <v>589</v>
      </c>
      <c r="H1405" s="55" t="s">
        <v>535</v>
      </c>
      <c r="I1405" s="55" t="s">
        <v>384</v>
      </c>
      <c r="J1405" s="55"/>
      <c r="K1405" s="55"/>
      <c r="L1405" s="55"/>
      <c r="M1405" s="8"/>
      <c r="N1405" s="58"/>
      <c r="O1405" s="55"/>
      <c r="P1405" s="55"/>
      <c r="Q1405" s="55"/>
      <c r="R1405" s="8"/>
      <c r="S1405" s="58"/>
      <c r="T1405" s="55"/>
      <c r="U1405" s="55"/>
      <c r="V1405" s="55"/>
      <c r="W1405" s="8"/>
      <c r="X1405" s="58"/>
      <c r="Y1405" s="55"/>
      <c r="Z1405" s="55"/>
      <c r="AA1405" s="55"/>
      <c r="AB1405" s="8"/>
      <c r="AC1405" s="58"/>
      <c r="AD1405" s="55"/>
      <c r="AE1405" s="55"/>
      <c r="AF1405" s="55"/>
      <c r="AG1405" s="8">
        <v>0</v>
      </c>
      <c r="AH1405" s="58">
        <v>0</v>
      </c>
      <c r="AI1405" s="55"/>
      <c r="AJ1405" s="55"/>
      <c r="AK1405" s="55">
        <v>1380.0273500000001</v>
      </c>
      <c r="AL1405" s="8">
        <v>0</v>
      </c>
      <c r="AM1405" s="58">
        <v>0</v>
      </c>
      <c r="AN1405" s="55"/>
      <c r="AO1405" s="228"/>
      <c r="AP1405" s="55">
        <v>1361.5277000000001</v>
      </c>
      <c r="AQ1405" s="200">
        <v>0</v>
      </c>
      <c r="AR1405" s="201">
        <v>0</v>
      </c>
      <c r="AS1405" s="55"/>
      <c r="AT1405" s="55"/>
      <c r="AU1405" s="423">
        <v>1649.1627999999998</v>
      </c>
      <c r="AV1405" s="200">
        <v>0</v>
      </c>
      <c r="AW1405" s="201">
        <v>0</v>
      </c>
      <c r="AX1405" s="423"/>
      <c r="AY1405" s="55"/>
      <c r="AZ1405" s="423">
        <v>779.6345</v>
      </c>
      <c r="BA1405" s="200">
        <v>0</v>
      </c>
      <c r="BB1405" s="201">
        <v>0</v>
      </c>
      <c r="BC1405" s="425"/>
      <c r="BD1405" s="136"/>
    </row>
    <row r="1406" spans="1:56" ht="11.25" customHeight="1">
      <c r="A1406" s="123">
        <v>305</v>
      </c>
      <c r="B1406" s="55" t="s">
        <v>389</v>
      </c>
      <c r="C1406" s="345">
        <v>2</v>
      </c>
      <c r="D1406" s="57">
        <v>33608</v>
      </c>
      <c r="E1406" s="94">
        <v>220</v>
      </c>
      <c r="F1406" s="55" t="s">
        <v>312</v>
      </c>
      <c r="G1406" s="55" t="s">
        <v>589</v>
      </c>
      <c r="H1406" s="55" t="s">
        <v>535</v>
      </c>
      <c r="I1406" s="55" t="s">
        <v>384</v>
      </c>
      <c r="J1406" s="55"/>
      <c r="K1406" s="55"/>
      <c r="L1406" s="55"/>
      <c r="M1406" s="8"/>
      <c r="N1406" s="58"/>
      <c r="O1406" s="55"/>
      <c r="P1406" s="55"/>
      <c r="Q1406" s="55"/>
      <c r="R1406" s="8"/>
      <c r="S1406" s="58"/>
      <c r="T1406" s="55"/>
      <c r="U1406" s="55"/>
      <c r="V1406" s="55"/>
      <c r="W1406" s="8"/>
      <c r="X1406" s="58"/>
      <c r="Y1406" s="55"/>
      <c r="Z1406" s="55"/>
      <c r="AA1406" s="55"/>
      <c r="AB1406" s="8"/>
      <c r="AC1406" s="58"/>
      <c r="AD1406" s="55"/>
      <c r="AE1406" s="55"/>
      <c r="AF1406" s="55"/>
      <c r="AG1406" s="8">
        <v>0</v>
      </c>
      <c r="AH1406" s="58">
        <v>0</v>
      </c>
      <c r="AI1406" s="55"/>
      <c r="AJ1406" s="55"/>
      <c r="AK1406" s="55">
        <v>1477.3675499999999</v>
      </c>
      <c r="AL1406" s="8">
        <v>0</v>
      </c>
      <c r="AM1406" s="58">
        <v>0</v>
      </c>
      <c r="AN1406" s="55"/>
      <c r="AO1406" s="228"/>
      <c r="AP1406" s="55">
        <v>1211.2661499999999</v>
      </c>
      <c r="AQ1406" s="200">
        <v>0</v>
      </c>
      <c r="AR1406" s="201">
        <v>0</v>
      </c>
      <c r="AS1406" s="55"/>
      <c r="AT1406" s="55"/>
      <c r="AU1406" s="423">
        <v>1599.2217999999998</v>
      </c>
      <c r="AV1406" s="200">
        <v>0</v>
      </c>
      <c r="AW1406" s="201">
        <v>0</v>
      </c>
      <c r="AX1406" s="423"/>
      <c r="AY1406" s="55"/>
      <c r="AZ1406" s="423">
        <v>1623.7269000000001</v>
      </c>
      <c r="BA1406" s="200">
        <v>0</v>
      </c>
      <c r="BB1406" s="201">
        <v>0</v>
      </c>
      <c r="BC1406" s="425"/>
      <c r="BD1406" s="136"/>
    </row>
    <row r="1407" spans="1:56" s="4" customFormat="1" ht="11.25" customHeight="1">
      <c r="A1407" s="357">
        <v>306</v>
      </c>
      <c r="B1407" s="263" t="s">
        <v>509</v>
      </c>
      <c r="C1407" s="344">
        <v>0</v>
      </c>
      <c r="D1407" s="264"/>
      <c r="E1407" s="421">
        <v>60</v>
      </c>
      <c r="F1407" s="263" t="s">
        <v>1138</v>
      </c>
      <c r="G1407" s="263" t="s">
        <v>748</v>
      </c>
      <c r="H1407" s="263" t="s">
        <v>385</v>
      </c>
      <c r="I1407" s="263" t="s">
        <v>103</v>
      </c>
      <c r="J1407" s="263"/>
      <c r="K1407" s="263"/>
      <c r="L1407" s="267">
        <v>12.736000000000001</v>
      </c>
      <c r="M1407" s="265">
        <v>0</v>
      </c>
      <c r="N1407" s="268">
        <v>0</v>
      </c>
      <c r="O1407" s="263"/>
      <c r="P1407" s="263"/>
      <c r="Q1407" s="267">
        <v>53.033499999999997</v>
      </c>
      <c r="R1407" s="265">
        <v>0</v>
      </c>
      <c r="S1407" s="268">
        <v>0</v>
      </c>
      <c r="T1407" s="263"/>
      <c r="U1407" s="263"/>
      <c r="V1407" s="284">
        <v>102.34569999999999</v>
      </c>
      <c r="W1407" s="265">
        <v>0</v>
      </c>
      <c r="X1407" s="268">
        <v>0</v>
      </c>
      <c r="Y1407" s="263"/>
      <c r="Z1407" s="263"/>
      <c r="AA1407" s="269">
        <v>100.70394999999999</v>
      </c>
      <c r="AB1407" s="265">
        <v>0</v>
      </c>
      <c r="AC1407" s="268">
        <v>0</v>
      </c>
      <c r="AD1407" s="263"/>
      <c r="AE1407" s="263"/>
      <c r="AF1407" s="286">
        <v>147.55850000000001</v>
      </c>
      <c r="AG1407" s="265">
        <v>0</v>
      </c>
      <c r="AH1407" s="268">
        <v>0</v>
      </c>
      <c r="AI1407" s="263"/>
      <c r="AJ1407" s="263"/>
      <c r="AK1407" s="263">
        <v>139.25024999999999</v>
      </c>
      <c r="AL1407" s="265">
        <v>0</v>
      </c>
      <c r="AM1407" s="268">
        <v>0</v>
      </c>
      <c r="AN1407" s="263"/>
      <c r="AO1407" s="313"/>
      <c r="AP1407" s="263">
        <v>0</v>
      </c>
      <c r="AQ1407" s="265">
        <v>0</v>
      </c>
      <c r="AR1407" s="268">
        <v>0</v>
      </c>
      <c r="AS1407" s="263"/>
      <c r="AT1407" s="263"/>
      <c r="AU1407" s="422">
        <v>121.98700000000002</v>
      </c>
      <c r="AV1407" s="265">
        <v>0</v>
      </c>
      <c r="AW1407" s="268">
        <v>0</v>
      </c>
      <c r="AX1407" s="422"/>
      <c r="AY1407" s="263"/>
      <c r="AZ1407" s="422">
        <v>115.40009999999999</v>
      </c>
      <c r="BA1407" s="265">
        <v>0</v>
      </c>
      <c r="BB1407" s="268">
        <v>0</v>
      </c>
      <c r="BC1407" s="422"/>
      <c r="BD1407" s="263"/>
    </row>
    <row r="1408" spans="1:56" ht="11.25" customHeight="1">
      <c r="A1408" s="123">
        <v>306</v>
      </c>
      <c r="B1408" s="55" t="s">
        <v>509</v>
      </c>
      <c r="C1408" s="345">
        <v>1</v>
      </c>
      <c r="D1408" s="57">
        <v>33874</v>
      </c>
      <c r="E1408" s="8">
        <v>30</v>
      </c>
      <c r="F1408" s="55" t="s">
        <v>1138</v>
      </c>
      <c r="G1408" s="55" t="s">
        <v>748</v>
      </c>
      <c r="H1408" s="55" t="s">
        <v>385</v>
      </c>
      <c r="I1408" s="55" t="s">
        <v>103</v>
      </c>
      <c r="J1408" s="55"/>
      <c r="K1408" s="55"/>
      <c r="L1408" s="55"/>
      <c r="M1408" s="8"/>
      <c r="N1408" s="58"/>
      <c r="O1408" s="55"/>
      <c r="P1408" s="55"/>
      <c r="Q1408" s="55"/>
      <c r="R1408" s="8"/>
      <c r="S1408" s="58"/>
      <c r="T1408" s="55"/>
      <c r="U1408" s="55"/>
      <c r="V1408" s="55"/>
      <c r="W1408" s="8"/>
      <c r="X1408" s="58"/>
      <c r="Y1408" s="55"/>
      <c r="Z1408" s="55"/>
      <c r="AA1408" s="55"/>
      <c r="AB1408" s="8"/>
      <c r="AC1408" s="58"/>
      <c r="AD1408" s="55"/>
      <c r="AE1408" s="55"/>
      <c r="AF1408" s="55"/>
      <c r="AG1408" s="8">
        <v>0</v>
      </c>
      <c r="AH1408" s="58">
        <v>0</v>
      </c>
      <c r="AI1408" s="55"/>
      <c r="AJ1408" s="55"/>
      <c r="AK1408" s="55">
        <v>83.908349999999999</v>
      </c>
      <c r="AL1408" s="8">
        <v>0</v>
      </c>
      <c r="AM1408" s="58">
        <v>0</v>
      </c>
      <c r="AN1408" s="55"/>
      <c r="AO1408" s="228"/>
      <c r="AP1408" s="55">
        <v>0</v>
      </c>
      <c r="AQ1408" s="200">
        <v>0</v>
      </c>
      <c r="AR1408" s="201">
        <v>0</v>
      </c>
      <c r="AS1408" s="55"/>
      <c r="AT1408" s="55"/>
      <c r="AU1408" s="423">
        <v>52.486250000000005</v>
      </c>
      <c r="AV1408" s="200">
        <v>0</v>
      </c>
      <c r="AW1408" s="201">
        <v>0</v>
      </c>
      <c r="AX1408" s="423"/>
      <c r="AY1408" s="55"/>
      <c r="AZ1408" s="423">
        <v>74.625</v>
      </c>
      <c r="BA1408" s="200">
        <v>0</v>
      </c>
      <c r="BB1408" s="201">
        <v>0</v>
      </c>
      <c r="BC1408" s="425"/>
      <c r="BD1408" s="136"/>
    </row>
    <row r="1409" spans="1:56" s="4" customFormat="1" ht="11.25" customHeight="1">
      <c r="A1409" s="123">
        <v>306</v>
      </c>
      <c r="B1409" s="55" t="s">
        <v>509</v>
      </c>
      <c r="C1409" s="345">
        <v>2</v>
      </c>
      <c r="D1409" s="57">
        <v>33690</v>
      </c>
      <c r="E1409" s="8">
        <v>30</v>
      </c>
      <c r="F1409" s="55" t="s">
        <v>1138</v>
      </c>
      <c r="G1409" s="55" t="s">
        <v>748</v>
      </c>
      <c r="H1409" s="55" t="s">
        <v>385</v>
      </c>
      <c r="I1409" s="55" t="s">
        <v>103</v>
      </c>
      <c r="J1409" s="55"/>
      <c r="K1409" s="55"/>
      <c r="L1409" s="55"/>
      <c r="M1409" s="8"/>
      <c r="N1409" s="58"/>
      <c r="O1409" s="55"/>
      <c r="P1409" s="55"/>
      <c r="Q1409" s="55"/>
      <c r="R1409" s="8"/>
      <c r="S1409" s="58"/>
      <c r="T1409" s="55"/>
      <c r="U1409" s="55"/>
      <c r="V1409" s="55"/>
      <c r="W1409" s="8"/>
      <c r="X1409" s="58"/>
      <c r="Y1409" s="55"/>
      <c r="Z1409" s="55"/>
      <c r="AA1409" s="55"/>
      <c r="AB1409" s="8"/>
      <c r="AC1409" s="58"/>
      <c r="AD1409" s="55"/>
      <c r="AE1409" s="55"/>
      <c r="AF1409" s="55"/>
      <c r="AG1409" s="8">
        <v>0</v>
      </c>
      <c r="AH1409" s="58">
        <v>0</v>
      </c>
      <c r="AI1409" s="55"/>
      <c r="AJ1409" s="55"/>
      <c r="AK1409" s="55">
        <v>55.341899999999995</v>
      </c>
      <c r="AL1409" s="8">
        <v>0</v>
      </c>
      <c r="AM1409" s="58">
        <v>0</v>
      </c>
      <c r="AN1409" s="55"/>
      <c r="AO1409" s="228"/>
      <c r="AP1409" s="55">
        <v>0</v>
      </c>
      <c r="AQ1409" s="200">
        <v>0</v>
      </c>
      <c r="AR1409" s="201">
        <v>0</v>
      </c>
      <c r="AS1409" s="55"/>
      <c r="AT1409" s="55"/>
      <c r="AU1409" s="423">
        <v>69.500750000000011</v>
      </c>
      <c r="AV1409" s="200">
        <v>0</v>
      </c>
      <c r="AW1409" s="201">
        <v>0</v>
      </c>
      <c r="AX1409" s="423"/>
      <c r="AY1409" s="55"/>
      <c r="AZ1409" s="423">
        <v>40.775099999999995</v>
      </c>
      <c r="BA1409" s="200">
        <v>0</v>
      </c>
      <c r="BB1409" s="201">
        <v>0</v>
      </c>
      <c r="BC1409" s="425"/>
      <c r="BD1409" s="136"/>
    </row>
    <row r="1410" spans="1:56" ht="11.25" customHeight="1">
      <c r="A1410" s="357">
        <v>307</v>
      </c>
      <c r="B1410" s="263" t="s">
        <v>564</v>
      </c>
      <c r="C1410" s="344">
        <v>0</v>
      </c>
      <c r="D1410" s="264"/>
      <c r="E1410" s="421">
        <v>90</v>
      </c>
      <c r="F1410" s="263" t="s">
        <v>978</v>
      </c>
      <c r="G1410" s="263" t="s">
        <v>748</v>
      </c>
      <c r="H1410" s="263" t="s">
        <v>385</v>
      </c>
      <c r="I1410" s="263" t="s">
        <v>103</v>
      </c>
      <c r="J1410" s="263"/>
      <c r="K1410" s="263"/>
      <c r="L1410" s="267">
        <v>59.431349999999995</v>
      </c>
      <c r="M1410" s="265">
        <v>0</v>
      </c>
      <c r="N1410" s="268">
        <v>0</v>
      </c>
      <c r="O1410" s="263"/>
      <c r="P1410" s="263"/>
      <c r="Q1410" s="267">
        <v>101.04225000000001</v>
      </c>
      <c r="R1410" s="265">
        <v>0</v>
      </c>
      <c r="S1410" s="268">
        <v>0</v>
      </c>
      <c r="T1410" s="263"/>
      <c r="U1410" s="263"/>
      <c r="V1410" s="267">
        <v>102.31585</v>
      </c>
      <c r="W1410" s="265">
        <v>0</v>
      </c>
      <c r="X1410" s="268">
        <v>0</v>
      </c>
      <c r="Y1410" s="263"/>
      <c r="Z1410" s="263"/>
      <c r="AA1410" s="265">
        <v>155.58815000000001</v>
      </c>
      <c r="AB1410" s="265">
        <v>0</v>
      </c>
      <c r="AC1410" s="268">
        <v>0</v>
      </c>
      <c r="AD1410" s="263"/>
      <c r="AE1410" s="263"/>
      <c r="AF1410" s="271">
        <v>277.68459999999999</v>
      </c>
      <c r="AG1410" s="265">
        <v>0</v>
      </c>
      <c r="AH1410" s="268">
        <v>0</v>
      </c>
      <c r="AI1410" s="263"/>
      <c r="AJ1410" s="263"/>
      <c r="AK1410" s="263">
        <v>296.35079999999999</v>
      </c>
      <c r="AL1410" s="265">
        <v>0</v>
      </c>
      <c r="AM1410" s="268">
        <v>0</v>
      </c>
      <c r="AN1410" s="263"/>
      <c r="AO1410" s="313"/>
      <c r="AP1410" s="263">
        <v>8.9549999999999991E-2</v>
      </c>
      <c r="AQ1410" s="265">
        <v>0</v>
      </c>
      <c r="AR1410" s="268">
        <v>0</v>
      </c>
      <c r="AS1410" s="263"/>
      <c r="AT1410" s="263"/>
      <c r="AU1410" s="422">
        <v>210.72109999999998</v>
      </c>
      <c r="AV1410" s="265">
        <v>0</v>
      </c>
      <c r="AW1410" s="268">
        <v>0</v>
      </c>
      <c r="AX1410" s="422"/>
      <c r="AY1410" s="263"/>
      <c r="AZ1410" s="422">
        <v>253.95384999999999</v>
      </c>
      <c r="BA1410" s="265">
        <v>0</v>
      </c>
      <c r="BB1410" s="268">
        <v>0</v>
      </c>
      <c r="BC1410" s="422"/>
      <c r="BD1410" s="263"/>
    </row>
    <row r="1411" spans="1:56" ht="11.25" customHeight="1">
      <c r="A1411" s="123">
        <v>307</v>
      </c>
      <c r="B1411" s="55" t="s">
        <v>564</v>
      </c>
      <c r="C1411" s="345">
        <v>1</v>
      </c>
      <c r="D1411" s="57">
        <v>30371</v>
      </c>
      <c r="E1411" s="8">
        <v>30</v>
      </c>
      <c r="F1411" s="55" t="s">
        <v>978</v>
      </c>
      <c r="G1411" s="55" t="s">
        <v>748</v>
      </c>
      <c r="H1411" s="55" t="s">
        <v>385</v>
      </c>
      <c r="I1411" s="55" t="s">
        <v>103</v>
      </c>
      <c r="J1411" s="55"/>
      <c r="K1411" s="55"/>
      <c r="L1411" s="55"/>
      <c r="M1411" s="8"/>
      <c r="N1411" s="58"/>
      <c r="O1411" s="55"/>
      <c r="P1411" s="55"/>
      <c r="Q1411" s="55"/>
      <c r="R1411" s="8"/>
      <c r="S1411" s="58"/>
      <c r="T1411" s="55"/>
      <c r="U1411" s="55"/>
      <c r="V1411" s="55"/>
      <c r="W1411" s="8"/>
      <c r="X1411" s="58"/>
      <c r="Y1411" s="55"/>
      <c r="Z1411" s="55"/>
      <c r="AA1411" s="55"/>
      <c r="AB1411" s="8"/>
      <c r="AC1411" s="58"/>
      <c r="AD1411" s="55"/>
      <c r="AE1411" s="55"/>
      <c r="AF1411" s="55"/>
      <c r="AG1411" s="8">
        <v>0</v>
      </c>
      <c r="AH1411" s="58">
        <v>0</v>
      </c>
      <c r="AI1411" s="55"/>
      <c r="AJ1411" s="55"/>
      <c r="AK1411" s="55">
        <v>99.639300000000006</v>
      </c>
      <c r="AL1411" s="8">
        <v>0</v>
      </c>
      <c r="AM1411" s="58">
        <v>0</v>
      </c>
      <c r="AN1411" s="55"/>
      <c r="AO1411" s="228"/>
      <c r="AP1411" s="55">
        <v>0.09</v>
      </c>
      <c r="AQ1411" s="200">
        <v>0</v>
      </c>
      <c r="AR1411" s="201">
        <v>0</v>
      </c>
      <c r="AS1411" s="55"/>
      <c r="AT1411" s="55"/>
      <c r="AU1411" s="423">
        <v>84.107349999999997</v>
      </c>
      <c r="AV1411" s="200">
        <v>0</v>
      </c>
      <c r="AW1411" s="201">
        <v>0</v>
      </c>
      <c r="AX1411" s="423"/>
      <c r="AY1411" s="55"/>
      <c r="AZ1411" s="423">
        <v>101.02235</v>
      </c>
      <c r="BA1411" s="200">
        <v>0</v>
      </c>
      <c r="BB1411" s="201">
        <v>0</v>
      </c>
      <c r="BC1411" s="425"/>
      <c r="BD1411" s="136"/>
    </row>
    <row r="1412" spans="1:56" ht="11.25" customHeight="1">
      <c r="A1412" s="123">
        <v>307</v>
      </c>
      <c r="B1412" s="55" t="s">
        <v>564</v>
      </c>
      <c r="C1412" s="345">
        <v>2</v>
      </c>
      <c r="D1412" s="57">
        <v>30579</v>
      </c>
      <c r="E1412" s="8">
        <v>30</v>
      </c>
      <c r="F1412" s="55" t="s">
        <v>978</v>
      </c>
      <c r="G1412" s="55" t="s">
        <v>748</v>
      </c>
      <c r="H1412" s="55" t="s">
        <v>385</v>
      </c>
      <c r="I1412" s="55" t="s">
        <v>103</v>
      </c>
      <c r="J1412" s="55"/>
      <c r="K1412" s="55"/>
      <c r="L1412" s="55"/>
      <c r="M1412" s="8"/>
      <c r="N1412" s="58"/>
      <c r="O1412" s="55"/>
      <c r="P1412" s="55"/>
      <c r="Q1412" s="55"/>
      <c r="R1412" s="8"/>
      <c r="S1412" s="58"/>
      <c r="T1412" s="55"/>
      <c r="U1412" s="55"/>
      <c r="V1412" s="55"/>
      <c r="W1412" s="8"/>
      <c r="X1412" s="58"/>
      <c r="Y1412" s="55"/>
      <c r="Z1412" s="55"/>
      <c r="AA1412" s="55"/>
      <c r="AB1412" s="8"/>
      <c r="AC1412" s="58"/>
      <c r="AD1412" s="55"/>
      <c r="AE1412" s="55"/>
      <c r="AF1412" s="55"/>
      <c r="AG1412" s="8">
        <v>0</v>
      </c>
      <c r="AH1412" s="58">
        <v>0</v>
      </c>
      <c r="AI1412" s="55"/>
      <c r="AJ1412" s="55"/>
      <c r="AK1412" s="55">
        <v>96.753799999999998</v>
      </c>
      <c r="AL1412" s="8">
        <v>0</v>
      </c>
      <c r="AM1412" s="58">
        <v>0</v>
      </c>
      <c r="AN1412" s="55"/>
      <c r="AO1412" s="228"/>
      <c r="AP1412" s="55">
        <v>0</v>
      </c>
      <c r="AQ1412" s="200">
        <v>0</v>
      </c>
      <c r="AR1412" s="201">
        <v>0</v>
      </c>
      <c r="AS1412" s="55"/>
      <c r="AT1412" s="55"/>
      <c r="AU1412" s="423">
        <v>78.326399999999992</v>
      </c>
      <c r="AV1412" s="200">
        <v>0</v>
      </c>
      <c r="AW1412" s="201">
        <v>0</v>
      </c>
      <c r="AX1412" s="423"/>
      <c r="AY1412" s="55"/>
      <c r="AZ1412" s="423">
        <v>78.664699999999996</v>
      </c>
      <c r="BA1412" s="200">
        <v>0</v>
      </c>
      <c r="BB1412" s="201">
        <v>0</v>
      </c>
      <c r="BC1412" s="425"/>
      <c r="BD1412" s="136"/>
    </row>
    <row r="1413" spans="1:56" s="4" customFormat="1" ht="11.25" customHeight="1">
      <c r="A1413" s="123">
        <v>307</v>
      </c>
      <c r="B1413" s="55" t="s">
        <v>1147</v>
      </c>
      <c r="C1413" s="345">
        <v>3</v>
      </c>
      <c r="D1413" s="57">
        <v>33126</v>
      </c>
      <c r="E1413" s="8">
        <v>30</v>
      </c>
      <c r="F1413" s="55" t="s">
        <v>978</v>
      </c>
      <c r="G1413" s="55" t="s">
        <v>748</v>
      </c>
      <c r="H1413" s="55" t="s">
        <v>385</v>
      </c>
      <c r="I1413" s="55" t="s">
        <v>103</v>
      </c>
      <c r="J1413" s="55"/>
      <c r="K1413" s="55"/>
      <c r="L1413" s="55"/>
      <c r="M1413" s="8"/>
      <c r="N1413" s="58"/>
      <c r="O1413" s="55"/>
      <c r="P1413" s="55"/>
      <c r="Q1413" s="55"/>
      <c r="R1413" s="8"/>
      <c r="S1413" s="58"/>
      <c r="T1413" s="55"/>
      <c r="U1413" s="55"/>
      <c r="V1413" s="55"/>
      <c r="W1413" s="8"/>
      <c r="X1413" s="58"/>
      <c r="Y1413" s="55"/>
      <c r="Z1413" s="55"/>
      <c r="AA1413" s="55"/>
      <c r="AB1413" s="8"/>
      <c r="AC1413" s="58"/>
      <c r="AD1413" s="55"/>
      <c r="AE1413" s="55"/>
      <c r="AF1413" s="55"/>
      <c r="AG1413" s="8">
        <v>0</v>
      </c>
      <c r="AH1413" s="58">
        <v>0</v>
      </c>
      <c r="AI1413" s="55"/>
      <c r="AJ1413" s="55"/>
      <c r="AK1413" s="55">
        <v>99.957699999999988</v>
      </c>
      <c r="AL1413" s="8">
        <v>0</v>
      </c>
      <c r="AM1413" s="58">
        <v>0</v>
      </c>
      <c r="AN1413" s="55"/>
      <c r="AO1413" s="228"/>
      <c r="AP1413" s="55">
        <v>0</v>
      </c>
      <c r="AQ1413" s="200">
        <v>0</v>
      </c>
      <c r="AR1413" s="201">
        <v>0</v>
      </c>
      <c r="AS1413" s="55"/>
      <c r="AT1413" s="55"/>
      <c r="AU1413" s="423">
        <v>48.287350000000004</v>
      </c>
      <c r="AV1413" s="200">
        <v>0</v>
      </c>
      <c r="AW1413" s="201">
        <v>0</v>
      </c>
      <c r="AX1413" s="423"/>
      <c r="AY1413" s="55"/>
      <c r="AZ1413" s="423">
        <v>74.266800000000003</v>
      </c>
      <c r="BA1413" s="200">
        <v>0</v>
      </c>
      <c r="BB1413" s="201">
        <v>0</v>
      </c>
      <c r="BC1413" s="425"/>
      <c r="BD1413" s="136"/>
    </row>
    <row r="1414" spans="1:56" ht="11.25" customHeight="1">
      <c r="A1414" s="357">
        <v>308</v>
      </c>
      <c r="B1414" s="263" t="s">
        <v>1372</v>
      </c>
      <c r="C1414" s="344">
        <v>0</v>
      </c>
      <c r="D1414" s="264"/>
      <c r="E1414" s="421">
        <v>815.59999999999991</v>
      </c>
      <c r="F1414" s="263" t="s">
        <v>1138</v>
      </c>
      <c r="G1414" s="263" t="s">
        <v>748</v>
      </c>
      <c r="H1414" s="263" t="s">
        <v>385</v>
      </c>
      <c r="I1414" s="263" t="s">
        <v>103</v>
      </c>
      <c r="J1414" s="263"/>
      <c r="K1414" s="263"/>
      <c r="L1414" s="267">
        <v>183.56755000000001</v>
      </c>
      <c r="M1414" s="265">
        <v>0</v>
      </c>
      <c r="N1414" s="268">
        <v>0</v>
      </c>
      <c r="O1414" s="263"/>
      <c r="P1414" s="263"/>
      <c r="Q1414" s="267">
        <v>337.12589999999994</v>
      </c>
      <c r="R1414" s="265">
        <v>0</v>
      </c>
      <c r="S1414" s="268">
        <v>0</v>
      </c>
      <c r="T1414" s="263"/>
      <c r="U1414" s="263"/>
      <c r="V1414" s="267">
        <v>1505.1663500000002</v>
      </c>
      <c r="W1414" s="265">
        <v>0</v>
      </c>
      <c r="X1414" s="268">
        <v>0</v>
      </c>
      <c r="Y1414" s="263"/>
      <c r="Z1414" s="263"/>
      <c r="AA1414" s="265">
        <v>1242.5460499999999</v>
      </c>
      <c r="AB1414" s="265">
        <v>0</v>
      </c>
      <c r="AC1414" s="268">
        <v>0</v>
      </c>
      <c r="AD1414" s="263"/>
      <c r="AE1414" s="263"/>
      <c r="AF1414" s="271">
        <v>2251.1377499999999</v>
      </c>
      <c r="AG1414" s="265">
        <v>0</v>
      </c>
      <c r="AH1414" s="268">
        <v>0</v>
      </c>
      <c r="AI1414" s="263"/>
      <c r="AJ1414" s="263"/>
      <c r="AK1414" s="263">
        <v>2343.1653000000001</v>
      </c>
      <c r="AL1414" s="265">
        <v>0</v>
      </c>
      <c r="AM1414" s="268">
        <v>0</v>
      </c>
      <c r="AN1414" s="263"/>
      <c r="AO1414" s="313"/>
      <c r="AP1414" s="263">
        <v>537.99650000000008</v>
      </c>
      <c r="AQ1414" s="265">
        <v>0</v>
      </c>
      <c r="AR1414" s="268">
        <v>0</v>
      </c>
      <c r="AS1414" s="263"/>
      <c r="AT1414" s="263"/>
      <c r="AU1414" s="422">
        <v>1913.6636000000001</v>
      </c>
      <c r="AV1414" s="265">
        <v>0</v>
      </c>
      <c r="AW1414" s="268">
        <v>0</v>
      </c>
      <c r="AX1414" s="422"/>
      <c r="AY1414" s="263"/>
      <c r="AZ1414" s="422">
        <v>2559.2494499999998</v>
      </c>
      <c r="BA1414" s="265">
        <v>0</v>
      </c>
      <c r="BB1414" s="268">
        <v>0</v>
      </c>
      <c r="BC1414" s="422"/>
      <c r="BD1414" s="263"/>
    </row>
    <row r="1415" spans="1:56" ht="11.25" customHeight="1">
      <c r="A1415" s="123">
        <v>308</v>
      </c>
      <c r="B1415" s="55" t="s">
        <v>1372</v>
      </c>
      <c r="C1415" s="345">
        <v>1</v>
      </c>
      <c r="D1415" s="57">
        <v>28559</v>
      </c>
      <c r="E1415" s="8">
        <v>110</v>
      </c>
      <c r="F1415" s="55" t="s">
        <v>1138</v>
      </c>
      <c r="G1415" s="55" t="s">
        <v>748</v>
      </c>
      <c r="H1415" s="55" t="s">
        <v>385</v>
      </c>
      <c r="I1415" s="55" t="s">
        <v>103</v>
      </c>
      <c r="J1415" s="55"/>
      <c r="K1415" s="55"/>
      <c r="L1415" s="55"/>
      <c r="M1415" s="8"/>
      <c r="N1415" s="58"/>
      <c r="O1415" s="55"/>
      <c r="P1415" s="55"/>
      <c r="Q1415" s="55"/>
      <c r="R1415" s="8"/>
      <c r="S1415" s="58"/>
      <c r="T1415" s="55"/>
      <c r="U1415" s="55"/>
      <c r="V1415" s="55"/>
      <c r="W1415" s="8"/>
      <c r="X1415" s="58"/>
      <c r="Y1415" s="55"/>
      <c r="Z1415" s="55"/>
      <c r="AA1415" s="55"/>
      <c r="AB1415" s="8"/>
      <c r="AC1415" s="58"/>
      <c r="AD1415" s="55"/>
      <c r="AE1415" s="55"/>
      <c r="AF1415" s="55"/>
      <c r="AG1415" s="8">
        <v>0</v>
      </c>
      <c r="AH1415" s="58">
        <v>0</v>
      </c>
      <c r="AI1415" s="55"/>
      <c r="AJ1415" s="55"/>
      <c r="AK1415" s="55">
        <v>785.80124999999998</v>
      </c>
      <c r="AL1415" s="8">
        <v>0</v>
      </c>
      <c r="AM1415" s="58">
        <v>0</v>
      </c>
      <c r="AN1415" s="55"/>
      <c r="AO1415" s="228"/>
      <c r="AP1415" s="55">
        <v>138.35</v>
      </c>
      <c r="AQ1415" s="200">
        <v>0</v>
      </c>
      <c r="AR1415" s="201">
        <v>0</v>
      </c>
      <c r="AS1415" s="55"/>
      <c r="AT1415" s="55"/>
      <c r="AU1415" s="423">
        <v>359.46364999999997</v>
      </c>
      <c r="AV1415" s="200">
        <v>0</v>
      </c>
      <c r="AW1415" s="201">
        <v>0</v>
      </c>
      <c r="AX1415" s="423"/>
      <c r="AY1415" s="55"/>
      <c r="AZ1415" s="423">
        <v>426.40724999999998</v>
      </c>
      <c r="BA1415" s="200">
        <v>0</v>
      </c>
      <c r="BB1415" s="201">
        <v>0</v>
      </c>
      <c r="BC1415" s="425"/>
      <c r="BD1415" s="136"/>
    </row>
    <row r="1416" spans="1:56" ht="11.25" customHeight="1">
      <c r="A1416" s="123">
        <v>308</v>
      </c>
      <c r="B1416" s="55" t="s">
        <v>1372</v>
      </c>
      <c r="C1416" s="345">
        <v>2</v>
      </c>
      <c r="D1416" s="57">
        <v>29319</v>
      </c>
      <c r="E1416" s="8">
        <v>100.8</v>
      </c>
      <c r="F1416" s="55" t="s">
        <v>1138</v>
      </c>
      <c r="G1416" s="55" t="s">
        <v>748</v>
      </c>
      <c r="H1416" s="55" t="s">
        <v>385</v>
      </c>
      <c r="I1416" s="55" t="s">
        <v>103</v>
      </c>
      <c r="J1416" s="55"/>
      <c r="K1416" s="55"/>
      <c r="L1416" s="55"/>
      <c r="M1416" s="8"/>
      <c r="N1416" s="58"/>
      <c r="O1416" s="55"/>
      <c r="P1416" s="55"/>
      <c r="Q1416" s="55"/>
      <c r="R1416" s="8"/>
      <c r="S1416" s="58"/>
      <c r="T1416" s="55"/>
      <c r="U1416" s="55"/>
      <c r="V1416" s="55"/>
      <c r="W1416" s="8"/>
      <c r="X1416" s="58"/>
      <c r="Y1416" s="55"/>
      <c r="Z1416" s="55"/>
      <c r="AA1416" s="55"/>
      <c r="AB1416" s="8"/>
      <c r="AC1416" s="58"/>
      <c r="AD1416" s="55"/>
      <c r="AE1416" s="55"/>
      <c r="AF1416" s="55"/>
      <c r="AG1416" s="8">
        <v>0</v>
      </c>
      <c r="AH1416" s="58">
        <v>0</v>
      </c>
      <c r="AI1416" s="55"/>
      <c r="AJ1416" s="55"/>
      <c r="AK1416" s="55">
        <v>223.67600000000002</v>
      </c>
      <c r="AL1416" s="8">
        <v>0</v>
      </c>
      <c r="AM1416" s="58">
        <v>0</v>
      </c>
      <c r="AN1416" s="55"/>
      <c r="AO1416" s="228"/>
      <c r="AP1416" s="55">
        <v>33.33</v>
      </c>
      <c r="AQ1416" s="200">
        <v>0</v>
      </c>
      <c r="AR1416" s="201">
        <v>0</v>
      </c>
      <c r="AS1416" s="55"/>
      <c r="AT1416" s="55"/>
      <c r="AU1416" s="423">
        <v>25.730699999999999</v>
      </c>
      <c r="AV1416" s="200">
        <v>0</v>
      </c>
      <c r="AW1416" s="201">
        <v>0</v>
      </c>
      <c r="AX1416" s="423"/>
      <c r="AY1416" s="55"/>
      <c r="AZ1416" s="423">
        <v>306.03215</v>
      </c>
      <c r="BA1416" s="200">
        <v>0</v>
      </c>
      <c r="BB1416" s="201">
        <v>0</v>
      </c>
      <c r="BC1416" s="425"/>
      <c r="BD1416" s="136"/>
    </row>
    <row r="1417" spans="1:56" s="4" customFormat="1" ht="11.25" customHeight="1">
      <c r="A1417" s="123">
        <v>308</v>
      </c>
      <c r="B1417" s="55" t="s">
        <v>1372</v>
      </c>
      <c r="C1417" s="345">
        <v>3</v>
      </c>
      <c r="D1417" s="57">
        <v>29597</v>
      </c>
      <c r="E1417" s="8">
        <v>100.8</v>
      </c>
      <c r="F1417" s="55" t="s">
        <v>1138</v>
      </c>
      <c r="G1417" s="55" t="s">
        <v>748</v>
      </c>
      <c r="H1417" s="55" t="s">
        <v>385</v>
      </c>
      <c r="I1417" s="55" t="s">
        <v>103</v>
      </c>
      <c r="J1417" s="55"/>
      <c r="K1417" s="55"/>
      <c r="L1417" s="55"/>
      <c r="M1417" s="8"/>
      <c r="N1417" s="58"/>
      <c r="O1417" s="55"/>
      <c r="P1417" s="55"/>
      <c r="Q1417" s="55"/>
      <c r="R1417" s="8"/>
      <c r="S1417" s="58"/>
      <c r="T1417" s="55"/>
      <c r="U1417" s="55"/>
      <c r="V1417" s="55"/>
      <c r="W1417" s="8"/>
      <c r="X1417" s="58"/>
      <c r="Y1417" s="55"/>
      <c r="Z1417" s="55"/>
      <c r="AA1417" s="55"/>
      <c r="AB1417" s="8"/>
      <c r="AC1417" s="58"/>
      <c r="AD1417" s="55"/>
      <c r="AE1417" s="55"/>
      <c r="AF1417" s="55"/>
      <c r="AG1417" s="8">
        <v>0</v>
      </c>
      <c r="AH1417" s="58">
        <v>0</v>
      </c>
      <c r="AI1417" s="55"/>
      <c r="AJ1417" s="55"/>
      <c r="AK1417" s="55">
        <v>231.4768</v>
      </c>
      <c r="AL1417" s="8">
        <v>0</v>
      </c>
      <c r="AM1417" s="58">
        <v>0</v>
      </c>
      <c r="AN1417" s="55"/>
      <c r="AO1417" s="228"/>
      <c r="AP1417" s="55">
        <v>70.62</v>
      </c>
      <c r="AQ1417" s="200">
        <v>0</v>
      </c>
      <c r="AR1417" s="201">
        <v>0</v>
      </c>
      <c r="AS1417" s="55"/>
      <c r="AT1417" s="55"/>
      <c r="AU1417" s="423">
        <v>250.04350000000002</v>
      </c>
      <c r="AV1417" s="200">
        <v>0</v>
      </c>
      <c r="AW1417" s="201">
        <v>0</v>
      </c>
      <c r="AX1417" s="423"/>
      <c r="AY1417" s="55"/>
      <c r="AZ1417" s="423">
        <v>310.99720000000002</v>
      </c>
      <c r="BA1417" s="200">
        <v>0</v>
      </c>
      <c r="BB1417" s="201">
        <v>0</v>
      </c>
      <c r="BC1417" s="425"/>
      <c r="BD1417" s="136"/>
    </row>
    <row r="1418" spans="1:56" ht="11.25" customHeight="1">
      <c r="A1418" s="123">
        <v>308</v>
      </c>
      <c r="B1418" s="55" t="s">
        <v>1372</v>
      </c>
      <c r="C1418" s="345">
        <v>4</v>
      </c>
      <c r="D1418" s="57">
        <v>30124</v>
      </c>
      <c r="E1418" s="8">
        <v>100.8</v>
      </c>
      <c r="F1418" s="55" t="s">
        <v>1138</v>
      </c>
      <c r="G1418" s="55" t="s">
        <v>748</v>
      </c>
      <c r="H1418" s="55" t="s">
        <v>385</v>
      </c>
      <c r="I1418" s="55" t="s">
        <v>103</v>
      </c>
      <c r="J1418" s="55"/>
      <c r="K1418" s="55"/>
      <c r="L1418" s="55"/>
      <c r="M1418" s="8"/>
      <c r="N1418" s="58"/>
      <c r="O1418" s="55"/>
      <c r="P1418" s="55"/>
      <c r="Q1418" s="55"/>
      <c r="R1418" s="8"/>
      <c r="S1418" s="58"/>
      <c r="T1418" s="55"/>
      <c r="U1418" s="55"/>
      <c r="V1418" s="55"/>
      <c r="W1418" s="8"/>
      <c r="X1418" s="58"/>
      <c r="Y1418" s="55"/>
      <c r="Z1418" s="55"/>
      <c r="AA1418" s="55"/>
      <c r="AB1418" s="8"/>
      <c r="AC1418" s="58"/>
      <c r="AD1418" s="55"/>
      <c r="AE1418" s="55"/>
      <c r="AF1418" s="55"/>
      <c r="AG1418" s="8">
        <v>0</v>
      </c>
      <c r="AH1418" s="58">
        <v>0</v>
      </c>
      <c r="AI1418" s="55"/>
      <c r="AJ1418" s="55"/>
      <c r="AK1418" s="55">
        <v>232.85984999999999</v>
      </c>
      <c r="AL1418" s="8">
        <v>0</v>
      </c>
      <c r="AM1418" s="58">
        <v>0</v>
      </c>
      <c r="AN1418" s="55"/>
      <c r="AO1418" s="228"/>
      <c r="AP1418" s="55">
        <v>55.72</v>
      </c>
      <c r="AQ1418" s="200">
        <v>0</v>
      </c>
      <c r="AR1418" s="201">
        <v>0</v>
      </c>
      <c r="AS1418" s="55"/>
      <c r="AT1418" s="55"/>
      <c r="AU1418" s="423">
        <v>252.89915000000002</v>
      </c>
      <c r="AV1418" s="200">
        <v>0</v>
      </c>
      <c r="AW1418" s="201">
        <v>0</v>
      </c>
      <c r="AX1418" s="423"/>
      <c r="AY1418" s="55"/>
      <c r="AZ1418" s="423">
        <v>303.7337</v>
      </c>
      <c r="BA1418" s="200">
        <v>0</v>
      </c>
      <c r="BB1418" s="201">
        <v>0</v>
      </c>
      <c r="BC1418" s="425"/>
      <c r="BD1418" s="136"/>
    </row>
    <row r="1419" spans="1:56" ht="11.25" customHeight="1">
      <c r="A1419" s="123">
        <v>308</v>
      </c>
      <c r="B1419" s="55" t="s">
        <v>1372</v>
      </c>
      <c r="C1419" s="345">
        <v>5</v>
      </c>
      <c r="D1419" s="57">
        <v>30414</v>
      </c>
      <c r="E1419" s="8">
        <v>100.8</v>
      </c>
      <c r="F1419" s="55" t="s">
        <v>1138</v>
      </c>
      <c r="G1419" s="55" t="s">
        <v>748</v>
      </c>
      <c r="H1419" s="55" t="s">
        <v>385</v>
      </c>
      <c r="I1419" s="55" t="s">
        <v>103</v>
      </c>
      <c r="J1419" s="55"/>
      <c r="K1419" s="55"/>
      <c r="L1419" s="55"/>
      <c r="M1419" s="8"/>
      <c r="N1419" s="58"/>
      <c r="O1419" s="55"/>
      <c r="P1419" s="55"/>
      <c r="Q1419" s="55"/>
      <c r="R1419" s="8"/>
      <c r="S1419" s="58"/>
      <c r="T1419" s="55"/>
      <c r="U1419" s="55"/>
      <c r="V1419" s="55"/>
      <c r="W1419" s="8"/>
      <c r="X1419" s="58"/>
      <c r="Y1419" s="55"/>
      <c r="Z1419" s="55"/>
      <c r="AA1419" s="55"/>
      <c r="AB1419" s="8"/>
      <c r="AC1419" s="58"/>
      <c r="AD1419" s="55"/>
      <c r="AE1419" s="55"/>
      <c r="AF1419" s="55"/>
      <c r="AG1419" s="8">
        <v>0</v>
      </c>
      <c r="AH1419" s="58">
        <v>0</v>
      </c>
      <c r="AI1419" s="55"/>
      <c r="AJ1419" s="55"/>
      <c r="AK1419" s="55">
        <v>202.07455000000002</v>
      </c>
      <c r="AL1419" s="8">
        <v>0</v>
      </c>
      <c r="AM1419" s="58">
        <v>0</v>
      </c>
      <c r="AN1419" s="55"/>
      <c r="AO1419" s="228"/>
      <c r="AP1419" s="55">
        <v>55.83</v>
      </c>
      <c r="AQ1419" s="200">
        <v>0</v>
      </c>
      <c r="AR1419" s="201">
        <v>0</v>
      </c>
      <c r="AS1419" s="55"/>
      <c r="AT1419" s="55"/>
      <c r="AU1419" s="423">
        <v>260.15270000000004</v>
      </c>
      <c r="AV1419" s="200">
        <v>0</v>
      </c>
      <c r="AW1419" s="201">
        <v>0</v>
      </c>
      <c r="AX1419" s="423"/>
      <c r="AY1419" s="55"/>
      <c r="AZ1419" s="423">
        <v>304.10184999999996</v>
      </c>
      <c r="BA1419" s="200">
        <v>0</v>
      </c>
      <c r="BB1419" s="201">
        <v>0</v>
      </c>
      <c r="BC1419" s="425"/>
      <c r="BD1419" s="136"/>
    </row>
    <row r="1420" spans="1:56" ht="11.25" customHeight="1">
      <c r="A1420" s="123">
        <v>308</v>
      </c>
      <c r="B1420" s="55" t="s">
        <v>1372</v>
      </c>
      <c r="C1420" s="345">
        <v>6</v>
      </c>
      <c r="D1420" s="57">
        <v>30981</v>
      </c>
      <c r="E1420" s="8">
        <v>100.8</v>
      </c>
      <c r="F1420" s="55" t="s">
        <v>1138</v>
      </c>
      <c r="G1420" s="55" t="s">
        <v>748</v>
      </c>
      <c r="H1420" s="55" t="s">
        <v>385</v>
      </c>
      <c r="I1420" s="55" t="s">
        <v>103</v>
      </c>
      <c r="J1420" s="55"/>
      <c r="K1420" s="55"/>
      <c r="L1420" s="55"/>
      <c r="M1420" s="8"/>
      <c r="N1420" s="58"/>
      <c r="O1420" s="55"/>
      <c r="P1420" s="55"/>
      <c r="Q1420" s="55"/>
      <c r="R1420" s="8"/>
      <c r="S1420" s="58"/>
      <c r="T1420" s="55"/>
      <c r="U1420" s="55"/>
      <c r="V1420" s="55"/>
      <c r="W1420" s="8"/>
      <c r="X1420" s="58"/>
      <c r="Y1420" s="55"/>
      <c r="Z1420" s="55"/>
      <c r="AA1420" s="55"/>
      <c r="AB1420" s="8"/>
      <c r="AC1420" s="58"/>
      <c r="AD1420" s="55"/>
      <c r="AE1420" s="55"/>
      <c r="AF1420" s="55"/>
      <c r="AG1420" s="8">
        <v>0</v>
      </c>
      <c r="AH1420" s="58">
        <v>0</v>
      </c>
      <c r="AI1420" s="55"/>
      <c r="AJ1420" s="55"/>
      <c r="AK1420" s="55">
        <v>228.27289999999999</v>
      </c>
      <c r="AL1420" s="8">
        <v>0</v>
      </c>
      <c r="AM1420" s="58">
        <v>0</v>
      </c>
      <c r="AN1420" s="55"/>
      <c r="AO1420" s="228"/>
      <c r="AP1420" s="55">
        <v>58.2</v>
      </c>
      <c r="AQ1420" s="200">
        <v>0</v>
      </c>
      <c r="AR1420" s="201">
        <v>0</v>
      </c>
      <c r="AS1420" s="55"/>
      <c r="AT1420" s="55"/>
      <c r="AU1420" s="423">
        <v>259.08805000000001</v>
      </c>
      <c r="AV1420" s="200">
        <v>0</v>
      </c>
      <c r="AW1420" s="201">
        <v>0</v>
      </c>
      <c r="AX1420" s="423"/>
      <c r="AY1420" s="55"/>
      <c r="AZ1420" s="423">
        <v>291.15690000000001</v>
      </c>
      <c r="BA1420" s="200">
        <v>0</v>
      </c>
      <c r="BB1420" s="201">
        <v>0</v>
      </c>
      <c r="BC1420" s="425"/>
      <c r="BD1420" s="136"/>
    </row>
    <row r="1421" spans="1:56" ht="11.25" customHeight="1">
      <c r="A1421" s="123">
        <v>308</v>
      </c>
      <c r="B1421" s="55" t="s">
        <v>1372</v>
      </c>
      <c r="C1421" s="345">
        <v>7</v>
      </c>
      <c r="D1421" s="57">
        <v>31137</v>
      </c>
      <c r="E1421" s="8">
        <v>100.8</v>
      </c>
      <c r="F1421" s="55" t="s">
        <v>1138</v>
      </c>
      <c r="G1421" s="55" t="s">
        <v>748</v>
      </c>
      <c r="H1421" s="55" t="s">
        <v>385</v>
      </c>
      <c r="I1421" s="55" t="s">
        <v>103</v>
      </c>
      <c r="J1421" s="55"/>
      <c r="K1421" s="55"/>
      <c r="L1421" s="171"/>
      <c r="M1421" s="229"/>
      <c r="N1421" s="230"/>
      <c r="O1421" s="171"/>
      <c r="P1421" s="171"/>
      <c r="Q1421" s="171"/>
      <c r="R1421" s="229"/>
      <c r="S1421" s="230"/>
      <c r="T1421" s="171"/>
      <c r="U1421" s="171"/>
      <c r="V1421" s="171"/>
      <c r="W1421" s="229"/>
      <c r="X1421" s="230"/>
      <c r="Y1421" s="171"/>
      <c r="Z1421" s="171"/>
      <c r="AA1421" s="171"/>
      <c r="AB1421" s="229"/>
      <c r="AC1421" s="230"/>
      <c r="AD1421" s="171"/>
      <c r="AE1421" s="171"/>
      <c r="AF1421" s="171"/>
      <c r="AG1421" s="229">
        <v>0</v>
      </c>
      <c r="AH1421" s="230">
        <v>0</v>
      </c>
      <c r="AI1421" s="171"/>
      <c r="AJ1421" s="171"/>
      <c r="AK1421" s="171">
        <v>217.9846</v>
      </c>
      <c r="AL1421" s="8">
        <v>0</v>
      </c>
      <c r="AM1421" s="58">
        <v>0</v>
      </c>
      <c r="AN1421" s="163"/>
      <c r="AO1421" s="314"/>
      <c r="AP1421" s="171">
        <v>62.73</v>
      </c>
      <c r="AQ1421" s="200">
        <v>0</v>
      </c>
      <c r="AR1421" s="201">
        <v>0</v>
      </c>
      <c r="AS1421" s="171"/>
      <c r="AT1421" s="171"/>
      <c r="AU1421" s="423">
        <v>265.95355000000001</v>
      </c>
      <c r="AV1421" s="200">
        <v>0</v>
      </c>
      <c r="AW1421" s="201">
        <v>0</v>
      </c>
      <c r="AX1421" s="423"/>
      <c r="AY1421" s="171"/>
      <c r="AZ1421" s="423">
        <v>308.47985</v>
      </c>
      <c r="BA1421" s="200">
        <v>0</v>
      </c>
      <c r="BB1421" s="201">
        <v>0</v>
      </c>
      <c r="BC1421" s="425"/>
      <c r="BD1421" s="171"/>
    </row>
    <row r="1422" spans="1:56" s="4" customFormat="1" ht="11.25" customHeight="1">
      <c r="A1422" s="123">
        <v>308</v>
      </c>
      <c r="B1422" s="55" t="s">
        <v>1372</v>
      </c>
      <c r="C1422" s="345">
        <v>8</v>
      </c>
      <c r="D1422" s="57">
        <v>31405</v>
      </c>
      <c r="E1422" s="8">
        <v>100.8</v>
      </c>
      <c r="F1422" s="55" t="s">
        <v>1138</v>
      </c>
      <c r="G1422" s="55" t="s">
        <v>748</v>
      </c>
      <c r="H1422" s="55" t="s">
        <v>385</v>
      </c>
      <c r="I1422" s="55" t="s">
        <v>103</v>
      </c>
      <c r="J1422" s="55"/>
      <c r="K1422" s="55"/>
      <c r="L1422" s="55"/>
      <c r="M1422" s="8"/>
      <c r="N1422" s="58"/>
      <c r="O1422" s="55"/>
      <c r="P1422" s="55"/>
      <c r="Q1422" s="55"/>
      <c r="R1422" s="8"/>
      <c r="S1422" s="58"/>
      <c r="T1422" s="55"/>
      <c r="U1422" s="55"/>
      <c r="V1422" s="55"/>
      <c r="W1422" s="8"/>
      <c r="X1422" s="58"/>
      <c r="Y1422" s="55"/>
      <c r="Z1422" s="55"/>
      <c r="AA1422" s="55"/>
      <c r="AB1422" s="8"/>
      <c r="AC1422" s="58"/>
      <c r="AD1422" s="55"/>
      <c r="AE1422" s="55"/>
      <c r="AF1422" s="55"/>
      <c r="AG1422" s="8">
        <v>0</v>
      </c>
      <c r="AH1422" s="58">
        <v>0</v>
      </c>
      <c r="AI1422" s="55"/>
      <c r="AJ1422" s="55"/>
      <c r="AK1422" s="55">
        <v>221.01935</v>
      </c>
      <c r="AL1422" s="8">
        <v>0</v>
      </c>
      <c r="AM1422" s="58">
        <v>0</v>
      </c>
      <c r="AN1422" s="55"/>
      <c r="AO1422" s="228"/>
      <c r="AP1422" s="55">
        <v>63.21</v>
      </c>
      <c r="AQ1422" s="200">
        <v>0</v>
      </c>
      <c r="AR1422" s="201">
        <v>0</v>
      </c>
      <c r="AS1422" s="55"/>
      <c r="AT1422" s="55"/>
      <c r="AU1422" s="423">
        <v>240.33229999999998</v>
      </c>
      <c r="AV1422" s="200">
        <v>0</v>
      </c>
      <c r="AW1422" s="201">
        <v>0</v>
      </c>
      <c r="AX1422" s="423"/>
      <c r="AY1422" s="55"/>
      <c r="AZ1422" s="423">
        <v>308.34055000000006</v>
      </c>
      <c r="BA1422" s="200">
        <v>0</v>
      </c>
      <c r="BB1422" s="201">
        <v>0</v>
      </c>
      <c r="BC1422" s="425"/>
      <c r="BD1422" s="136"/>
    </row>
    <row r="1423" spans="1:56" ht="11.25" customHeight="1">
      <c r="A1423" s="357">
        <v>309</v>
      </c>
      <c r="B1423" s="263" t="s">
        <v>1373</v>
      </c>
      <c r="C1423" s="344">
        <v>0</v>
      </c>
      <c r="D1423" s="264"/>
      <c r="E1423" s="421">
        <v>50</v>
      </c>
      <c r="F1423" s="263" t="s">
        <v>978</v>
      </c>
      <c r="G1423" s="263" t="s">
        <v>748</v>
      </c>
      <c r="H1423" s="263" t="s">
        <v>385</v>
      </c>
      <c r="I1423" s="263" t="s">
        <v>103</v>
      </c>
      <c r="J1423" s="263"/>
      <c r="K1423" s="263"/>
      <c r="L1423" s="267">
        <v>41.919350000000001</v>
      </c>
      <c r="M1423" s="265">
        <v>0</v>
      </c>
      <c r="N1423" s="268">
        <v>0</v>
      </c>
      <c r="O1423" s="263"/>
      <c r="P1423" s="263"/>
      <c r="Q1423" s="267">
        <v>49.670400000000001</v>
      </c>
      <c r="R1423" s="265">
        <v>0</v>
      </c>
      <c r="S1423" s="268">
        <v>0</v>
      </c>
      <c r="T1423" s="263"/>
      <c r="U1423" s="263"/>
      <c r="V1423" s="267">
        <v>77.799049999999994</v>
      </c>
      <c r="W1423" s="265">
        <v>0</v>
      </c>
      <c r="X1423" s="268">
        <v>0</v>
      </c>
      <c r="Y1423" s="263"/>
      <c r="Z1423" s="263"/>
      <c r="AA1423" s="265">
        <v>54.8842</v>
      </c>
      <c r="AB1423" s="265">
        <v>0</v>
      </c>
      <c r="AC1423" s="268">
        <v>0</v>
      </c>
      <c r="AD1423" s="263"/>
      <c r="AE1423" s="263"/>
      <c r="AF1423" s="271">
        <v>136.90205</v>
      </c>
      <c r="AG1423" s="265">
        <v>0</v>
      </c>
      <c r="AH1423" s="268">
        <v>0</v>
      </c>
      <c r="AI1423" s="263"/>
      <c r="AJ1423" s="263"/>
      <c r="AK1423" s="263">
        <v>97.470200000000006</v>
      </c>
      <c r="AL1423" s="265">
        <v>0</v>
      </c>
      <c r="AM1423" s="268">
        <v>0</v>
      </c>
      <c r="AN1423" s="263"/>
      <c r="AO1423" s="313"/>
      <c r="AP1423" s="263">
        <v>0.70645000000000002</v>
      </c>
      <c r="AQ1423" s="265">
        <v>0</v>
      </c>
      <c r="AR1423" s="268">
        <v>0</v>
      </c>
      <c r="AS1423" s="263"/>
      <c r="AT1423" s="263"/>
      <c r="AU1423" s="422">
        <v>91.977800000000002</v>
      </c>
      <c r="AV1423" s="265">
        <v>0</v>
      </c>
      <c r="AW1423" s="268">
        <v>0</v>
      </c>
      <c r="AX1423" s="422"/>
      <c r="AY1423" s="263"/>
      <c r="AZ1423" s="422">
        <v>75.500599999999991</v>
      </c>
      <c r="BA1423" s="265">
        <v>0</v>
      </c>
      <c r="BB1423" s="268">
        <v>0</v>
      </c>
      <c r="BC1423" s="422"/>
      <c r="BD1423" s="263"/>
    </row>
    <row r="1424" spans="1:56" ht="11.25" customHeight="1">
      <c r="A1424" s="123">
        <v>309</v>
      </c>
      <c r="B1424" s="55" t="s">
        <v>1374</v>
      </c>
      <c r="C1424" s="345">
        <v>1</v>
      </c>
      <c r="D1424" s="57">
        <v>42740</v>
      </c>
      <c r="E1424" s="8">
        <v>25</v>
      </c>
      <c r="F1424" s="122" t="s">
        <v>978</v>
      </c>
      <c r="G1424" s="122" t="s">
        <v>748</v>
      </c>
      <c r="H1424" s="122" t="s">
        <v>385</v>
      </c>
      <c r="I1424" s="55" t="s">
        <v>103</v>
      </c>
      <c r="J1424" s="55"/>
      <c r="K1424" s="55"/>
      <c r="L1424" s="197">
        <v>20.959675000000001</v>
      </c>
      <c r="M1424" s="8">
        <v>0</v>
      </c>
      <c r="N1424" s="58">
        <v>0</v>
      </c>
      <c r="O1424" s="55"/>
      <c r="P1424" s="55">
        <v>1</v>
      </c>
      <c r="Q1424" s="197">
        <v>24.8352</v>
      </c>
      <c r="R1424" s="8">
        <v>0</v>
      </c>
      <c r="S1424" s="58">
        <v>0</v>
      </c>
      <c r="T1424" s="55"/>
      <c r="U1424" s="55">
        <v>1</v>
      </c>
      <c r="V1424" s="197">
        <v>38.899524999999997</v>
      </c>
      <c r="W1424" s="8">
        <v>0</v>
      </c>
      <c r="X1424" s="58">
        <v>0</v>
      </c>
      <c r="Y1424" s="55"/>
      <c r="Z1424" s="55">
        <v>1</v>
      </c>
      <c r="AA1424" s="197">
        <v>27.4421</v>
      </c>
      <c r="AB1424" s="8">
        <v>0</v>
      </c>
      <c r="AC1424" s="58">
        <v>0</v>
      </c>
      <c r="AD1424" s="55"/>
      <c r="AE1424" s="55">
        <v>1</v>
      </c>
      <c r="AF1424" s="197">
        <v>68.451025000000001</v>
      </c>
      <c r="AG1424" s="8">
        <v>0</v>
      </c>
      <c r="AH1424" s="58">
        <v>0</v>
      </c>
      <c r="AI1424" s="55"/>
      <c r="AJ1424" s="55">
        <v>1</v>
      </c>
      <c r="AK1424" s="55">
        <v>51.710149999999999</v>
      </c>
      <c r="AL1424" s="8">
        <v>0</v>
      </c>
      <c r="AM1424" s="58">
        <v>0</v>
      </c>
      <c r="AN1424" s="55"/>
      <c r="AO1424" s="228">
        <v>1</v>
      </c>
      <c r="AP1424" s="55">
        <v>0.41</v>
      </c>
      <c r="AQ1424" s="200">
        <v>0</v>
      </c>
      <c r="AR1424" s="201">
        <v>0</v>
      </c>
      <c r="AS1424" s="55"/>
      <c r="AT1424" s="55"/>
      <c r="AU1424" s="423">
        <v>46.446599999999997</v>
      </c>
      <c r="AV1424" s="200">
        <v>0</v>
      </c>
      <c r="AW1424" s="201">
        <v>0</v>
      </c>
      <c r="AX1424" s="423"/>
      <c r="AY1424" s="55"/>
      <c r="AZ1424" s="423">
        <v>40.347249999999988</v>
      </c>
      <c r="BA1424" s="200">
        <v>0</v>
      </c>
      <c r="BB1424" s="201">
        <v>0</v>
      </c>
      <c r="BC1424" s="425"/>
      <c r="BD1424" s="136"/>
    </row>
    <row r="1425" spans="1:56" ht="11.25" customHeight="1">
      <c r="A1425" s="123">
        <v>309</v>
      </c>
      <c r="B1425" s="55" t="s">
        <v>1374</v>
      </c>
      <c r="C1425" s="345">
        <v>2</v>
      </c>
      <c r="D1425" s="57">
        <v>42763</v>
      </c>
      <c r="E1425" s="8">
        <v>25</v>
      </c>
      <c r="F1425" s="122" t="s">
        <v>978</v>
      </c>
      <c r="G1425" s="122" t="s">
        <v>748</v>
      </c>
      <c r="H1425" s="122" t="s">
        <v>385</v>
      </c>
      <c r="I1425" s="55" t="s">
        <v>103</v>
      </c>
      <c r="J1425" s="55"/>
      <c r="K1425" s="55"/>
      <c r="L1425" s="197">
        <v>20.959675000000001</v>
      </c>
      <c r="M1425" s="8">
        <v>0</v>
      </c>
      <c r="N1425" s="58">
        <v>0</v>
      </c>
      <c r="O1425" s="55"/>
      <c r="P1425" s="55">
        <v>1</v>
      </c>
      <c r="Q1425" s="197">
        <v>24.8352</v>
      </c>
      <c r="R1425" s="8">
        <v>0</v>
      </c>
      <c r="S1425" s="58">
        <v>0</v>
      </c>
      <c r="T1425" s="55"/>
      <c r="U1425" s="55">
        <v>1</v>
      </c>
      <c r="V1425" s="197">
        <v>38.899524999999997</v>
      </c>
      <c r="W1425" s="8">
        <v>0</v>
      </c>
      <c r="X1425" s="58">
        <v>0</v>
      </c>
      <c r="Y1425" s="55"/>
      <c r="Z1425" s="55">
        <v>1</v>
      </c>
      <c r="AA1425" s="197">
        <v>27.4421</v>
      </c>
      <c r="AB1425" s="8">
        <v>0</v>
      </c>
      <c r="AC1425" s="58">
        <v>0</v>
      </c>
      <c r="AD1425" s="55"/>
      <c r="AE1425" s="55">
        <v>1</v>
      </c>
      <c r="AF1425" s="197">
        <v>68.451025000000001</v>
      </c>
      <c r="AG1425" s="8">
        <v>0</v>
      </c>
      <c r="AH1425" s="58">
        <v>0</v>
      </c>
      <c r="AI1425" s="55"/>
      <c r="AJ1425" s="55">
        <v>1</v>
      </c>
      <c r="AK1425" s="55">
        <v>45.76005</v>
      </c>
      <c r="AL1425" s="8">
        <v>0</v>
      </c>
      <c r="AM1425" s="58">
        <v>0</v>
      </c>
      <c r="AN1425" s="55"/>
      <c r="AO1425" s="228">
        <v>1</v>
      </c>
      <c r="AP1425" s="55">
        <v>0.3</v>
      </c>
      <c r="AQ1425" s="200">
        <v>0</v>
      </c>
      <c r="AR1425" s="201">
        <v>0</v>
      </c>
      <c r="AS1425" s="55"/>
      <c r="AT1425" s="55"/>
      <c r="AU1425" s="423">
        <v>45.531200000000005</v>
      </c>
      <c r="AV1425" s="200">
        <v>0</v>
      </c>
      <c r="AW1425" s="201">
        <v>0</v>
      </c>
      <c r="AX1425" s="423"/>
      <c r="AY1425" s="55"/>
      <c r="AZ1425" s="423">
        <v>35.153349999999996</v>
      </c>
      <c r="BA1425" s="200">
        <v>0</v>
      </c>
      <c r="BB1425" s="201">
        <v>0</v>
      </c>
      <c r="BC1425" s="425"/>
      <c r="BD1425" s="136"/>
    </row>
    <row r="1426" spans="1:56" s="4" customFormat="1" ht="11.25" customHeight="1">
      <c r="A1426" s="357">
        <v>310</v>
      </c>
      <c r="B1426" s="263" t="s">
        <v>1357</v>
      </c>
      <c r="C1426" s="344">
        <v>0</v>
      </c>
      <c r="D1426" s="264"/>
      <c r="E1426" s="421">
        <v>1000</v>
      </c>
      <c r="F1426" s="263" t="s">
        <v>835</v>
      </c>
      <c r="G1426" s="263" t="s">
        <v>589</v>
      </c>
      <c r="H1426" s="263" t="s">
        <v>1359</v>
      </c>
      <c r="I1426" s="263" t="s">
        <v>849</v>
      </c>
      <c r="J1426" s="263" t="s">
        <v>591</v>
      </c>
      <c r="K1426" s="263" t="s">
        <v>848</v>
      </c>
      <c r="L1426" s="267">
        <v>916.48</v>
      </c>
      <c r="M1426" s="265">
        <v>929379.18275343918</v>
      </c>
      <c r="N1426" s="268">
        <v>1.014074701852129</v>
      </c>
      <c r="O1426" s="263">
        <v>1</v>
      </c>
      <c r="P1426" s="263"/>
      <c r="Q1426" s="267">
        <v>2542.9</v>
      </c>
      <c r="R1426" s="265">
        <v>2491617.2109507052</v>
      </c>
      <c r="S1426" s="268">
        <v>0.97983295094211531</v>
      </c>
      <c r="T1426" s="263">
        <v>1</v>
      </c>
      <c r="U1426" s="263"/>
      <c r="V1426" s="267">
        <v>4518.9999399999997</v>
      </c>
      <c r="W1426" s="265">
        <v>4444371.5234755874</v>
      </c>
      <c r="X1426" s="268">
        <v>0.98348563453966054</v>
      </c>
      <c r="Y1426" s="263">
        <v>1</v>
      </c>
      <c r="Z1426" s="263"/>
      <c r="AA1426" s="267">
        <v>3911.7730166767797</v>
      </c>
      <c r="AB1426" s="265">
        <v>3831299.2100811265</v>
      </c>
      <c r="AC1426" s="268">
        <v>0.97942779239680455</v>
      </c>
      <c r="AD1426" s="263">
        <v>1</v>
      </c>
      <c r="AE1426" s="263"/>
      <c r="AF1426" s="267">
        <v>5204.7359105000005</v>
      </c>
      <c r="AG1426" s="265">
        <v>5220110.9859265964</v>
      </c>
      <c r="AH1426" s="268">
        <v>1.0029540548629141</v>
      </c>
      <c r="AI1426" s="263">
        <v>1</v>
      </c>
      <c r="AJ1426" s="263"/>
      <c r="AK1426" s="263">
        <v>6396.1826008261096</v>
      </c>
      <c r="AL1426" s="265">
        <v>6369815.4894960262</v>
      </c>
      <c r="AM1426" s="268">
        <v>0.99587768002016108</v>
      </c>
      <c r="AN1426" s="263"/>
      <c r="AO1426" s="313"/>
      <c r="AP1426" s="263">
        <v>6451.06</v>
      </c>
      <c r="AQ1426" s="265">
        <v>6154469.0025611138</v>
      </c>
      <c r="AR1426" s="268">
        <v>0.95402445529279112</v>
      </c>
      <c r="AS1426" s="263"/>
      <c r="AT1426" s="263"/>
      <c r="AU1426" s="422">
        <v>6553.7614190000004</v>
      </c>
      <c r="AV1426" s="265">
        <v>6112063.4178608814</v>
      </c>
      <c r="AW1426" s="268">
        <v>0.93260389371840835</v>
      </c>
      <c r="AX1426" s="422"/>
      <c r="AY1426" s="263"/>
      <c r="AZ1426" s="422">
        <v>5542.8701417794073</v>
      </c>
      <c r="BA1426" s="265">
        <v>6881878.2024302781</v>
      </c>
      <c r="BB1426" s="268">
        <v>1.2415730526605866</v>
      </c>
      <c r="BC1426" s="422"/>
      <c r="BD1426" s="263"/>
    </row>
    <row r="1427" spans="1:56" ht="11.25" customHeight="1">
      <c r="A1427" s="123">
        <v>310</v>
      </c>
      <c r="B1427" s="55" t="s">
        <v>1357</v>
      </c>
      <c r="C1427" s="345">
        <v>1</v>
      </c>
      <c r="D1427" s="57">
        <v>42449</v>
      </c>
      <c r="E1427" s="94">
        <v>250</v>
      </c>
      <c r="F1427" s="122" t="s">
        <v>835</v>
      </c>
      <c r="G1427" s="122" t="s">
        <v>589</v>
      </c>
      <c r="H1427" s="122" t="s">
        <v>1359</v>
      </c>
      <c r="I1427" s="55" t="s">
        <v>849</v>
      </c>
      <c r="J1427" s="55" t="s">
        <v>591</v>
      </c>
      <c r="K1427" s="55" t="s">
        <v>848</v>
      </c>
      <c r="L1427" s="197">
        <v>808.97299028741327</v>
      </c>
      <c r="M1427" s="8">
        <v>818402.06951072079</v>
      </c>
      <c r="N1427" s="58">
        <v>1.0116556168580579</v>
      </c>
      <c r="O1427" s="55"/>
      <c r="P1427" s="55">
        <v>1</v>
      </c>
      <c r="Q1427" s="197">
        <v>1497.7886388964516</v>
      </c>
      <c r="R1427" s="8">
        <v>1446948.0273824199</v>
      </c>
      <c r="S1427" s="58">
        <v>0.9660562176840316</v>
      </c>
      <c r="T1427" s="55"/>
      <c r="U1427" s="55">
        <v>1</v>
      </c>
      <c r="V1427" s="197">
        <v>1506.3333133333331</v>
      </c>
      <c r="W1427" s="8">
        <v>1481457.1744918623</v>
      </c>
      <c r="X1427" s="58">
        <v>0.98348563453966054</v>
      </c>
      <c r="Y1427" s="55"/>
      <c r="Z1427" s="55">
        <v>1</v>
      </c>
      <c r="AA1427" s="197">
        <v>1303.92433889226</v>
      </c>
      <c r="AB1427" s="8">
        <v>1277099.7366937089</v>
      </c>
      <c r="AC1427" s="58">
        <v>0.97942779239680455</v>
      </c>
      <c r="AD1427" s="55"/>
      <c r="AE1427" s="55">
        <v>1</v>
      </c>
      <c r="AF1427" s="197">
        <v>1536.9972551233823</v>
      </c>
      <c r="AG1427" s="8">
        <v>1541537.6293391651</v>
      </c>
      <c r="AH1427" s="58">
        <v>1.0029540548629141</v>
      </c>
      <c r="AI1427" s="55"/>
      <c r="AJ1427" s="55">
        <v>1</v>
      </c>
      <c r="AK1427" s="55">
        <v>1783.4110181277911</v>
      </c>
      <c r="AL1427" s="8">
        <v>1776059.2272554976</v>
      </c>
      <c r="AM1427" s="58">
        <v>0.99587768002016086</v>
      </c>
      <c r="AN1427" s="237">
        <v>1</v>
      </c>
      <c r="AO1427" s="228">
        <v>1</v>
      </c>
      <c r="AP1427" s="55">
        <v>1476.7854835392</v>
      </c>
      <c r="AQ1427" s="200">
        <v>1421911.3671190059</v>
      </c>
      <c r="AR1427" s="201">
        <v>0.96284218863752291</v>
      </c>
      <c r="AS1427" s="55">
        <v>1</v>
      </c>
      <c r="AT1427" s="55"/>
      <c r="AU1427" s="423">
        <v>1525.7480459999999</v>
      </c>
      <c r="AV1427" s="200">
        <v>1417617.7833382178</v>
      </c>
      <c r="AW1427" s="201">
        <v>0.92912967318210671</v>
      </c>
      <c r="AX1427" s="423">
        <v>1</v>
      </c>
      <c r="AY1427" s="55"/>
      <c r="AZ1427" s="426">
        <v>1366.0809939924611</v>
      </c>
      <c r="BA1427" s="200">
        <v>1596265.5591010859</v>
      </c>
      <c r="BB1427" s="201">
        <v>1.1684999396967637</v>
      </c>
      <c r="BC1427" s="425">
        <v>1</v>
      </c>
      <c r="BD1427" s="136"/>
    </row>
    <row r="1428" spans="1:56" ht="11.25" customHeight="1">
      <c r="A1428" s="123">
        <v>310</v>
      </c>
      <c r="B1428" s="55" t="s">
        <v>1357</v>
      </c>
      <c r="C1428" s="345">
        <v>2</v>
      </c>
      <c r="D1428" s="57">
        <v>42828</v>
      </c>
      <c r="E1428" s="94">
        <v>250</v>
      </c>
      <c r="F1428" s="122" t="s">
        <v>835</v>
      </c>
      <c r="G1428" s="122" t="s">
        <v>589</v>
      </c>
      <c r="H1428" s="122" t="s">
        <v>1359</v>
      </c>
      <c r="I1428" s="55" t="s">
        <v>849</v>
      </c>
      <c r="J1428" s="55" t="s">
        <v>591</v>
      </c>
      <c r="K1428" s="55" t="s">
        <v>848</v>
      </c>
      <c r="L1428" s="197">
        <v>107.50700971258671</v>
      </c>
      <c r="M1428" s="8">
        <v>110977.11324271826</v>
      </c>
      <c r="N1428" s="58">
        <v>1.0322779281035597</v>
      </c>
      <c r="O1428" s="55"/>
      <c r="P1428" s="55">
        <v>1</v>
      </c>
      <c r="Q1428" s="197">
        <v>951.05706180234154</v>
      </c>
      <c r="R1428" s="8">
        <v>953124.5610643517</v>
      </c>
      <c r="S1428" s="58">
        <v>1.0021738961257405</v>
      </c>
      <c r="T1428" s="55"/>
      <c r="U1428" s="55">
        <v>1</v>
      </c>
      <c r="V1428" s="197">
        <v>1506.3333133333331</v>
      </c>
      <c r="W1428" s="8">
        <v>1481457.1744918623</v>
      </c>
      <c r="X1428" s="58">
        <v>0.98348563453966054</v>
      </c>
      <c r="Y1428" s="55"/>
      <c r="Z1428" s="55">
        <v>1</v>
      </c>
      <c r="AA1428" s="197">
        <v>1303.92433889226</v>
      </c>
      <c r="AB1428" s="8">
        <v>1277099.7366937089</v>
      </c>
      <c r="AC1428" s="58">
        <v>0.97942779239680455</v>
      </c>
      <c r="AD1428" s="55"/>
      <c r="AE1428" s="55">
        <v>1</v>
      </c>
      <c r="AF1428" s="197">
        <v>1536.9972551233823</v>
      </c>
      <c r="AG1428" s="8">
        <v>1541537.6293391651</v>
      </c>
      <c r="AH1428" s="58">
        <v>1.0029540548629141</v>
      </c>
      <c r="AI1428" s="55"/>
      <c r="AJ1428" s="55">
        <v>1</v>
      </c>
      <c r="AK1428" s="55">
        <v>1427.2459192062749</v>
      </c>
      <c r="AL1428" s="8">
        <v>1421362.3548373871</v>
      </c>
      <c r="AM1428" s="58">
        <v>0.99587768002016097</v>
      </c>
      <c r="AN1428" s="237">
        <v>1</v>
      </c>
      <c r="AO1428" s="228">
        <v>1</v>
      </c>
      <c r="AP1428" s="55">
        <v>1664.9834982719988</v>
      </c>
      <c r="AQ1428" s="200">
        <v>1594989.9705310978</v>
      </c>
      <c r="AR1428" s="201">
        <v>0.95796142855857513</v>
      </c>
      <c r="AS1428" s="55">
        <v>1</v>
      </c>
      <c r="AT1428" s="55">
        <v>1</v>
      </c>
      <c r="AU1428" s="423">
        <v>1719.1845900000001</v>
      </c>
      <c r="AV1428" s="200">
        <v>1615710.2810877198</v>
      </c>
      <c r="AW1428" s="201">
        <v>0.93981198440576985</v>
      </c>
      <c r="AX1428" s="423">
        <v>1</v>
      </c>
      <c r="AY1428" s="55"/>
      <c r="AZ1428" s="426">
        <v>1204.5398605386401</v>
      </c>
      <c r="BA1428" s="200">
        <v>1819886.7088315322</v>
      </c>
      <c r="BB1428" s="201">
        <v>1.5108563597204034</v>
      </c>
      <c r="BC1428" s="425">
        <v>1</v>
      </c>
      <c r="BD1428" s="136"/>
    </row>
    <row r="1429" spans="1:56" s="4" customFormat="1" ht="11.25" customHeight="1">
      <c r="A1429" s="123">
        <v>310</v>
      </c>
      <c r="B1429" s="55" t="s">
        <v>1357</v>
      </c>
      <c r="C1429" s="345">
        <v>3</v>
      </c>
      <c r="D1429" s="57">
        <v>43522</v>
      </c>
      <c r="E1429" s="94">
        <v>250</v>
      </c>
      <c r="F1429" s="122" t="s">
        <v>835</v>
      </c>
      <c r="G1429" s="122" t="s">
        <v>589</v>
      </c>
      <c r="H1429" s="122" t="s">
        <v>1359</v>
      </c>
      <c r="I1429" s="55" t="s">
        <v>849</v>
      </c>
      <c r="J1429" s="55" t="s">
        <v>591</v>
      </c>
      <c r="K1429" s="55" t="s">
        <v>848</v>
      </c>
      <c r="L1429" s="197"/>
      <c r="M1429" s="8"/>
      <c r="N1429" s="58"/>
      <c r="O1429" s="55"/>
      <c r="P1429" s="55"/>
      <c r="Q1429" s="197">
        <v>94.05429930120701</v>
      </c>
      <c r="R1429" s="8">
        <v>91544.622503933133</v>
      </c>
      <c r="S1429" s="58">
        <v>0.97331672431861205</v>
      </c>
      <c r="T1429" s="55"/>
      <c r="U1429" s="55">
        <v>1</v>
      </c>
      <c r="V1429" s="197">
        <v>1506.3333133333331</v>
      </c>
      <c r="W1429" s="8">
        <v>1481457.1744918623</v>
      </c>
      <c r="X1429" s="58">
        <v>0.98348563453966054</v>
      </c>
      <c r="Y1429" s="55"/>
      <c r="Z1429" s="55">
        <v>1</v>
      </c>
      <c r="AA1429" s="197">
        <v>1303.92433889226</v>
      </c>
      <c r="AB1429" s="8">
        <v>1277099.7366937089</v>
      </c>
      <c r="AC1429" s="58">
        <v>0.97942779239680455</v>
      </c>
      <c r="AD1429" s="55"/>
      <c r="AE1429" s="55">
        <v>1</v>
      </c>
      <c r="AF1429" s="197">
        <v>1536.9972551233823</v>
      </c>
      <c r="AG1429" s="8">
        <v>1541537.6293391651</v>
      </c>
      <c r="AH1429" s="58">
        <v>1.0029540548629141</v>
      </c>
      <c r="AI1429" s="55"/>
      <c r="AJ1429" s="55">
        <v>1</v>
      </c>
      <c r="AK1429" s="55">
        <v>1426.959664816537</v>
      </c>
      <c r="AL1429" s="8">
        <v>1421077.2804798393</v>
      </c>
      <c r="AM1429" s="58">
        <v>0.99587768002016097</v>
      </c>
      <c r="AN1429" s="237">
        <v>1</v>
      </c>
      <c r="AO1429" s="228">
        <v>1</v>
      </c>
      <c r="AP1429" s="55">
        <v>1740.186018544</v>
      </c>
      <c r="AQ1429" s="200">
        <v>1661819.1041107124</v>
      </c>
      <c r="AR1429" s="201">
        <v>0.95496635785014727</v>
      </c>
      <c r="AS1429" s="55">
        <v>1</v>
      </c>
      <c r="AT1429" s="55">
        <v>1</v>
      </c>
      <c r="AU1429" s="423">
        <v>1552.5253700000001</v>
      </c>
      <c r="AV1429" s="200">
        <v>1453103.5873184244</v>
      </c>
      <c r="AW1429" s="201">
        <v>0.93596125087374538</v>
      </c>
      <c r="AX1429" s="423">
        <v>1</v>
      </c>
      <c r="AY1429" s="55">
        <v>1</v>
      </c>
      <c r="AZ1429" s="426">
        <v>1549.6578155893524</v>
      </c>
      <c r="BA1429" s="200">
        <v>1635063.245223332</v>
      </c>
      <c r="BB1429" s="201">
        <v>1.0551124440342974</v>
      </c>
      <c r="BC1429" s="425">
        <v>1</v>
      </c>
      <c r="BD1429" s="136"/>
    </row>
    <row r="1430" spans="1:56" ht="11.25" customHeight="1">
      <c r="A1430" s="123">
        <v>310</v>
      </c>
      <c r="B1430" s="55" t="s">
        <v>1357</v>
      </c>
      <c r="C1430" s="345">
        <v>4</v>
      </c>
      <c r="D1430" s="57">
        <v>44510</v>
      </c>
      <c r="E1430" s="94">
        <v>250</v>
      </c>
      <c r="F1430" s="55" t="s">
        <v>835</v>
      </c>
      <c r="G1430" s="55" t="s">
        <v>589</v>
      </c>
      <c r="H1430" s="55" t="s">
        <v>1359</v>
      </c>
      <c r="I1430" s="55" t="s">
        <v>849</v>
      </c>
      <c r="J1430" s="55" t="s">
        <v>591</v>
      </c>
      <c r="K1430" s="55" t="s">
        <v>848</v>
      </c>
      <c r="L1430" s="197"/>
      <c r="M1430" s="8"/>
      <c r="N1430" s="58"/>
      <c r="O1430" s="55"/>
      <c r="P1430" s="55"/>
      <c r="Q1430" s="197"/>
      <c r="R1430" s="8"/>
      <c r="S1430" s="58"/>
      <c r="T1430" s="55"/>
      <c r="U1430" s="55"/>
      <c r="V1430" s="197"/>
      <c r="W1430" s="8"/>
      <c r="X1430" s="58"/>
      <c r="Y1430" s="55"/>
      <c r="Z1430" s="55"/>
      <c r="AA1430" s="197"/>
      <c r="AB1430" s="8"/>
      <c r="AC1430" s="58"/>
      <c r="AD1430" s="55"/>
      <c r="AE1430" s="55"/>
      <c r="AF1430" s="197">
        <v>593.74414512985447</v>
      </c>
      <c r="AG1430" s="8">
        <v>595498.0979091021</v>
      </c>
      <c r="AH1430" s="58">
        <v>1.0029540548629141</v>
      </c>
      <c r="AI1430" s="55"/>
      <c r="AJ1430" s="55">
        <v>1</v>
      </c>
      <c r="AK1430" s="55">
        <v>1758.5992263463461</v>
      </c>
      <c r="AL1430" s="8">
        <v>1751349.7176190484</v>
      </c>
      <c r="AM1430" s="58">
        <v>0.99587768002016064</v>
      </c>
      <c r="AN1430" s="237">
        <v>1</v>
      </c>
      <c r="AO1430" s="228">
        <v>1</v>
      </c>
      <c r="AP1430" s="55">
        <v>1569.1015271839988</v>
      </c>
      <c r="AQ1430" s="200">
        <v>1475753.3426533535</v>
      </c>
      <c r="AR1430" s="201">
        <v>0.94050851209215669</v>
      </c>
      <c r="AS1430" s="55">
        <v>1</v>
      </c>
      <c r="AT1430" s="55">
        <v>1</v>
      </c>
      <c r="AU1430" s="423">
        <v>1756.3034130000001</v>
      </c>
      <c r="AV1430" s="200">
        <v>1625631.7661165202</v>
      </c>
      <c r="AW1430" s="201">
        <v>0.92559847807829787</v>
      </c>
      <c r="AX1430" s="423">
        <v>1</v>
      </c>
      <c r="AY1430" s="55">
        <v>1</v>
      </c>
      <c r="AZ1430" s="426">
        <v>1422.5914716589537</v>
      </c>
      <c r="BA1430" s="200">
        <v>1830662.6892743283</v>
      </c>
      <c r="BB1430" s="201">
        <v>1.2868506002918061</v>
      </c>
      <c r="BC1430" s="425">
        <v>1</v>
      </c>
      <c r="BD1430" s="136">
        <v>1</v>
      </c>
    </row>
    <row r="1431" spans="1:56" ht="11.25" customHeight="1">
      <c r="A1431" s="357">
        <v>311</v>
      </c>
      <c r="B1431" s="263" t="s">
        <v>1364</v>
      </c>
      <c r="C1431" s="344">
        <v>0</v>
      </c>
      <c r="D1431" s="264"/>
      <c r="E1431" s="421">
        <v>1980</v>
      </c>
      <c r="F1431" s="263" t="s">
        <v>835</v>
      </c>
      <c r="G1431" s="263" t="s">
        <v>589</v>
      </c>
      <c r="H1431" s="263" t="s">
        <v>1358</v>
      </c>
      <c r="I1431" s="263" t="s">
        <v>849</v>
      </c>
      <c r="J1431" s="263" t="s">
        <v>591</v>
      </c>
      <c r="K1431" s="263" t="s">
        <v>848</v>
      </c>
      <c r="L1431" s="267"/>
      <c r="M1431" s="265"/>
      <c r="N1431" s="268"/>
      <c r="O1431" s="263"/>
      <c r="P1431" s="263"/>
      <c r="Q1431" s="267"/>
      <c r="R1431" s="265"/>
      <c r="S1431" s="268"/>
      <c r="T1431" s="263"/>
      <c r="U1431" s="263"/>
      <c r="V1431" s="267">
        <v>2433.11</v>
      </c>
      <c r="W1431" s="265">
        <v>2232549.7824574844</v>
      </c>
      <c r="X1431" s="268">
        <v>0.9175704273368176</v>
      </c>
      <c r="Y1431" s="263">
        <v>1</v>
      </c>
      <c r="Z1431" s="263"/>
      <c r="AA1431" s="267">
        <v>4392.29</v>
      </c>
      <c r="AB1431" s="265">
        <v>3956201.1437157895</v>
      </c>
      <c r="AC1431" s="268">
        <v>0.90071492176422541</v>
      </c>
      <c r="AD1431" s="263">
        <v>1</v>
      </c>
      <c r="AE1431" s="263"/>
      <c r="AF1431" s="267">
        <v>7503.2585287689999</v>
      </c>
      <c r="AG1431" s="265">
        <v>6802589.1293295426</v>
      </c>
      <c r="AH1431" s="268">
        <v>0.90661798513899661</v>
      </c>
      <c r="AI1431" s="263">
        <v>1</v>
      </c>
      <c r="AJ1431" s="263"/>
      <c r="AK1431" s="263">
        <v>12238.95</v>
      </c>
      <c r="AL1431" s="265">
        <v>10823812.276002003</v>
      </c>
      <c r="AM1431" s="268">
        <v>0.88437425400071101</v>
      </c>
      <c r="AN1431" s="263"/>
      <c r="AO1431" s="313"/>
      <c r="AP1431" s="263">
        <v>13584.52</v>
      </c>
      <c r="AQ1431" s="265">
        <v>12356070.046824956</v>
      </c>
      <c r="AR1431" s="268">
        <v>0.90956986679138863</v>
      </c>
      <c r="AS1431" s="263"/>
      <c r="AT1431" s="263"/>
      <c r="AU1431" s="422">
        <v>13267.768899000001</v>
      </c>
      <c r="AV1431" s="265">
        <v>11914271.511866434</v>
      </c>
      <c r="AW1431" s="268">
        <v>0.89798605949221955</v>
      </c>
      <c r="AX1431" s="422"/>
      <c r="AY1431" s="263"/>
      <c r="AZ1431" s="422">
        <v>12199.203118000001</v>
      </c>
      <c r="BA1431" s="265">
        <v>10944906.076458817</v>
      </c>
      <c r="BB1431" s="268">
        <v>0.89718205120378225</v>
      </c>
      <c r="BC1431" s="422"/>
      <c r="BD1431" s="263"/>
    </row>
    <row r="1432" spans="1:56" s="4" customFormat="1" ht="11.25" customHeight="1">
      <c r="A1432" s="123">
        <v>311</v>
      </c>
      <c r="B1432" s="55" t="s">
        <v>1364</v>
      </c>
      <c r="C1432" s="345">
        <v>1</v>
      </c>
      <c r="D1432" s="57">
        <v>43658</v>
      </c>
      <c r="E1432" s="94">
        <v>660</v>
      </c>
      <c r="F1432" s="122" t="s">
        <v>835</v>
      </c>
      <c r="G1432" s="122" t="s">
        <v>589</v>
      </c>
      <c r="H1432" s="122" t="s">
        <v>1358</v>
      </c>
      <c r="I1432" s="55" t="s">
        <v>849</v>
      </c>
      <c r="J1432" s="55" t="s">
        <v>591</v>
      </c>
      <c r="K1432" s="55" t="s">
        <v>848</v>
      </c>
      <c r="L1432" s="197"/>
      <c r="M1432" s="8"/>
      <c r="N1432" s="58"/>
      <c r="O1432" s="55"/>
      <c r="P1432" s="55"/>
      <c r="Q1432" s="197"/>
      <c r="R1432" s="8"/>
      <c r="S1432" s="58"/>
      <c r="T1432" s="55"/>
      <c r="U1432" s="55"/>
      <c r="V1432" s="197">
        <v>2433.11</v>
      </c>
      <c r="W1432" s="8">
        <v>2232549.7824574844</v>
      </c>
      <c r="X1432" s="58">
        <v>0.9175704273368176</v>
      </c>
      <c r="Y1432" s="55"/>
      <c r="Z1432" s="55">
        <v>1</v>
      </c>
      <c r="AA1432" s="197">
        <v>4392.29</v>
      </c>
      <c r="AB1432" s="8">
        <v>3956201.1437157895</v>
      </c>
      <c r="AC1432" s="58">
        <v>0.90071492176422541</v>
      </c>
      <c r="AD1432" s="55"/>
      <c r="AE1432" s="55">
        <v>1</v>
      </c>
      <c r="AF1432" s="197">
        <v>2501.0861762563331</v>
      </c>
      <c r="AG1432" s="8">
        <v>2267529.7097765142</v>
      </c>
      <c r="AH1432" s="58">
        <v>0.90661798513899661</v>
      </c>
      <c r="AI1432" s="55"/>
      <c r="AJ1432" s="55">
        <v>1</v>
      </c>
      <c r="AK1432" s="55">
        <v>3769.68</v>
      </c>
      <c r="AL1432" s="8">
        <v>3363346.106425175</v>
      </c>
      <c r="AM1432" s="58">
        <v>0.89220997708696093</v>
      </c>
      <c r="AN1432" s="237">
        <v>1</v>
      </c>
      <c r="AO1432" s="228">
        <v>1</v>
      </c>
      <c r="AP1432" s="55">
        <v>4831.7700000000004</v>
      </c>
      <c r="AQ1432" s="200">
        <v>4265191.7763585411</v>
      </c>
      <c r="AR1432" s="201">
        <v>0.88273899137552914</v>
      </c>
      <c r="AS1432" s="55">
        <v>1</v>
      </c>
      <c r="AT1432" s="55">
        <v>1</v>
      </c>
      <c r="AU1432" s="423">
        <v>4383.5873709999996</v>
      </c>
      <c r="AV1432" s="200">
        <v>4018736.7552041034</v>
      </c>
      <c r="AW1432" s="201">
        <v>0.91676894175542223</v>
      </c>
      <c r="AX1432" s="423">
        <v>1</v>
      </c>
      <c r="AY1432" s="55">
        <v>1</v>
      </c>
      <c r="AZ1432" s="426">
        <v>3658.5933100000002</v>
      </c>
      <c r="BA1432" s="200">
        <v>3311246.0669403956</v>
      </c>
      <c r="BB1432" s="201">
        <v>0.90505989225142802</v>
      </c>
      <c r="BC1432" s="425">
        <v>1</v>
      </c>
      <c r="BD1432" s="136">
        <v>1</v>
      </c>
    </row>
    <row r="1433" spans="1:56" ht="11.25" customHeight="1">
      <c r="A1433" s="123">
        <v>311</v>
      </c>
      <c r="B1433" s="55" t="s">
        <v>1364</v>
      </c>
      <c r="C1433" s="345">
        <v>2</v>
      </c>
      <c r="D1433" s="57">
        <v>44286</v>
      </c>
      <c r="E1433" s="94">
        <v>660</v>
      </c>
      <c r="F1433" s="122" t="s">
        <v>835</v>
      </c>
      <c r="G1433" s="122" t="s">
        <v>589</v>
      </c>
      <c r="H1433" s="122" t="s">
        <v>1358</v>
      </c>
      <c r="I1433" s="55" t="s">
        <v>849</v>
      </c>
      <c r="J1433" s="55" t="s">
        <v>591</v>
      </c>
      <c r="K1433" s="55" t="s">
        <v>848</v>
      </c>
      <c r="L1433" s="197"/>
      <c r="M1433" s="8"/>
      <c r="N1433" s="58"/>
      <c r="O1433" s="55"/>
      <c r="P1433" s="55"/>
      <c r="Q1433" s="197"/>
      <c r="R1433" s="8"/>
      <c r="S1433" s="58"/>
      <c r="T1433" s="55"/>
      <c r="U1433" s="55"/>
      <c r="V1433" s="197"/>
      <c r="W1433" s="8"/>
      <c r="X1433" s="58"/>
      <c r="Y1433" s="55"/>
      <c r="Z1433" s="55"/>
      <c r="AA1433" s="197">
        <v>0</v>
      </c>
      <c r="AB1433" s="8">
        <v>0</v>
      </c>
      <c r="AC1433" s="58">
        <v>0</v>
      </c>
      <c r="AD1433" s="55"/>
      <c r="AE1433" s="55">
        <v>1</v>
      </c>
      <c r="AF1433" s="197">
        <v>2501.0861762563331</v>
      </c>
      <c r="AG1433" s="8">
        <v>2267529.7097765142</v>
      </c>
      <c r="AH1433" s="58">
        <v>0.90661798513899661</v>
      </c>
      <c r="AI1433" s="55"/>
      <c r="AJ1433" s="55">
        <v>1</v>
      </c>
      <c r="AK1433" s="55">
        <v>4700.1899999999996</v>
      </c>
      <c r="AL1433" s="8">
        <v>4219060.4739564043</v>
      </c>
      <c r="AM1433" s="58">
        <v>0.89763615384833473</v>
      </c>
      <c r="AN1433" s="237">
        <v>1</v>
      </c>
      <c r="AO1433" s="228">
        <v>1</v>
      </c>
      <c r="AP1433" s="55">
        <v>4109.21</v>
      </c>
      <c r="AQ1433" s="200">
        <v>3872752.1309415912</v>
      </c>
      <c r="AR1433" s="201">
        <v>0.94245661111055201</v>
      </c>
      <c r="AS1433" s="55">
        <v>1</v>
      </c>
      <c r="AT1433" s="55">
        <v>1</v>
      </c>
      <c r="AU1433" s="423">
        <v>4720.5659150000001</v>
      </c>
      <c r="AV1433" s="200">
        <v>4244822.9878839627</v>
      </c>
      <c r="AW1433" s="201">
        <v>0.89921909032043734</v>
      </c>
      <c r="AX1433" s="423">
        <v>1</v>
      </c>
      <c r="AY1433" s="55">
        <v>1</v>
      </c>
      <c r="AZ1433" s="426">
        <v>4439.2954610000006</v>
      </c>
      <c r="BA1433" s="200">
        <v>3993059.0015953314</v>
      </c>
      <c r="BB1433" s="201">
        <v>0.89948034247214781</v>
      </c>
      <c r="BC1433" s="425">
        <v>1</v>
      </c>
      <c r="BD1433" s="136">
        <v>1</v>
      </c>
    </row>
    <row r="1434" spans="1:56" ht="11.25" customHeight="1">
      <c r="A1434" s="123">
        <v>311</v>
      </c>
      <c r="B1434" s="55" t="s">
        <v>1364</v>
      </c>
      <c r="C1434" s="345">
        <v>3</v>
      </c>
      <c r="D1434" s="57">
        <v>44261</v>
      </c>
      <c r="E1434" s="94">
        <v>660</v>
      </c>
      <c r="F1434" s="55" t="s">
        <v>835</v>
      </c>
      <c r="G1434" s="55" t="s">
        <v>589</v>
      </c>
      <c r="H1434" s="55" t="s">
        <v>1358</v>
      </c>
      <c r="I1434" s="55" t="s">
        <v>849</v>
      </c>
      <c r="J1434" s="55" t="s">
        <v>591</v>
      </c>
      <c r="K1434" s="55" t="s">
        <v>848</v>
      </c>
      <c r="L1434" s="197"/>
      <c r="M1434" s="8"/>
      <c r="N1434" s="58"/>
      <c r="O1434" s="55"/>
      <c r="P1434" s="55"/>
      <c r="Q1434" s="197"/>
      <c r="R1434" s="8"/>
      <c r="S1434" s="58"/>
      <c r="T1434" s="55"/>
      <c r="U1434" s="55"/>
      <c r="V1434" s="197"/>
      <c r="W1434" s="8"/>
      <c r="X1434" s="58"/>
      <c r="Y1434" s="55"/>
      <c r="Z1434" s="55"/>
      <c r="AA1434" s="197"/>
      <c r="AB1434" s="8"/>
      <c r="AC1434" s="58"/>
      <c r="AD1434" s="55"/>
      <c r="AE1434" s="55"/>
      <c r="AF1434" s="197">
        <v>2501.0861762563331</v>
      </c>
      <c r="AG1434" s="8">
        <v>2267529.7097765142</v>
      </c>
      <c r="AH1434" s="58">
        <v>0.90661798513899661</v>
      </c>
      <c r="AI1434" s="55"/>
      <c r="AJ1434" s="55">
        <v>1</v>
      </c>
      <c r="AK1434" s="55">
        <v>3769.08</v>
      </c>
      <c r="AL1434" s="8">
        <v>3299265.240278929</v>
      </c>
      <c r="AM1434" s="58">
        <v>0.87535028184037722</v>
      </c>
      <c r="AN1434" s="237">
        <v>1</v>
      </c>
      <c r="AO1434" s="228">
        <v>1</v>
      </c>
      <c r="AP1434" s="55">
        <v>4643.54</v>
      </c>
      <c r="AQ1434" s="200">
        <v>4218119.00306914</v>
      </c>
      <c r="AR1434" s="201">
        <v>0.9083843367493637</v>
      </c>
      <c r="AS1434" s="55">
        <v>1</v>
      </c>
      <c r="AT1434" s="55">
        <v>1</v>
      </c>
      <c r="AU1434" s="423">
        <v>4163.6156129999999</v>
      </c>
      <c r="AV1434" s="200">
        <v>3650711.7687783665</v>
      </c>
      <c r="AW1434" s="201">
        <v>0.87681287325847257</v>
      </c>
      <c r="AX1434" s="423">
        <v>1</v>
      </c>
      <c r="AY1434" s="55">
        <v>1</v>
      </c>
      <c r="AZ1434" s="426">
        <v>4101.3143470000005</v>
      </c>
      <c r="BA1434" s="200">
        <v>3640601.0079230927</v>
      </c>
      <c r="BB1434" s="201">
        <v>0.88766690380270241</v>
      </c>
      <c r="BC1434" s="425">
        <v>1</v>
      </c>
      <c r="BD1434" s="136">
        <v>1</v>
      </c>
    </row>
    <row r="1435" spans="1:56" ht="11.25" customHeight="1">
      <c r="A1435" s="357">
        <v>312</v>
      </c>
      <c r="B1435" s="263" t="s">
        <v>301</v>
      </c>
      <c r="C1435" s="344">
        <v>0</v>
      </c>
      <c r="D1435" s="264"/>
      <c r="E1435" s="421">
        <v>139.4</v>
      </c>
      <c r="F1435" s="263" t="s">
        <v>299</v>
      </c>
      <c r="G1435" s="263" t="s">
        <v>748</v>
      </c>
      <c r="H1435" s="263" t="s">
        <v>300</v>
      </c>
      <c r="I1435" s="263" t="s">
        <v>849</v>
      </c>
      <c r="J1435" s="263" t="s">
        <v>596</v>
      </c>
      <c r="K1435" s="263" t="s">
        <v>688</v>
      </c>
      <c r="L1435" s="267">
        <v>306.39600000000002</v>
      </c>
      <c r="M1435" s="265">
        <v>286039.22429360205</v>
      </c>
      <c r="N1435" s="268">
        <v>0.93356056963407508</v>
      </c>
      <c r="O1435" s="263">
        <v>1</v>
      </c>
      <c r="P1435" s="263"/>
      <c r="Q1435" s="267">
        <v>298.66300000000001</v>
      </c>
      <c r="R1435" s="265">
        <v>281199.28556283243</v>
      </c>
      <c r="S1435" s="268">
        <v>0.94152702397964405</v>
      </c>
      <c r="T1435" s="263">
        <v>1</v>
      </c>
      <c r="U1435" s="263"/>
      <c r="V1435" s="267">
        <v>237.83699999999999</v>
      </c>
      <c r="W1435" s="265">
        <v>256965.70059624495</v>
      </c>
      <c r="X1435" s="268">
        <v>1.0804277744684172</v>
      </c>
      <c r="Y1435" s="263">
        <v>1</v>
      </c>
      <c r="Z1435" s="263"/>
      <c r="AA1435" s="267">
        <v>217.79049267785322</v>
      </c>
      <c r="AB1435" s="265">
        <v>206478.25377507988</v>
      </c>
      <c r="AC1435" s="268">
        <v>0.94805907841208681</v>
      </c>
      <c r="AD1435" s="263">
        <v>1</v>
      </c>
      <c r="AE1435" s="263"/>
      <c r="AF1435" s="267">
        <v>619.53899999999999</v>
      </c>
      <c r="AG1435" s="265">
        <v>406868.40451158886</v>
      </c>
      <c r="AH1435" s="268">
        <v>0.65672767091593731</v>
      </c>
      <c r="AI1435" s="263">
        <v>1</v>
      </c>
      <c r="AJ1435" s="263"/>
      <c r="AK1435" s="263">
        <v>609</v>
      </c>
      <c r="AL1435" s="265">
        <v>455811.29982647998</v>
      </c>
      <c r="AM1435" s="268">
        <v>0.74845862040472899</v>
      </c>
      <c r="AN1435" s="263"/>
      <c r="AO1435" s="313"/>
      <c r="AP1435" s="263">
        <v>794.95</v>
      </c>
      <c r="AQ1435" s="265">
        <v>430597.38994628523</v>
      </c>
      <c r="AR1435" s="268">
        <v>0.54166600408363441</v>
      </c>
      <c r="AS1435" s="263"/>
      <c r="AT1435" s="263"/>
      <c r="AU1435" s="422">
        <v>850.41037940000001</v>
      </c>
      <c r="AV1435" s="265">
        <v>418411.78597202391</v>
      </c>
      <c r="AW1435" s="268">
        <v>0.49201161710565067</v>
      </c>
      <c r="AX1435" s="422"/>
      <c r="AY1435" s="263"/>
      <c r="AZ1435" s="422">
        <v>708.54300000000012</v>
      </c>
      <c r="BA1435" s="265">
        <v>342188.34016925382</v>
      </c>
      <c r="BB1435" s="268">
        <v>0.48294646926051599</v>
      </c>
      <c r="BC1435" s="422"/>
      <c r="BD1435" s="263"/>
    </row>
    <row r="1436" spans="1:56" s="4" customFormat="1" ht="11.25" customHeight="1">
      <c r="A1436" s="123">
        <v>312</v>
      </c>
      <c r="B1436" s="55" t="s">
        <v>301</v>
      </c>
      <c r="C1436" s="345">
        <v>1</v>
      </c>
      <c r="D1436" s="57">
        <v>23833</v>
      </c>
      <c r="E1436" s="94">
        <v>0</v>
      </c>
      <c r="F1436" s="55" t="s">
        <v>299</v>
      </c>
      <c r="G1436" s="55" t="s">
        <v>748</v>
      </c>
      <c r="H1436" s="55" t="s">
        <v>300</v>
      </c>
      <c r="I1436" s="55" t="s">
        <v>849</v>
      </c>
      <c r="J1436" s="55" t="s">
        <v>596</v>
      </c>
      <c r="K1436" s="55" t="s">
        <v>688</v>
      </c>
      <c r="L1436" s="55"/>
      <c r="M1436" s="8"/>
      <c r="N1436" s="58"/>
      <c r="O1436" s="55"/>
      <c r="P1436" s="55"/>
      <c r="Q1436" s="55"/>
      <c r="R1436" s="8"/>
      <c r="S1436" s="58"/>
      <c r="T1436" s="55"/>
      <c r="U1436" s="55"/>
      <c r="V1436" s="55"/>
      <c r="W1436" s="8"/>
      <c r="X1436" s="58"/>
      <c r="Y1436" s="55"/>
      <c r="Z1436" s="55"/>
      <c r="AA1436" s="55"/>
      <c r="AB1436" s="8"/>
      <c r="AC1436" s="58"/>
      <c r="AD1436" s="55"/>
      <c r="AE1436" s="55"/>
      <c r="AF1436" s="55"/>
      <c r="AG1436" s="8"/>
      <c r="AH1436" s="58"/>
      <c r="AI1436" s="55"/>
      <c r="AJ1436" s="55"/>
      <c r="AK1436" s="55"/>
      <c r="AL1436" s="8">
        <v>0</v>
      </c>
      <c r="AM1436" s="58">
        <v>0</v>
      </c>
      <c r="AN1436" s="237">
        <v>1</v>
      </c>
      <c r="AO1436" s="228"/>
      <c r="AP1436" s="55"/>
      <c r="AQ1436" s="200">
        <v>0</v>
      </c>
      <c r="AR1436" s="201">
        <v>0</v>
      </c>
      <c r="AS1436" s="55">
        <v>1</v>
      </c>
      <c r="AT1436" s="55"/>
      <c r="AU1436" s="245">
        <v>0</v>
      </c>
      <c r="AV1436" s="200">
        <v>0</v>
      </c>
      <c r="AW1436" s="201">
        <v>0</v>
      </c>
      <c r="AX1436" s="423">
        <v>1</v>
      </c>
      <c r="AY1436" s="55"/>
      <c r="AZ1436" s="245">
        <v>0</v>
      </c>
      <c r="BA1436" s="200">
        <v>0</v>
      </c>
      <c r="BB1436" s="201">
        <v>0</v>
      </c>
      <c r="BC1436" s="425">
        <v>1</v>
      </c>
      <c r="BD1436" s="136"/>
    </row>
    <row r="1437" spans="1:56" ht="11.25" customHeight="1">
      <c r="A1437" s="123">
        <v>312</v>
      </c>
      <c r="B1437" s="55" t="s">
        <v>301</v>
      </c>
      <c r="C1437" s="345">
        <v>2</v>
      </c>
      <c r="D1437" s="57">
        <v>23833</v>
      </c>
      <c r="E1437" s="8">
        <v>17</v>
      </c>
      <c r="F1437" s="55" t="s">
        <v>299</v>
      </c>
      <c r="G1437" s="55" t="s">
        <v>748</v>
      </c>
      <c r="H1437" s="55" t="s">
        <v>300</v>
      </c>
      <c r="I1437" s="55" t="s">
        <v>849</v>
      </c>
      <c r="J1437" s="55" t="s">
        <v>596</v>
      </c>
      <c r="K1437" s="55" t="s">
        <v>688</v>
      </c>
      <c r="L1437" s="55"/>
      <c r="M1437" s="8"/>
      <c r="N1437" s="58"/>
      <c r="O1437" s="55"/>
      <c r="P1437" s="55"/>
      <c r="Q1437" s="55"/>
      <c r="R1437" s="8"/>
      <c r="S1437" s="58"/>
      <c r="T1437" s="55"/>
      <c r="U1437" s="55"/>
      <c r="V1437" s="55"/>
      <c r="W1437" s="8"/>
      <c r="X1437" s="58"/>
      <c r="Y1437" s="55"/>
      <c r="Z1437" s="55"/>
      <c r="AA1437" s="55"/>
      <c r="AB1437" s="8"/>
      <c r="AC1437" s="58"/>
      <c r="AD1437" s="55"/>
      <c r="AE1437" s="55"/>
      <c r="AF1437" s="55"/>
      <c r="AG1437" s="8"/>
      <c r="AH1437" s="58"/>
      <c r="AI1437" s="55"/>
      <c r="AJ1437" s="55"/>
      <c r="AK1437" s="55">
        <v>72.888188976377947</v>
      </c>
      <c r="AL1437" s="8">
        <v>54553.793365059013</v>
      </c>
      <c r="AM1437" s="58">
        <v>0.74845862040472899</v>
      </c>
      <c r="AN1437" s="237">
        <v>1</v>
      </c>
      <c r="AO1437" s="228"/>
      <c r="AP1437" s="55">
        <v>28.91</v>
      </c>
      <c r="AQ1437" s="200">
        <v>28014.230594651974</v>
      </c>
      <c r="AR1437" s="201">
        <v>0.9690152402162564</v>
      </c>
      <c r="AS1437" s="55">
        <v>1</v>
      </c>
      <c r="AT1437" s="55"/>
      <c r="AU1437" s="245">
        <v>54.769085300000008</v>
      </c>
      <c r="AV1437" s="200">
        <v>51852.916630783962</v>
      </c>
      <c r="AW1437" s="201">
        <v>0.94675520591146256</v>
      </c>
      <c r="AX1437" s="423">
        <v>1</v>
      </c>
      <c r="AY1437" s="55"/>
      <c r="AZ1437" s="163">
        <v>39.514945205479457</v>
      </c>
      <c r="BA1437" s="200">
        <v>36216.253179920765</v>
      </c>
      <c r="BB1437" s="201">
        <v>0.91652039479226544</v>
      </c>
      <c r="BC1437" s="425">
        <v>1</v>
      </c>
      <c r="BD1437" s="136"/>
    </row>
    <row r="1438" spans="1:56" ht="11.25" customHeight="1">
      <c r="A1438" s="123">
        <v>312</v>
      </c>
      <c r="B1438" s="55" t="s">
        <v>301</v>
      </c>
      <c r="C1438" s="345">
        <v>3</v>
      </c>
      <c r="D1438" s="57">
        <v>23833</v>
      </c>
      <c r="E1438" s="8">
        <v>15</v>
      </c>
      <c r="F1438" s="55" t="s">
        <v>299</v>
      </c>
      <c r="G1438" s="55" t="s">
        <v>748</v>
      </c>
      <c r="H1438" s="55" t="s">
        <v>300</v>
      </c>
      <c r="I1438" s="55" t="s">
        <v>849</v>
      </c>
      <c r="J1438" s="55" t="s">
        <v>596</v>
      </c>
      <c r="K1438" s="55" t="s">
        <v>688</v>
      </c>
      <c r="L1438" s="55"/>
      <c r="M1438" s="8"/>
      <c r="N1438" s="58"/>
      <c r="O1438" s="55"/>
      <c r="P1438" s="55"/>
      <c r="Q1438" s="55"/>
      <c r="R1438" s="8"/>
      <c r="S1438" s="58"/>
      <c r="T1438" s="55"/>
      <c r="U1438" s="55"/>
      <c r="V1438" s="55"/>
      <c r="W1438" s="8"/>
      <c r="X1438" s="58"/>
      <c r="Y1438" s="55"/>
      <c r="Z1438" s="55"/>
      <c r="AA1438" s="55"/>
      <c r="AB1438" s="8"/>
      <c r="AC1438" s="58"/>
      <c r="AD1438" s="55"/>
      <c r="AE1438" s="55"/>
      <c r="AF1438" s="55"/>
      <c r="AG1438" s="8"/>
      <c r="AH1438" s="58"/>
      <c r="AI1438" s="55"/>
      <c r="AJ1438" s="55"/>
      <c r="AK1438" s="55">
        <v>80.560629921259846</v>
      </c>
      <c r="AL1438" s="8">
        <v>60296.29792980208</v>
      </c>
      <c r="AM1438" s="58">
        <v>0.74845862040472899</v>
      </c>
      <c r="AN1438" s="237">
        <v>1</v>
      </c>
      <c r="AO1438" s="228"/>
      <c r="AP1438" s="55">
        <v>70.355000000000004</v>
      </c>
      <c r="AQ1438" s="200">
        <v>68071.115036895411</v>
      </c>
      <c r="AR1438" s="201">
        <v>0.96753770218030566</v>
      </c>
      <c r="AS1438" s="55">
        <v>1</v>
      </c>
      <c r="AT1438" s="55"/>
      <c r="AU1438" s="245">
        <v>30.738428699999996</v>
      </c>
      <c r="AV1438" s="200">
        <v>29101.767393263308</v>
      </c>
      <c r="AW1438" s="201">
        <v>0.94675520591146256</v>
      </c>
      <c r="AX1438" s="423">
        <v>1</v>
      </c>
      <c r="AY1438" s="55"/>
      <c r="AZ1438" s="245">
        <v>0</v>
      </c>
      <c r="BA1438" s="200">
        <v>0</v>
      </c>
      <c r="BB1438" s="201">
        <v>0</v>
      </c>
      <c r="BC1438" s="425">
        <v>1</v>
      </c>
      <c r="BD1438" s="136"/>
    </row>
    <row r="1439" spans="1:56" ht="11.25" customHeight="1">
      <c r="A1439" s="123">
        <v>312</v>
      </c>
      <c r="B1439" s="55" t="s">
        <v>301</v>
      </c>
      <c r="C1439" s="345">
        <v>4</v>
      </c>
      <c r="D1439" s="57">
        <v>27597</v>
      </c>
      <c r="E1439" s="94">
        <v>0</v>
      </c>
      <c r="F1439" s="55" t="s">
        <v>299</v>
      </c>
      <c r="G1439" s="55" t="s">
        <v>748</v>
      </c>
      <c r="H1439" s="55" t="s">
        <v>300</v>
      </c>
      <c r="I1439" s="55" t="s">
        <v>849</v>
      </c>
      <c r="J1439" s="55" t="s">
        <v>596</v>
      </c>
      <c r="K1439" s="55" t="s">
        <v>688</v>
      </c>
      <c r="L1439" s="55"/>
      <c r="M1439" s="8"/>
      <c r="N1439" s="58"/>
      <c r="O1439" s="55"/>
      <c r="P1439" s="55"/>
      <c r="Q1439" s="55"/>
      <c r="R1439" s="8"/>
      <c r="S1439" s="58"/>
      <c r="T1439" s="55"/>
      <c r="U1439" s="55"/>
      <c r="V1439" s="55"/>
      <c r="W1439" s="8"/>
      <c r="X1439" s="58"/>
      <c r="Y1439" s="55"/>
      <c r="Z1439" s="55"/>
      <c r="AA1439" s="55"/>
      <c r="AB1439" s="8"/>
      <c r="AC1439" s="58"/>
      <c r="AD1439" s="55"/>
      <c r="AE1439" s="55"/>
      <c r="AF1439" s="55"/>
      <c r="AG1439" s="8"/>
      <c r="AH1439" s="58"/>
      <c r="AI1439" s="55"/>
      <c r="AJ1439" s="55"/>
      <c r="AK1439" s="55"/>
      <c r="AL1439" s="8">
        <v>0</v>
      </c>
      <c r="AM1439" s="58">
        <v>0</v>
      </c>
      <c r="AN1439" s="237">
        <v>1</v>
      </c>
      <c r="AO1439" s="228"/>
      <c r="AP1439" s="55"/>
      <c r="AQ1439" s="200">
        <v>0</v>
      </c>
      <c r="AR1439" s="201">
        <v>0</v>
      </c>
      <c r="AS1439" s="55">
        <v>1</v>
      </c>
      <c r="AT1439" s="55"/>
      <c r="AU1439" s="245">
        <v>0</v>
      </c>
      <c r="AV1439" s="200">
        <v>0</v>
      </c>
      <c r="AW1439" s="201">
        <v>0</v>
      </c>
      <c r="AX1439" s="423">
        <v>1</v>
      </c>
      <c r="AY1439" s="55"/>
      <c r="AZ1439" s="245">
        <v>0</v>
      </c>
      <c r="BA1439" s="200">
        <v>0</v>
      </c>
      <c r="BB1439" s="201">
        <v>0</v>
      </c>
      <c r="BC1439" s="425">
        <v>1</v>
      </c>
      <c r="BD1439" s="136"/>
    </row>
    <row r="1440" spans="1:56" ht="11.25" customHeight="1">
      <c r="A1440" s="123">
        <v>312</v>
      </c>
      <c r="B1440" s="55" t="s">
        <v>301</v>
      </c>
      <c r="C1440" s="345">
        <v>5</v>
      </c>
      <c r="D1440" s="57">
        <v>27942</v>
      </c>
      <c r="E1440" s="94">
        <v>0</v>
      </c>
      <c r="F1440" s="55" t="s">
        <v>299</v>
      </c>
      <c r="G1440" s="55" t="s">
        <v>748</v>
      </c>
      <c r="H1440" s="55" t="s">
        <v>300</v>
      </c>
      <c r="I1440" s="55" t="s">
        <v>849</v>
      </c>
      <c r="J1440" s="55" t="s">
        <v>596</v>
      </c>
      <c r="K1440" s="55" t="s">
        <v>688</v>
      </c>
      <c r="L1440" s="55"/>
      <c r="M1440" s="8"/>
      <c r="N1440" s="58"/>
      <c r="O1440" s="55"/>
      <c r="P1440" s="55"/>
      <c r="Q1440" s="55"/>
      <c r="R1440" s="8"/>
      <c r="S1440" s="58"/>
      <c r="T1440" s="55"/>
      <c r="U1440" s="55"/>
      <c r="V1440" s="55"/>
      <c r="W1440" s="8"/>
      <c r="X1440" s="58"/>
      <c r="Y1440" s="55"/>
      <c r="Z1440" s="55"/>
      <c r="AA1440" s="55"/>
      <c r="AB1440" s="8"/>
      <c r="AC1440" s="58"/>
      <c r="AD1440" s="55"/>
      <c r="AE1440" s="55"/>
      <c r="AF1440" s="55"/>
      <c r="AG1440" s="8"/>
      <c r="AH1440" s="58"/>
      <c r="AI1440" s="55"/>
      <c r="AJ1440" s="55"/>
      <c r="AK1440" s="55"/>
      <c r="AL1440" s="8">
        <v>0</v>
      </c>
      <c r="AM1440" s="58">
        <v>0</v>
      </c>
      <c r="AN1440" s="237">
        <v>1</v>
      </c>
      <c r="AO1440" s="228"/>
      <c r="AP1440" s="55"/>
      <c r="AQ1440" s="200">
        <v>0</v>
      </c>
      <c r="AR1440" s="201">
        <v>0</v>
      </c>
      <c r="AS1440" s="55">
        <v>1</v>
      </c>
      <c r="AT1440" s="55"/>
      <c r="AU1440" s="245">
        <v>0</v>
      </c>
      <c r="AV1440" s="200">
        <v>0</v>
      </c>
      <c r="AW1440" s="201">
        <v>0</v>
      </c>
      <c r="AX1440" s="423">
        <v>1</v>
      </c>
      <c r="AY1440" s="55"/>
      <c r="AZ1440" s="245">
        <v>0</v>
      </c>
      <c r="BA1440" s="200">
        <v>0</v>
      </c>
      <c r="BB1440" s="201">
        <v>0</v>
      </c>
      <c r="BC1440" s="425">
        <v>1</v>
      </c>
      <c r="BD1440" s="136"/>
    </row>
    <row r="1441" spans="1:56" ht="11.25" customHeight="1">
      <c r="A1441" s="123">
        <v>312</v>
      </c>
      <c r="B1441" s="55" t="s">
        <v>1063</v>
      </c>
      <c r="C1441" s="345">
        <v>6</v>
      </c>
      <c r="D1441" s="57">
        <v>31138</v>
      </c>
      <c r="E1441" s="8">
        <v>9</v>
      </c>
      <c r="F1441" s="55" t="s">
        <v>299</v>
      </c>
      <c r="G1441" s="55" t="s">
        <v>748</v>
      </c>
      <c r="H1441" s="55" t="s">
        <v>300</v>
      </c>
      <c r="I1441" s="55" t="s">
        <v>849</v>
      </c>
      <c r="J1441" s="55" t="s">
        <v>596</v>
      </c>
      <c r="K1441" s="55" t="s">
        <v>688</v>
      </c>
      <c r="L1441" s="55"/>
      <c r="M1441" s="8"/>
      <c r="N1441" s="58"/>
      <c r="O1441" s="55"/>
      <c r="P1441" s="55"/>
      <c r="Q1441" s="55"/>
      <c r="R1441" s="8"/>
      <c r="S1441" s="58"/>
      <c r="T1441" s="55"/>
      <c r="U1441" s="55"/>
      <c r="V1441" s="55"/>
      <c r="W1441" s="8"/>
      <c r="X1441" s="58"/>
      <c r="Y1441" s="55"/>
      <c r="Z1441" s="55"/>
      <c r="AA1441" s="55"/>
      <c r="AB1441" s="8"/>
      <c r="AC1441" s="58"/>
      <c r="AD1441" s="55"/>
      <c r="AE1441" s="55"/>
      <c r="AF1441" s="55"/>
      <c r="AG1441" s="8"/>
      <c r="AH1441" s="58"/>
      <c r="AI1441" s="55"/>
      <c r="AJ1441" s="55"/>
      <c r="AK1441" s="55">
        <v>31.648818897637796</v>
      </c>
      <c r="AL1441" s="8">
        <v>23687.831329565106</v>
      </c>
      <c r="AM1441" s="58">
        <v>0.7484586204047291</v>
      </c>
      <c r="AN1441" s="237">
        <v>1</v>
      </c>
      <c r="AO1441" s="228"/>
      <c r="AP1441" s="55">
        <v>26.543690000000002</v>
      </c>
      <c r="AQ1441" s="200">
        <v>28891.123506814412</v>
      </c>
      <c r="AR1441" s="201">
        <v>1.0884365929083113</v>
      </c>
      <c r="AS1441" s="55">
        <v>1</v>
      </c>
      <c r="AT1441" s="55"/>
      <c r="AU1441" s="245">
        <v>25.093662400000003</v>
      </c>
      <c r="AV1441" s="200">
        <v>23757.555512584728</v>
      </c>
      <c r="AW1441" s="201">
        <v>0.94675520591146256</v>
      </c>
      <c r="AX1441" s="423">
        <v>1</v>
      </c>
      <c r="AY1441" s="55"/>
      <c r="AZ1441" s="163">
        <v>12.30405479452055</v>
      </c>
      <c r="BA1441" s="200">
        <v>11276.91715781964</v>
      </c>
      <c r="BB1441" s="201">
        <v>0.91652039479226544</v>
      </c>
      <c r="BC1441" s="425">
        <v>1</v>
      </c>
      <c r="BD1441" s="136"/>
    </row>
    <row r="1442" spans="1:56" s="105" customFormat="1" ht="11.25" customHeight="1">
      <c r="A1442" s="123">
        <v>312</v>
      </c>
      <c r="B1442" s="122" t="s">
        <v>301</v>
      </c>
      <c r="C1442" s="367">
        <v>7</v>
      </c>
      <c r="D1442" s="368">
        <v>42746</v>
      </c>
      <c r="E1442" s="369">
        <v>62.25</v>
      </c>
      <c r="F1442" s="122" t="s">
        <v>299</v>
      </c>
      <c r="G1442" s="122" t="s">
        <v>748</v>
      </c>
      <c r="H1442" s="122" t="s">
        <v>300</v>
      </c>
      <c r="I1442" s="122" t="s">
        <v>849</v>
      </c>
      <c r="J1442" s="122" t="s">
        <v>596</v>
      </c>
      <c r="K1442" s="122" t="s">
        <v>688</v>
      </c>
      <c r="L1442" s="122">
        <v>0</v>
      </c>
      <c r="M1442" s="369">
        <v>0</v>
      </c>
      <c r="N1442" s="370">
        <v>0</v>
      </c>
      <c r="O1442" s="122"/>
      <c r="P1442" s="122">
        <v>1</v>
      </c>
      <c r="Q1442" s="122">
        <v>0</v>
      </c>
      <c r="R1442" s="369"/>
      <c r="S1442" s="370"/>
      <c r="T1442" s="122"/>
      <c r="U1442" s="122">
        <v>1</v>
      </c>
      <c r="V1442" s="122">
        <v>0</v>
      </c>
      <c r="W1442" s="369">
        <v>0</v>
      </c>
      <c r="X1442" s="370">
        <v>0</v>
      </c>
      <c r="Y1442" s="122"/>
      <c r="Z1442" s="122">
        <v>1</v>
      </c>
      <c r="AA1442" s="370">
        <v>9.4941793698564023</v>
      </c>
      <c r="AB1442" s="369">
        <v>0</v>
      </c>
      <c r="AC1442" s="370">
        <v>0</v>
      </c>
      <c r="AD1442" s="122"/>
      <c r="AE1442" s="122">
        <v>1</v>
      </c>
      <c r="AF1442" s="370">
        <v>322</v>
      </c>
      <c r="AG1442" s="369">
        <v>148570.26728482658</v>
      </c>
      <c r="AH1442" s="370">
        <v>0.4613983456050515</v>
      </c>
      <c r="AI1442" s="122"/>
      <c r="AJ1442" s="122">
        <v>1</v>
      </c>
      <c r="AK1442" s="122">
        <v>422.9433070866142</v>
      </c>
      <c r="AL1442" s="369">
        <v>316555.56413146097</v>
      </c>
      <c r="AM1442" s="370">
        <v>0.7484586204047291</v>
      </c>
      <c r="AN1442" s="335">
        <v>1</v>
      </c>
      <c r="AO1442" s="371">
        <v>1</v>
      </c>
      <c r="AP1442" s="122">
        <v>501.54570000000001</v>
      </c>
      <c r="AQ1442" s="372">
        <v>228935.74762402539</v>
      </c>
      <c r="AR1442" s="373">
        <v>0.45646039358731499</v>
      </c>
      <c r="AS1442" s="122">
        <v>1</v>
      </c>
      <c r="AT1442" s="122"/>
      <c r="AU1442" s="374">
        <v>500.21712719999999</v>
      </c>
      <c r="AV1442" s="372">
        <v>212105.88525465367</v>
      </c>
      <c r="AW1442" s="373">
        <v>0.42402763464324195</v>
      </c>
      <c r="AX1442" s="431">
        <v>1</v>
      </c>
      <c r="AY1442" s="122"/>
      <c r="AZ1442" s="375">
        <v>447.49766764756799</v>
      </c>
      <c r="BA1442" s="372">
        <v>200807.95153916432</v>
      </c>
      <c r="BB1442" s="373">
        <v>0.44873519139168561</v>
      </c>
      <c r="BC1442" s="433">
        <v>1</v>
      </c>
      <c r="BD1442" s="137"/>
    </row>
    <row r="1443" spans="1:56" s="186" customFormat="1" ht="11.25" customHeight="1">
      <c r="A1443" s="123">
        <v>312</v>
      </c>
      <c r="B1443" s="122" t="s">
        <v>1397</v>
      </c>
      <c r="C1443" s="367">
        <v>8</v>
      </c>
      <c r="D1443" s="368">
        <v>43968</v>
      </c>
      <c r="E1443" s="369">
        <v>36.15</v>
      </c>
      <c r="F1443" s="122" t="s">
        <v>299</v>
      </c>
      <c r="G1443" s="122" t="s">
        <v>748</v>
      </c>
      <c r="H1443" s="122" t="s">
        <v>300</v>
      </c>
      <c r="I1443" s="122" t="s">
        <v>849</v>
      </c>
      <c r="J1443" s="122" t="s">
        <v>596</v>
      </c>
      <c r="K1443" s="122" t="s">
        <v>688</v>
      </c>
      <c r="L1443" s="122"/>
      <c r="M1443" s="369"/>
      <c r="N1443" s="370"/>
      <c r="O1443" s="122"/>
      <c r="P1443" s="122"/>
      <c r="Q1443" s="122"/>
      <c r="R1443" s="369"/>
      <c r="S1443" s="370"/>
      <c r="T1443" s="122"/>
      <c r="U1443" s="122"/>
      <c r="V1443" s="122"/>
      <c r="W1443" s="369"/>
      <c r="X1443" s="370"/>
      <c r="Y1443" s="122"/>
      <c r="Z1443" s="122"/>
      <c r="AA1443" s="122">
        <v>0</v>
      </c>
      <c r="AB1443" s="369">
        <v>0</v>
      </c>
      <c r="AC1443" s="370">
        <v>0</v>
      </c>
      <c r="AD1443" s="122"/>
      <c r="AE1443" s="122">
        <v>1</v>
      </c>
      <c r="AF1443" s="122">
        <v>145.934</v>
      </c>
      <c r="AG1443" s="369">
        <v>67312.623503816329</v>
      </c>
      <c r="AH1443" s="370">
        <v>0.46125387849175881</v>
      </c>
      <c r="AI1443" s="122"/>
      <c r="AJ1443" s="122">
        <v>1</v>
      </c>
      <c r="AK1443" s="122">
        <v>0.95905511811023625</v>
      </c>
      <c r="AL1443" s="369">
        <v>717.8130705928819</v>
      </c>
      <c r="AM1443" s="370">
        <v>0.74845862040472899</v>
      </c>
      <c r="AN1443" s="335">
        <v>1</v>
      </c>
      <c r="AO1443" s="371">
        <v>1</v>
      </c>
      <c r="AP1443" s="122">
        <v>167.58761000000001</v>
      </c>
      <c r="AQ1443" s="372">
        <v>76685.744545820169</v>
      </c>
      <c r="AR1443" s="373">
        <v>0.45758600260377341</v>
      </c>
      <c r="AS1443" s="122">
        <v>1</v>
      </c>
      <c r="AT1443" s="122">
        <v>1</v>
      </c>
      <c r="AU1443" s="374">
        <v>239.5920758</v>
      </c>
      <c r="AV1443" s="372">
        <v>101593.66118073832</v>
      </c>
      <c r="AW1443" s="373">
        <v>0.42402763464324189</v>
      </c>
      <c r="AX1443" s="431">
        <v>1</v>
      </c>
      <c r="AY1443" s="122">
        <v>1</v>
      </c>
      <c r="AZ1443" s="375">
        <v>209.22633235243208</v>
      </c>
      <c r="BA1443" s="372">
        <v>93887.218292349033</v>
      </c>
      <c r="BB1443" s="373">
        <v>0.44873519139168561</v>
      </c>
      <c r="BC1443" s="433">
        <v>1</v>
      </c>
      <c r="BD1443" s="136">
        <v>1</v>
      </c>
    </row>
    <row r="1444" spans="1:56" ht="11.25" customHeight="1">
      <c r="A1444" s="357">
        <v>313</v>
      </c>
      <c r="B1444" s="263" t="s">
        <v>271</v>
      </c>
      <c r="C1444" s="344">
        <v>0</v>
      </c>
      <c r="D1444" s="264"/>
      <c r="E1444" s="421">
        <v>0</v>
      </c>
      <c r="F1444" s="263" t="s">
        <v>132</v>
      </c>
      <c r="G1444" s="263" t="s">
        <v>338</v>
      </c>
      <c r="H1444" s="263" t="s">
        <v>272</v>
      </c>
      <c r="I1444" s="263" t="s">
        <v>103</v>
      </c>
      <c r="J1444" s="263"/>
      <c r="K1444" s="263"/>
      <c r="L1444" s="277" t="s">
        <v>238</v>
      </c>
      <c r="M1444" s="265">
        <v>0</v>
      </c>
      <c r="N1444" s="268">
        <v>0</v>
      </c>
      <c r="O1444" s="263"/>
      <c r="P1444" s="263"/>
      <c r="Q1444" s="276" t="s">
        <v>238</v>
      </c>
      <c r="R1444" s="265">
        <v>0</v>
      </c>
      <c r="S1444" s="268">
        <v>0</v>
      </c>
      <c r="T1444" s="263"/>
      <c r="U1444" s="263"/>
      <c r="V1444" s="276" t="s">
        <v>238</v>
      </c>
      <c r="W1444" s="265">
        <v>0</v>
      </c>
      <c r="X1444" s="268">
        <v>0</v>
      </c>
      <c r="Y1444" s="263"/>
      <c r="Z1444" s="263"/>
      <c r="AA1444" s="276" t="s">
        <v>238</v>
      </c>
      <c r="AB1444" s="265">
        <v>0</v>
      </c>
      <c r="AC1444" s="268">
        <v>0</v>
      </c>
      <c r="AD1444" s="263"/>
      <c r="AE1444" s="263"/>
      <c r="AF1444" s="276" t="s">
        <v>238</v>
      </c>
      <c r="AG1444" s="265">
        <v>0</v>
      </c>
      <c r="AH1444" s="268">
        <v>0</v>
      </c>
      <c r="AI1444" s="263"/>
      <c r="AJ1444" s="263"/>
      <c r="AK1444" s="263"/>
      <c r="AL1444" s="265">
        <v>0</v>
      </c>
      <c r="AM1444" s="268">
        <v>0</v>
      </c>
      <c r="AN1444" s="263"/>
      <c r="AO1444" s="313"/>
      <c r="AP1444" s="263"/>
      <c r="AQ1444" s="265">
        <v>0</v>
      </c>
      <c r="AR1444" s="268">
        <v>0</v>
      </c>
      <c r="AS1444" s="263"/>
      <c r="AT1444" s="263"/>
      <c r="AU1444" s="422">
        <v>0</v>
      </c>
      <c r="AV1444" s="265">
        <v>0</v>
      </c>
      <c r="AW1444" s="268">
        <v>0</v>
      </c>
      <c r="AX1444" s="422"/>
      <c r="AY1444" s="263"/>
      <c r="AZ1444" s="422">
        <v>0</v>
      </c>
      <c r="BA1444" s="265">
        <v>0</v>
      </c>
      <c r="BB1444" s="268">
        <v>0</v>
      </c>
      <c r="BC1444" s="422"/>
      <c r="BD1444" s="263"/>
    </row>
    <row r="1445" spans="1:56" s="4" customFormat="1" ht="11.25" customHeight="1">
      <c r="A1445" s="123">
        <v>313</v>
      </c>
      <c r="B1445" s="55" t="s">
        <v>271</v>
      </c>
      <c r="C1445" s="345">
        <v>1</v>
      </c>
      <c r="D1445" s="57">
        <v>36355</v>
      </c>
      <c r="E1445" s="94">
        <v>0</v>
      </c>
      <c r="F1445" s="55" t="s">
        <v>132</v>
      </c>
      <c r="G1445" s="55" t="s">
        <v>338</v>
      </c>
      <c r="H1445" s="55" t="s">
        <v>272</v>
      </c>
      <c r="I1445" s="55" t="s">
        <v>103</v>
      </c>
      <c r="J1445" s="136"/>
      <c r="K1445" s="136"/>
      <c r="L1445" s="237" t="s">
        <v>238</v>
      </c>
      <c r="M1445" s="126"/>
      <c r="N1445" s="221"/>
      <c r="O1445" s="136"/>
      <c r="P1445" s="136"/>
      <c r="Q1445" s="220" t="s">
        <v>238</v>
      </c>
      <c r="R1445" s="126">
        <v>0</v>
      </c>
      <c r="S1445" s="221">
        <v>0</v>
      </c>
      <c r="T1445" s="136"/>
      <c r="U1445" s="136"/>
      <c r="V1445" s="220" t="s">
        <v>238</v>
      </c>
      <c r="W1445" s="126">
        <v>0</v>
      </c>
      <c r="X1445" s="221">
        <v>0</v>
      </c>
      <c r="Y1445" s="136"/>
      <c r="Z1445" s="136"/>
      <c r="AA1445" s="220" t="s">
        <v>238</v>
      </c>
      <c r="AB1445" s="126"/>
      <c r="AC1445" s="221"/>
      <c r="AD1445" s="136"/>
      <c r="AE1445" s="136"/>
      <c r="AF1445" s="220" t="s">
        <v>238</v>
      </c>
      <c r="AG1445" s="126">
        <v>0</v>
      </c>
      <c r="AH1445" s="221">
        <v>0</v>
      </c>
      <c r="AI1445" s="136"/>
      <c r="AJ1445" s="136"/>
      <c r="AK1445" s="136"/>
      <c r="AL1445" s="8">
        <v>0</v>
      </c>
      <c r="AM1445" s="58">
        <v>0</v>
      </c>
      <c r="AN1445" s="136"/>
      <c r="AO1445" s="237"/>
      <c r="AP1445" s="136"/>
      <c r="AQ1445" s="200">
        <v>0</v>
      </c>
      <c r="AR1445" s="201">
        <v>0</v>
      </c>
      <c r="AS1445" s="136"/>
      <c r="AT1445" s="136"/>
      <c r="AU1445" s="245">
        <v>0</v>
      </c>
      <c r="AV1445" s="200">
        <v>0</v>
      </c>
      <c r="AW1445" s="201">
        <v>0</v>
      </c>
      <c r="AX1445" s="423"/>
      <c r="AY1445" s="136"/>
      <c r="AZ1445" s="423">
        <v>0</v>
      </c>
      <c r="BA1445" s="200">
        <v>0</v>
      </c>
      <c r="BB1445" s="201">
        <v>0</v>
      </c>
      <c r="BC1445" s="425"/>
      <c r="BD1445" s="136"/>
    </row>
    <row r="1446" spans="1:56" ht="11.25" customHeight="1">
      <c r="A1446" s="123">
        <v>313</v>
      </c>
      <c r="B1446" s="136" t="s">
        <v>271</v>
      </c>
      <c r="C1446" s="346">
        <v>2</v>
      </c>
      <c r="D1446" s="140">
        <v>36355</v>
      </c>
      <c r="E1446" s="94">
        <v>0</v>
      </c>
      <c r="F1446" s="136" t="s">
        <v>132</v>
      </c>
      <c r="G1446" s="136" t="s">
        <v>338</v>
      </c>
      <c r="H1446" s="136" t="s">
        <v>272</v>
      </c>
      <c r="I1446" s="136" t="s">
        <v>103</v>
      </c>
      <c r="J1446" s="136"/>
      <c r="K1446" s="136"/>
      <c r="L1446" s="237" t="s">
        <v>238</v>
      </c>
      <c r="M1446" s="126"/>
      <c r="N1446" s="221"/>
      <c r="O1446" s="136"/>
      <c r="P1446" s="136"/>
      <c r="Q1446" s="220" t="s">
        <v>238</v>
      </c>
      <c r="R1446" s="126">
        <v>0</v>
      </c>
      <c r="S1446" s="221">
        <v>0</v>
      </c>
      <c r="T1446" s="136"/>
      <c r="U1446" s="136"/>
      <c r="V1446" s="220" t="s">
        <v>238</v>
      </c>
      <c r="W1446" s="126">
        <v>0</v>
      </c>
      <c r="X1446" s="221">
        <v>0</v>
      </c>
      <c r="Y1446" s="136"/>
      <c r="Z1446" s="136"/>
      <c r="AA1446" s="220" t="s">
        <v>238</v>
      </c>
      <c r="AB1446" s="126"/>
      <c r="AC1446" s="221"/>
      <c r="AD1446" s="136"/>
      <c r="AE1446" s="136"/>
      <c r="AF1446" s="220" t="s">
        <v>238</v>
      </c>
      <c r="AG1446" s="126">
        <v>0</v>
      </c>
      <c r="AH1446" s="221">
        <v>0</v>
      </c>
      <c r="AI1446" s="136"/>
      <c r="AJ1446" s="136"/>
      <c r="AK1446" s="136"/>
      <c r="AL1446" s="8">
        <v>0</v>
      </c>
      <c r="AM1446" s="58">
        <v>0</v>
      </c>
      <c r="AN1446" s="136"/>
      <c r="AO1446" s="237"/>
      <c r="AP1446" s="136"/>
      <c r="AQ1446" s="200">
        <v>0</v>
      </c>
      <c r="AR1446" s="201">
        <v>0</v>
      </c>
      <c r="AS1446" s="136"/>
      <c r="AT1446" s="136"/>
      <c r="AU1446" s="245">
        <v>0</v>
      </c>
      <c r="AV1446" s="200">
        <v>0</v>
      </c>
      <c r="AW1446" s="201">
        <v>0</v>
      </c>
      <c r="AX1446" s="423"/>
      <c r="AY1446" s="136"/>
      <c r="AZ1446" s="423">
        <v>0</v>
      </c>
      <c r="BA1446" s="200">
        <v>0</v>
      </c>
      <c r="BB1446" s="201">
        <v>0</v>
      </c>
      <c r="BC1446" s="425"/>
      <c r="BD1446" s="136"/>
    </row>
    <row r="1447" spans="1:56" ht="11.25" customHeight="1">
      <c r="A1447" s="357">
        <v>314</v>
      </c>
      <c r="B1447" s="279" t="s">
        <v>79</v>
      </c>
      <c r="C1447" s="347">
        <v>0</v>
      </c>
      <c r="D1447" s="280"/>
      <c r="E1447" s="421">
        <v>0</v>
      </c>
      <c r="F1447" s="279" t="s">
        <v>151</v>
      </c>
      <c r="G1447" s="279" t="s">
        <v>748</v>
      </c>
      <c r="H1447" s="279" t="s">
        <v>152</v>
      </c>
      <c r="I1447" s="279" t="s">
        <v>849</v>
      </c>
      <c r="J1447" s="279" t="s">
        <v>596</v>
      </c>
      <c r="K1447" s="279" t="s">
        <v>688</v>
      </c>
      <c r="L1447" s="279"/>
      <c r="M1447" s="269">
        <v>0</v>
      </c>
      <c r="N1447" s="282">
        <v>0</v>
      </c>
      <c r="O1447" s="279">
        <v>1</v>
      </c>
      <c r="P1447" s="279"/>
      <c r="Q1447" s="279">
        <v>0</v>
      </c>
      <c r="R1447" s="269">
        <v>0</v>
      </c>
      <c r="S1447" s="282">
        <v>0</v>
      </c>
      <c r="T1447" s="279">
        <v>1</v>
      </c>
      <c r="U1447" s="279"/>
      <c r="V1447" s="279">
        <v>0</v>
      </c>
      <c r="W1447" s="269">
        <v>0</v>
      </c>
      <c r="X1447" s="282">
        <v>0</v>
      </c>
      <c r="Y1447" s="279">
        <v>1</v>
      </c>
      <c r="Z1447" s="279"/>
      <c r="AA1447" s="279"/>
      <c r="AB1447" s="269">
        <v>0</v>
      </c>
      <c r="AC1447" s="282">
        <v>0</v>
      </c>
      <c r="AD1447" s="279">
        <v>1</v>
      </c>
      <c r="AE1447" s="279"/>
      <c r="AF1447" s="279">
        <v>0</v>
      </c>
      <c r="AG1447" s="269">
        <v>0</v>
      </c>
      <c r="AH1447" s="282">
        <v>0</v>
      </c>
      <c r="AI1447" s="279">
        <v>1</v>
      </c>
      <c r="AJ1447" s="279"/>
      <c r="AK1447" s="279"/>
      <c r="AL1447" s="265">
        <v>0</v>
      </c>
      <c r="AM1447" s="268">
        <v>0</v>
      </c>
      <c r="AN1447" s="279"/>
      <c r="AO1447" s="316"/>
      <c r="AP1447" s="279"/>
      <c r="AQ1447" s="265">
        <v>0</v>
      </c>
      <c r="AR1447" s="268">
        <v>0</v>
      </c>
      <c r="AS1447" s="279"/>
      <c r="AT1447" s="279"/>
      <c r="AU1447" s="422">
        <v>0</v>
      </c>
      <c r="AV1447" s="265">
        <v>0</v>
      </c>
      <c r="AW1447" s="268">
        <v>0</v>
      </c>
      <c r="AX1447" s="422"/>
      <c r="AY1447" s="279"/>
      <c r="AZ1447" s="422">
        <v>0</v>
      </c>
      <c r="BA1447" s="265">
        <v>0</v>
      </c>
      <c r="BB1447" s="268">
        <v>0</v>
      </c>
      <c r="BC1447" s="422"/>
      <c r="BD1447" s="279"/>
    </row>
    <row r="1448" spans="1:56" s="4" customFormat="1" ht="11.25" customHeight="1">
      <c r="A1448" s="123">
        <v>314</v>
      </c>
      <c r="B1448" s="136" t="s">
        <v>79</v>
      </c>
      <c r="C1448" s="346">
        <v>1</v>
      </c>
      <c r="D1448" s="140">
        <v>33617</v>
      </c>
      <c r="E1448" s="94">
        <v>0</v>
      </c>
      <c r="F1448" s="136" t="s">
        <v>151</v>
      </c>
      <c r="G1448" s="136" t="s">
        <v>748</v>
      </c>
      <c r="H1448" s="136" t="s">
        <v>152</v>
      </c>
      <c r="I1448" s="136" t="s">
        <v>849</v>
      </c>
      <c r="J1448" s="136" t="s">
        <v>596</v>
      </c>
      <c r="K1448" s="136" t="s">
        <v>688</v>
      </c>
      <c r="L1448" s="136"/>
      <c r="M1448" s="126"/>
      <c r="N1448" s="221"/>
      <c r="O1448" s="136"/>
      <c r="P1448" s="136"/>
      <c r="Q1448" s="136">
        <v>0</v>
      </c>
      <c r="R1448" s="126">
        <v>0</v>
      </c>
      <c r="S1448" s="221">
        <v>0</v>
      </c>
      <c r="T1448" s="136"/>
      <c r="U1448" s="136"/>
      <c r="V1448" s="136"/>
      <c r="W1448" s="126">
        <v>0</v>
      </c>
      <c r="X1448" s="221">
        <v>0</v>
      </c>
      <c r="Y1448" s="136"/>
      <c r="Z1448" s="136"/>
      <c r="AA1448" s="136"/>
      <c r="AB1448" s="126"/>
      <c r="AC1448" s="221"/>
      <c r="AD1448" s="136"/>
      <c r="AE1448" s="136"/>
      <c r="AF1448" s="136"/>
      <c r="AG1448" s="126"/>
      <c r="AH1448" s="221"/>
      <c r="AI1448" s="136"/>
      <c r="AJ1448" s="136"/>
      <c r="AK1448" s="136"/>
      <c r="AL1448" s="8">
        <v>0</v>
      </c>
      <c r="AM1448" s="58">
        <v>0</v>
      </c>
      <c r="AN1448" s="237">
        <v>1</v>
      </c>
      <c r="AO1448" s="237"/>
      <c r="AP1448" s="136"/>
      <c r="AQ1448" s="200">
        <v>0</v>
      </c>
      <c r="AR1448" s="201">
        <v>0</v>
      </c>
      <c r="AS1448" s="136">
        <v>1</v>
      </c>
      <c r="AT1448" s="136"/>
      <c r="AU1448" s="245">
        <v>0</v>
      </c>
      <c r="AV1448" s="200">
        <v>0</v>
      </c>
      <c r="AW1448" s="201">
        <v>0</v>
      </c>
      <c r="AX1448" s="423">
        <v>1</v>
      </c>
      <c r="AY1448" s="136"/>
      <c r="AZ1448" s="245">
        <v>0</v>
      </c>
      <c r="BA1448" s="200">
        <v>0</v>
      </c>
      <c r="BB1448" s="201">
        <v>0</v>
      </c>
      <c r="BC1448" s="425">
        <v>1</v>
      </c>
      <c r="BD1448" s="136"/>
    </row>
    <row r="1449" spans="1:56" ht="11.25" customHeight="1">
      <c r="A1449" s="123">
        <v>314</v>
      </c>
      <c r="B1449" s="136" t="s">
        <v>79</v>
      </c>
      <c r="C1449" s="346">
        <v>2</v>
      </c>
      <c r="D1449" s="140">
        <v>33621</v>
      </c>
      <c r="E1449" s="94">
        <v>0</v>
      </c>
      <c r="F1449" s="136" t="s">
        <v>151</v>
      </c>
      <c r="G1449" s="136" t="s">
        <v>748</v>
      </c>
      <c r="H1449" s="136" t="s">
        <v>152</v>
      </c>
      <c r="I1449" s="136" t="s">
        <v>849</v>
      </c>
      <c r="J1449" s="136" t="s">
        <v>596</v>
      </c>
      <c r="K1449" s="136" t="s">
        <v>688</v>
      </c>
      <c r="L1449" s="136"/>
      <c r="M1449" s="126"/>
      <c r="N1449" s="221"/>
      <c r="O1449" s="136"/>
      <c r="P1449" s="136"/>
      <c r="Q1449" s="136">
        <v>0</v>
      </c>
      <c r="R1449" s="126">
        <v>0</v>
      </c>
      <c r="S1449" s="221">
        <v>0</v>
      </c>
      <c r="T1449" s="136"/>
      <c r="U1449" s="136"/>
      <c r="V1449" s="136"/>
      <c r="W1449" s="126">
        <v>0</v>
      </c>
      <c r="X1449" s="221">
        <v>0</v>
      </c>
      <c r="Y1449" s="136"/>
      <c r="Z1449" s="136"/>
      <c r="AA1449" s="136"/>
      <c r="AB1449" s="126"/>
      <c r="AC1449" s="221"/>
      <c r="AD1449" s="136"/>
      <c r="AE1449" s="136"/>
      <c r="AF1449" s="136"/>
      <c r="AG1449" s="126"/>
      <c r="AH1449" s="221"/>
      <c r="AI1449" s="136"/>
      <c r="AJ1449" s="136"/>
      <c r="AK1449" s="136"/>
      <c r="AL1449" s="8">
        <v>0</v>
      </c>
      <c r="AM1449" s="58">
        <v>0</v>
      </c>
      <c r="AN1449" s="237">
        <v>1</v>
      </c>
      <c r="AO1449" s="237"/>
      <c r="AP1449" s="136"/>
      <c r="AQ1449" s="200">
        <v>0</v>
      </c>
      <c r="AR1449" s="201">
        <v>0</v>
      </c>
      <c r="AS1449" s="136">
        <v>1</v>
      </c>
      <c r="AT1449" s="136"/>
      <c r="AU1449" s="245">
        <v>0</v>
      </c>
      <c r="AV1449" s="200">
        <v>0</v>
      </c>
      <c r="AW1449" s="201">
        <v>0</v>
      </c>
      <c r="AX1449" s="423">
        <v>1</v>
      </c>
      <c r="AY1449" s="136"/>
      <c r="AZ1449" s="245">
        <v>0</v>
      </c>
      <c r="BA1449" s="200">
        <v>0</v>
      </c>
      <c r="BB1449" s="201">
        <v>0</v>
      </c>
      <c r="BC1449" s="425">
        <v>1</v>
      </c>
      <c r="BD1449" s="136"/>
    </row>
    <row r="1450" spans="1:56" ht="11.25" customHeight="1">
      <c r="A1450" s="357">
        <v>315</v>
      </c>
      <c r="B1450" s="279" t="s">
        <v>504</v>
      </c>
      <c r="C1450" s="347">
        <v>0</v>
      </c>
      <c r="D1450" s="280"/>
      <c r="E1450" s="421">
        <v>52.650000000000006</v>
      </c>
      <c r="F1450" s="279" t="s">
        <v>144</v>
      </c>
      <c r="G1450" s="279" t="s">
        <v>748</v>
      </c>
      <c r="H1450" s="279" t="s">
        <v>145</v>
      </c>
      <c r="I1450" s="279" t="s">
        <v>103</v>
      </c>
      <c r="J1450" s="279"/>
      <c r="K1450" s="279"/>
      <c r="L1450" s="284">
        <v>309.04700000000003</v>
      </c>
      <c r="M1450" s="269">
        <v>0</v>
      </c>
      <c r="N1450" s="282">
        <v>0</v>
      </c>
      <c r="O1450" s="279"/>
      <c r="P1450" s="279"/>
      <c r="Q1450" s="284">
        <v>375.96075000000002</v>
      </c>
      <c r="R1450" s="269">
        <v>0</v>
      </c>
      <c r="S1450" s="282">
        <v>0</v>
      </c>
      <c r="T1450" s="279"/>
      <c r="U1450" s="279"/>
      <c r="V1450" s="284">
        <v>313.08670000000001</v>
      </c>
      <c r="W1450" s="269">
        <v>0</v>
      </c>
      <c r="X1450" s="282">
        <v>0</v>
      </c>
      <c r="Y1450" s="279"/>
      <c r="Z1450" s="279"/>
      <c r="AA1450" s="269">
        <v>284.20185000000004</v>
      </c>
      <c r="AB1450" s="269">
        <v>0</v>
      </c>
      <c r="AC1450" s="282">
        <v>0</v>
      </c>
      <c r="AD1450" s="279"/>
      <c r="AE1450" s="279"/>
      <c r="AF1450" s="286">
        <v>310.82805000000002</v>
      </c>
      <c r="AG1450" s="269">
        <v>0</v>
      </c>
      <c r="AH1450" s="282">
        <v>0</v>
      </c>
      <c r="AI1450" s="279"/>
      <c r="AJ1450" s="279"/>
      <c r="AK1450" s="279">
        <v>236.56125</v>
      </c>
      <c r="AL1450" s="265">
        <v>0</v>
      </c>
      <c r="AM1450" s="268">
        <v>0</v>
      </c>
      <c r="AN1450" s="263"/>
      <c r="AO1450" s="316"/>
      <c r="AP1450" s="279">
        <v>181.70689999999999</v>
      </c>
      <c r="AQ1450" s="265">
        <v>0</v>
      </c>
      <c r="AR1450" s="268">
        <v>0</v>
      </c>
      <c r="AS1450" s="279"/>
      <c r="AT1450" s="279"/>
      <c r="AU1450" s="422">
        <v>233.7852</v>
      </c>
      <c r="AV1450" s="265">
        <v>0</v>
      </c>
      <c r="AW1450" s="268">
        <v>0</v>
      </c>
      <c r="AX1450" s="422"/>
      <c r="AY1450" s="279"/>
      <c r="AZ1450" s="422">
        <v>264.47099999999995</v>
      </c>
      <c r="BA1450" s="265">
        <v>0</v>
      </c>
      <c r="BB1450" s="268">
        <v>0</v>
      </c>
      <c r="BC1450" s="422"/>
      <c r="BD1450" s="279"/>
    </row>
    <row r="1451" spans="1:56" ht="11.25" customHeight="1">
      <c r="A1451" s="123">
        <v>315</v>
      </c>
      <c r="B1451" s="136" t="s">
        <v>504</v>
      </c>
      <c r="C1451" s="346">
        <v>1</v>
      </c>
      <c r="D1451" s="140">
        <v>22308</v>
      </c>
      <c r="E1451" s="126">
        <v>17.55</v>
      </c>
      <c r="F1451" s="136" t="s">
        <v>144</v>
      </c>
      <c r="G1451" s="136" t="s">
        <v>748</v>
      </c>
      <c r="H1451" s="136" t="s">
        <v>145</v>
      </c>
      <c r="I1451" s="136" t="s">
        <v>103</v>
      </c>
      <c r="J1451" s="136"/>
      <c r="K1451" s="136"/>
      <c r="L1451" s="136"/>
      <c r="M1451" s="126"/>
      <c r="N1451" s="221"/>
      <c r="O1451" s="136"/>
      <c r="P1451" s="136"/>
      <c r="Q1451" s="136"/>
      <c r="R1451" s="126">
        <v>0</v>
      </c>
      <c r="S1451" s="221">
        <v>0</v>
      </c>
      <c r="T1451" s="136"/>
      <c r="U1451" s="136"/>
      <c r="V1451" s="136"/>
      <c r="W1451" s="126">
        <v>0</v>
      </c>
      <c r="X1451" s="221">
        <v>0</v>
      </c>
      <c r="Y1451" s="136"/>
      <c r="Z1451" s="136"/>
      <c r="AA1451" s="136"/>
      <c r="AB1451" s="126"/>
      <c r="AC1451" s="221"/>
      <c r="AD1451" s="136"/>
      <c r="AE1451" s="136"/>
      <c r="AF1451" s="136"/>
      <c r="AG1451" s="126"/>
      <c r="AH1451" s="221"/>
      <c r="AI1451" s="136"/>
      <c r="AJ1451" s="136"/>
      <c r="AK1451" s="136">
        <v>80.485550000000003</v>
      </c>
      <c r="AL1451" s="8">
        <v>0</v>
      </c>
      <c r="AM1451" s="58">
        <v>0</v>
      </c>
      <c r="AN1451" s="55"/>
      <c r="AO1451" s="237"/>
      <c r="AP1451" s="136">
        <v>56.82</v>
      </c>
      <c r="AQ1451" s="200">
        <v>0</v>
      </c>
      <c r="AR1451" s="201">
        <v>0</v>
      </c>
      <c r="AS1451" s="136"/>
      <c r="AT1451" s="136"/>
      <c r="AU1451" s="423">
        <v>68.605249999999998</v>
      </c>
      <c r="AV1451" s="200">
        <v>0</v>
      </c>
      <c r="AW1451" s="201">
        <v>0</v>
      </c>
      <c r="AX1451" s="423"/>
      <c r="AY1451" s="136"/>
      <c r="AZ1451" s="423">
        <v>93.57974999999999</v>
      </c>
      <c r="BA1451" s="200">
        <v>0</v>
      </c>
      <c r="BB1451" s="201">
        <v>0</v>
      </c>
      <c r="BC1451" s="425"/>
      <c r="BD1451" s="136"/>
    </row>
    <row r="1452" spans="1:56" s="4" customFormat="1" ht="11.25" customHeight="1">
      <c r="A1452" s="123">
        <v>315</v>
      </c>
      <c r="B1452" s="136" t="s">
        <v>504</v>
      </c>
      <c r="C1452" s="346">
        <v>2</v>
      </c>
      <c r="D1452" s="140">
        <v>22380</v>
      </c>
      <c r="E1452" s="126">
        <v>17.55</v>
      </c>
      <c r="F1452" s="136" t="s">
        <v>144</v>
      </c>
      <c r="G1452" s="136" t="s">
        <v>748</v>
      </c>
      <c r="H1452" s="136" t="s">
        <v>145</v>
      </c>
      <c r="I1452" s="136" t="s">
        <v>103</v>
      </c>
      <c r="J1452" s="136"/>
      <c r="K1452" s="136"/>
      <c r="L1452" s="136"/>
      <c r="M1452" s="126"/>
      <c r="N1452" s="221"/>
      <c r="O1452" s="136"/>
      <c r="P1452" s="136"/>
      <c r="Q1452" s="136"/>
      <c r="R1452" s="126">
        <v>0</v>
      </c>
      <c r="S1452" s="221">
        <v>0</v>
      </c>
      <c r="T1452" s="136"/>
      <c r="U1452" s="136"/>
      <c r="V1452" s="136"/>
      <c r="W1452" s="126">
        <v>0</v>
      </c>
      <c r="X1452" s="221">
        <v>0</v>
      </c>
      <c r="Y1452" s="136"/>
      <c r="Z1452" s="136"/>
      <c r="AA1452" s="136"/>
      <c r="AB1452" s="126"/>
      <c r="AC1452" s="221"/>
      <c r="AD1452" s="136"/>
      <c r="AE1452" s="136"/>
      <c r="AF1452" s="136"/>
      <c r="AG1452" s="126"/>
      <c r="AH1452" s="221"/>
      <c r="AI1452" s="136"/>
      <c r="AJ1452" s="136"/>
      <c r="AK1452" s="136">
        <v>76.326449999999994</v>
      </c>
      <c r="AL1452" s="8">
        <v>0</v>
      </c>
      <c r="AM1452" s="58">
        <v>0</v>
      </c>
      <c r="AN1452" s="55"/>
      <c r="AO1452" s="237"/>
      <c r="AP1452" s="136">
        <v>47.2</v>
      </c>
      <c r="AQ1452" s="200">
        <v>0</v>
      </c>
      <c r="AR1452" s="201">
        <v>0</v>
      </c>
      <c r="AS1452" s="136"/>
      <c r="AT1452" s="136"/>
      <c r="AU1452" s="423">
        <v>86.963000000000008</v>
      </c>
      <c r="AV1452" s="200">
        <v>0</v>
      </c>
      <c r="AW1452" s="201">
        <v>0</v>
      </c>
      <c r="AX1452" s="423"/>
      <c r="AY1452" s="136"/>
      <c r="AZ1452" s="423">
        <v>89.301249999999996</v>
      </c>
      <c r="BA1452" s="200">
        <v>0</v>
      </c>
      <c r="BB1452" s="201">
        <v>0</v>
      </c>
      <c r="BC1452" s="425"/>
      <c r="BD1452" s="136"/>
    </row>
    <row r="1453" spans="1:56" s="4" customFormat="1" ht="11.25" customHeight="1">
      <c r="A1453" s="123">
        <v>315</v>
      </c>
      <c r="B1453" s="136" t="s">
        <v>504</v>
      </c>
      <c r="C1453" s="346">
        <v>3</v>
      </c>
      <c r="D1453" s="140">
        <v>23142</v>
      </c>
      <c r="E1453" s="126">
        <v>17.55</v>
      </c>
      <c r="F1453" s="136" t="s">
        <v>144</v>
      </c>
      <c r="G1453" s="136" t="s">
        <v>748</v>
      </c>
      <c r="H1453" s="136" t="s">
        <v>145</v>
      </c>
      <c r="I1453" s="136" t="s">
        <v>103</v>
      </c>
      <c r="J1453" s="136"/>
      <c r="K1453" s="136"/>
      <c r="L1453" s="136"/>
      <c r="M1453" s="126"/>
      <c r="N1453" s="221"/>
      <c r="O1453" s="136"/>
      <c r="P1453" s="136"/>
      <c r="Q1453" s="136"/>
      <c r="R1453" s="126">
        <v>0</v>
      </c>
      <c r="S1453" s="221">
        <v>0</v>
      </c>
      <c r="T1453" s="136"/>
      <c r="U1453" s="136"/>
      <c r="V1453" s="136"/>
      <c r="W1453" s="126">
        <v>0</v>
      </c>
      <c r="X1453" s="221">
        <v>0</v>
      </c>
      <c r="Y1453" s="136"/>
      <c r="Z1453" s="136"/>
      <c r="AA1453" s="136"/>
      <c r="AB1453" s="126"/>
      <c r="AC1453" s="221"/>
      <c r="AD1453" s="136"/>
      <c r="AE1453" s="136"/>
      <c r="AF1453" s="136"/>
      <c r="AG1453" s="126"/>
      <c r="AH1453" s="221"/>
      <c r="AI1453" s="136"/>
      <c r="AJ1453" s="136"/>
      <c r="AK1453" s="136">
        <v>79.749250000000004</v>
      </c>
      <c r="AL1453" s="8">
        <v>0</v>
      </c>
      <c r="AM1453" s="58">
        <v>0</v>
      </c>
      <c r="AN1453" s="136"/>
      <c r="AO1453" s="237"/>
      <c r="AP1453" s="136">
        <v>77.680000000000007</v>
      </c>
      <c r="AQ1453" s="200">
        <v>0</v>
      </c>
      <c r="AR1453" s="201">
        <v>0</v>
      </c>
      <c r="AS1453" s="136"/>
      <c r="AT1453" s="136"/>
      <c r="AU1453" s="423">
        <v>78.216949999999997</v>
      </c>
      <c r="AV1453" s="200">
        <v>0</v>
      </c>
      <c r="AW1453" s="201">
        <v>0</v>
      </c>
      <c r="AX1453" s="423"/>
      <c r="AY1453" s="136"/>
      <c r="AZ1453" s="423">
        <v>81.589999999999989</v>
      </c>
      <c r="BA1453" s="200">
        <v>0</v>
      </c>
      <c r="BB1453" s="201">
        <v>0</v>
      </c>
      <c r="BC1453" s="425"/>
      <c r="BD1453" s="136"/>
    </row>
    <row r="1454" spans="1:56" ht="11.25" customHeight="1">
      <c r="A1454" s="357">
        <v>316</v>
      </c>
      <c r="B1454" s="279" t="s">
        <v>1403</v>
      </c>
      <c r="C1454" s="347">
        <v>0</v>
      </c>
      <c r="D1454" s="280"/>
      <c r="E1454" s="421">
        <v>630</v>
      </c>
      <c r="F1454" s="279" t="s">
        <v>551</v>
      </c>
      <c r="G1454" s="279" t="s">
        <v>748</v>
      </c>
      <c r="H1454" s="279" t="s">
        <v>65</v>
      </c>
      <c r="I1454" s="279" t="s">
        <v>849</v>
      </c>
      <c r="J1454" s="279" t="s">
        <v>591</v>
      </c>
      <c r="K1454" s="279" t="s">
        <v>848</v>
      </c>
      <c r="L1454" s="284">
        <v>2580.145</v>
      </c>
      <c r="M1454" s="269">
        <v>2945267.4375790893</v>
      </c>
      <c r="N1454" s="282">
        <v>1.1415123714283846</v>
      </c>
      <c r="O1454" s="279">
        <v>1</v>
      </c>
      <c r="P1454" s="279"/>
      <c r="Q1454" s="284">
        <v>2057.288</v>
      </c>
      <c r="R1454" s="269">
        <v>2350041.8925936166</v>
      </c>
      <c r="S1454" s="282">
        <v>1.1423008798931489</v>
      </c>
      <c r="T1454" s="279">
        <v>1</v>
      </c>
      <c r="U1454" s="279"/>
      <c r="V1454" s="282">
        <v>2095.9381041073557</v>
      </c>
      <c r="W1454" s="269">
        <v>2179775.6282716501</v>
      </c>
      <c r="X1454" s="282">
        <v>1.04</v>
      </c>
      <c r="Y1454" s="279">
        <v>1</v>
      </c>
      <c r="Z1454" s="279"/>
      <c r="AA1454" s="282">
        <v>641.98299999999995</v>
      </c>
      <c r="AB1454" s="269">
        <v>790469.26537847542</v>
      </c>
      <c r="AC1454" s="282">
        <v>1.2312931423082474</v>
      </c>
      <c r="AD1454" s="279">
        <v>1</v>
      </c>
      <c r="AE1454" s="279"/>
      <c r="AF1454" s="282">
        <v>1777.24</v>
      </c>
      <c r="AG1454" s="269">
        <v>2056331.6510528214</v>
      </c>
      <c r="AH1454" s="282">
        <v>1.1570365572757881</v>
      </c>
      <c r="AI1454" s="279">
        <v>1</v>
      </c>
      <c r="AJ1454" s="279"/>
      <c r="AK1454" s="279">
        <v>2209</v>
      </c>
      <c r="AL1454" s="265">
        <v>2644451.9670659825</v>
      </c>
      <c r="AM1454" s="268">
        <v>1.1971262865848722</v>
      </c>
      <c r="AN1454" s="263"/>
      <c r="AO1454" s="316"/>
      <c r="AP1454" s="279">
        <v>2315.12</v>
      </c>
      <c r="AQ1454" s="265">
        <v>2777912.5136240218</v>
      </c>
      <c r="AR1454" s="268">
        <v>1.1999000110681182</v>
      </c>
      <c r="AS1454" s="279"/>
      <c r="AT1454" s="279"/>
      <c r="AU1454" s="422">
        <v>2598.0650000000001</v>
      </c>
      <c r="AV1454" s="265">
        <v>3205316.5733017982</v>
      </c>
      <c r="AW1454" s="268">
        <v>1.2337322481546067</v>
      </c>
      <c r="AX1454" s="422"/>
      <c r="AY1454" s="279"/>
      <c r="AZ1454" s="422">
        <v>2424.0489600000001</v>
      </c>
      <c r="BA1454" s="265">
        <v>2964816.1983128963</v>
      </c>
      <c r="BB1454" s="268">
        <v>1.2230842888226547</v>
      </c>
      <c r="BC1454" s="422"/>
      <c r="BD1454" s="279"/>
    </row>
    <row r="1455" spans="1:56" s="4" customFormat="1" ht="11.25" customHeight="1">
      <c r="A1455" s="123">
        <v>316</v>
      </c>
      <c r="B1455" s="136" t="s">
        <v>1403</v>
      </c>
      <c r="C1455" s="346">
        <v>1</v>
      </c>
      <c r="D1455" s="140">
        <v>25796</v>
      </c>
      <c r="E1455" s="94">
        <v>0</v>
      </c>
      <c r="F1455" s="136" t="s">
        <v>551</v>
      </c>
      <c r="G1455" s="136" t="s">
        <v>748</v>
      </c>
      <c r="H1455" s="136" t="s">
        <v>65</v>
      </c>
      <c r="I1455" s="136" t="s">
        <v>849</v>
      </c>
      <c r="J1455" s="136" t="s">
        <v>591</v>
      </c>
      <c r="K1455" s="136" t="s">
        <v>848</v>
      </c>
      <c r="L1455" s="136"/>
      <c r="M1455" s="126"/>
      <c r="N1455" s="221"/>
      <c r="O1455" s="136"/>
      <c r="P1455" s="136"/>
      <c r="Q1455" s="136"/>
      <c r="R1455" s="126">
        <v>0</v>
      </c>
      <c r="S1455" s="221">
        <v>0</v>
      </c>
      <c r="T1455" s="136"/>
      <c r="U1455" s="136"/>
      <c r="V1455" s="136"/>
      <c r="W1455" s="126">
        <v>0</v>
      </c>
      <c r="X1455" s="221">
        <v>0</v>
      </c>
      <c r="Y1455" s="136"/>
      <c r="Z1455" s="136"/>
      <c r="AA1455" s="136"/>
      <c r="AB1455" s="126"/>
      <c r="AC1455" s="221"/>
      <c r="AD1455" s="136"/>
      <c r="AE1455" s="136"/>
      <c r="AF1455" s="136"/>
      <c r="AG1455" s="126"/>
      <c r="AH1455" s="221"/>
      <c r="AI1455" s="136"/>
      <c r="AJ1455" s="136"/>
      <c r="AK1455" s="136"/>
      <c r="AL1455" s="8">
        <v>0</v>
      </c>
      <c r="AM1455" s="58">
        <v>0</v>
      </c>
      <c r="AN1455" s="237">
        <v>1</v>
      </c>
      <c r="AO1455" s="237"/>
      <c r="AP1455" s="136"/>
      <c r="AQ1455" s="200">
        <v>0</v>
      </c>
      <c r="AR1455" s="201">
        <v>0</v>
      </c>
      <c r="AS1455" s="136">
        <v>1</v>
      </c>
      <c r="AT1455" s="136"/>
      <c r="AU1455" s="245">
        <v>0</v>
      </c>
      <c r="AV1455" s="200">
        <v>0</v>
      </c>
      <c r="AW1455" s="201">
        <v>0</v>
      </c>
      <c r="AX1455" s="423">
        <v>1</v>
      </c>
      <c r="AY1455" s="136"/>
      <c r="AZ1455" s="245">
        <v>0</v>
      </c>
      <c r="BA1455" s="200">
        <v>0</v>
      </c>
      <c r="BB1455" s="201">
        <v>0</v>
      </c>
      <c r="BC1455" s="425">
        <v>1</v>
      </c>
      <c r="BD1455" s="136"/>
    </row>
    <row r="1456" spans="1:56" ht="11.25" customHeight="1">
      <c r="A1456" s="123">
        <v>316</v>
      </c>
      <c r="B1456" s="136" t="s">
        <v>1403</v>
      </c>
      <c r="C1456" s="346">
        <v>2</v>
      </c>
      <c r="D1456" s="140">
        <v>26016</v>
      </c>
      <c r="E1456" s="94">
        <v>0</v>
      </c>
      <c r="F1456" s="136" t="s">
        <v>551</v>
      </c>
      <c r="G1456" s="136" t="s">
        <v>748</v>
      </c>
      <c r="H1456" s="136" t="s">
        <v>65</v>
      </c>
      <c r="I1456" s="136" t="s">
        <v>849</v>
      </c>
      <c r="J1456" s="136" t="s">
        <v>591</v>
      </c>
      <c r="K1456" s="136" t="s">
        <v>848</v>
      </c>
      <c r="L1456" s="136"/>
      <c r="M1456" s="126"/>
      <c r="N1456" s="221"/>
      <c r="O1456" s="136"/>
      <c r="P1456" s="136"/>
      <c r="Q1456" s="136"/>
      <c r="R1456" s="126">
        <v>0</v>
      </c>
      <c r="S1456" s="221">
        <v>0</v>
      </c>
      <c r="T1456" s="136"/>
      <c r="U1456" s="136"/>
      <c r="V1456" s="136"/>
      <c r="W1456" s="126">
        <v>0</v>
      </c>
      <c r="X1456" s="221">
        <v>0</v>
      </c>
      <c r="Y1456" s="136"/>
      <c r="Z1456" s="136"/>
      <c r="AA1456" s="136"/>
      <c r="AB1456" s="126"/>
      <c r="AC1456" s="221"/>
      <c r="AD1456" s="136"/>
      <c r="AE1456" s="136"/>
      <c r="AF1456" s="136"/>
      <c r="AG1456" s="126"/>
      <c r="AH1456" s="221"/>
      <c r="AI1456" s="136"/>
      <c r="AJ1456" s="136"/>
      <c r="AK1456" s="136"/>
      <c r="AL1456" s="8">
        <v>0</v>
      </c>
      <c r="AM1456" s="58">
        <v>0</v>
      </c>
      <c r="AN1456" s="237">
        <v>1</v>
      </c>
      <c r="AO1456" s="237"/>
      <c r="AP1456" s="136"/>
      <c r="AQ1456" s="200">
        <v>0</v>
      </c>
      <c r="AR1456" s="201">
        <v>0</v>
      </c>
      <c r="AS1456" s="136">
        <v>1</v>
      </c>
      <c r="AT1456" s="136"/>
      <c r="AU1456" s="245">
        <v>0</v>
      </c>
      <c r="AV1456" s="200">
        <v>0</v>
      </c>
      <c r="AW1456" s="201">
        <v>0</v>
      </c>
      <c r="AX1456" s="423">
        <v>1</v>
      </c>
      <c r="AY1456" s="136"/>
      <c r="AZ1456" s="245">
        <v>0</v>
      </c>
      <c r="BA1456" s="200">
        <v>0</v>
      </c>
      <c r="BB1456" s="201">
        <v>0</v>
      </c>
      <c r="BC1456" s="425">
        <v>1</v>
      </c>
      <c r="BD1456" s="136"/>
    </row>
    <row r="1457" spans="1:56" s="4" customFormat="1" ht="11.25" customHeight="1">
      <c r="A1457" s="123">
        <v>316</v>
      </c>
      <c r="B1457" s="55" t="s">
        <v>1403</v>
      </c>
      <c r="C1457" s="345">
        <v>3</v>
      </c>
      <c r="D1457" s="57">
        <v>28945</v>
      </c>
      <c r="E1457" s="94">
        <v>210</v>
      </c>
      <c r="F1457" s="55" t="s">
        <v>551</v>
      </c>
      <c r="G1457" s="55" t="s">
        <v>748</v>
      </c>
      <c r="H1457" s="55" t="s">
        <v>65</v>
      </c>
      <c r="I1457" s="55" t="s">
        <v>849</v>
      </c>
      <c r="J1457" s="55" t="s">
        <v>591</v>
      </c>
      <c r="K1457" s="55" t="s">
        <v>848</v>
      </c>
      <c r="L1457" s="55"/>
      <c r="M1457" s="8"/>
      <c r="N1457" s="58"/>
      <c r="O1457" s="55"/>
      <c r="P1457" s="55"/>
      <c r="Q1457" s="55"/>
      <c r="R1457" s="8">
        <v>0</v>
      </c>
      <c r="S1457" s="58">
        <v>0</v>
      </c>
      <c r="T1457" s="55"/>
      <c r="U1457" s="55"/>
      <c r="V1457" s="136"/>
      <c r="W1457" s="8">
        <v>0</v>
      </c>
      <c r="X1457" s="58">
        <v>0</v>
      </c>
      <c r="Y1457" s="55"/>
      <c r="Z1457" s="55"/>
      <c r="AA1457" s="136"/>
      <c r="AB1457" s="8"/>
      <c r="AC1457" s="58"/>
      <c r="AD1457" s="55"/>
      <c r="AE1457" s="55"/>
      <c r="AF1457" s="136"/>
      <c r="AG1457" s="8"/>
      <c r="AH1457" s="58"/>
      <c r="AI1457" s="55"/>
      <c r="AJ1457" s="55"/>
      <c r="AK1457" s="55">
        <v>703</v>
      </c>
      <c r="AL1457" s="8">
        <v>840103.39904391114</v>
      </c>
      <c r="AM1457" s="58">
        <v>1.1950261721819504</v>
      </c>
      <c r="AN1457" s="237">
        <v>1</v>
      </c>
      <c r="AO1457" s="228"/>
      <c r="AP1457" s="55">
        <v>536.29</v>
      </c>
      <c r="AQ1457" s="200">
        <v>649944.55573871569</v>
      </c>
      <c r="AR1457" s="201">
        <v>1.2119274193789102</v>
      </c>
      <c r="AS1457" s="55">
        <v>1</v>
      </c>
      <c r="AT1457" s="55"/>
      <c r="AU1457" s="423">
        <v>874.54200000000003</v>
      </c>
      <c r="AV1457" s="200">
        <v>1082546.4949022084</v>
      </c>
      <c r="AW1457" s="201">
        <v>1.2378439170471041</v>
      </c>
      <c r="AX1457" s="423">
        <v>1</v>
      </c>
      <c r="AY1457" s="55"/>
      <c r="AZ1457" s="423">
        <v>763.01936999999998</v>
      </c>
      <c r="BA1457" s="200">
        <v>941707.77600620652</v>
      </c>
      <c r="BB1457" s="201">
        <v>1.234185936860563</v>
      </c>
      <c r="BC1457" s="425">
        <v>1</v>
      </c>
      <c r="BD1457" s="136"/>
    </row>
    <row r="1458" spans="1:56" ht="11.25" customHeight="1">
      <c r="A1458" s="123">
        <v>316</v>
      </c>
      <c r="B1458" s="55" t="s">
        <v>1403</v>
      </c>
      <c r="C1458" s="345">
        <v>4</v>
      </c>
      <c r="D1458" s="57">
        <v>29412</v>
      </c>
      <c r="E1458" s="94">
        <v>210</v>
      </c>
      <c r="F1458" s="55" t="s">
        <v>551</v>
      </c>
      <c r="G1458" s="55" t="s">
        <v>748</v>
      </c>
      <c r="H1458" s="55" t="s">
        <v>65</v>
      </c>
      <c r="I1458" s="55" t="s">
        <v>849</v>
      </c>
      <c r="J1458" s="55" t="s">
        <v>591</v>
      </c>
      <c r="K1458" s="55" t="s">
        <v>848</v>
      </c>
      <c r="L1458" s="55"/>
      <c r="M1458" s="8"/>
      <c r="N1458" s="58"/>
      <c r="O1458" s="55"/>
      <c r="P1458" s="55"/>
      <c r="Q1458" s="55"/>
      <c r="R1458" s="8">
        <v>0</v>
      </c>
      <c r="S1458" s="58">
        <v>0</v>
      </c>
      <c r="T1458" s="55"/>
      <c r="U1458" s="55"/>
      <c r="V1458" s="55"/>
      <c r="W1458" s="8">
        <v>0</v>
      </c>
      <c r="X1458" s="58">
        <v>0</v>
      </c>
      <c r="Y1458" s="55"/>
      <c r="Z1458" s="55"/>
      <c r="AA1458" s="55"/>
      <c r="AB1458" s="8"/>
      <c r="AC1458" s="58"/>
      <c r="AD1458" s="55"/>
      <c r="AE1458" s="55"/>
      <c r="AF1458" s="55"/>
      <c r="AG1458" s="8"/>
      <c r="AH1458" s="58"/>
      <c r="AI1458" s="55"/>
      <c r="AJ1458" s="55"/>
      <c r="AK1458" s="55">
        <v>762</v>
      </c>
      <c r="AL1458" s="8">
        <v>905020.75597157481</v>
      </c>
      <c r="AM1458" s="58">
        <v>1.1876912808025915</v>
      </c>
      <c r="AN1458" s="237">
        <v>1</v>
      </c>
      <c r="AO1458" s="228"/>
      <c r="AP1458" s="55">
        <v>934.51</v>
      </c>
      <c r="AQ1458" s="200">
        <v>1115848.8426623181</v>
      </c>
      <c r="AR1458" s="201">
        <v>1.1940469793392454</v>
      </c>
      <c r="AS1458" s="55">
        <v>1</v>
      </c>
      <c r="AT1458" s="55"/>
      <c r="AU1458" s="423">
        <v>951.92399999999998</v>
      </c>
      <c r="AV1458" s="200">
        <v>1166655.5262108422</v>
      </c>
      <c r="AW1458" s="201">
        <v>1.2255763340464598</v>
      </c>
      <c r="AX1458" s="423">
        <v>1</v>
      </c>
      <c r="AY1458" s="55"/>
      <c r="AZ1458" s="423">
        <v>898.75463000000002</v>
      </c>
      <c r="BA1458" s="200">
        <v>1091125.4446899234</v>
      </c>
      <c r="BB1458" s="201">
        <v>1.2140415284313175</v>
      </c>
      <c r="BC1458" s="425">
        <v>1</v>
      </c>
      <c r="BD1458" s="136"/>
    </row>
    <row r="1459" spans="1:56" ht="11.25" customHeight="1">
      <c r="A1459" s="123">
        <v>316</v>
      </c>
      <c r="B1459" s="55" t="s">
        <v>1403</v>
      </c>
      <c r="C1459" s="345">
        <v>5</v>
      </c>
      <c r="D1459" s="57">
        <v>29616</v>
      </c>
      <c r="E1459" s="94">
        <v>210</v>
      </c>
      <c r="F1459" s="55" t="s">
        <v>551</v>
      </c>
      <c r="G1459" s="55" t="s">
        <v>748</v>
      </c>
      <c r="H1459" s="55" t="s">
        <v>65</v>
      </c>
      <c r="I1459" s="55" t="s">
        <v>849</v>
      </c>
      <c r="J1459" s="55" t="s">
        <v>591</v>
      </c>
      <c r="K1459" s="55" t="s">
        <v>848</v>
      </c>
      <c r="L1459" s="55"/>
      <c r="M1459" s="8"/>
      <c r="N1459" s="58"/>
      <c r="O1459" s="55"/>
      <c r="P1459" s="55"/>
      <c r="Q1459" s="55"/>
      <c r="R1459" s="8">
        <v>0</v>
      </c>
      <c r="S1459" s="58">
        <v>0</v>
      </c>
      <c r="T1459" s="55"/>
      <c r="U1459" s="55"/>
      <c r="V1459" s="55"/>
      <c r="W1459" s="8">
        <v>0</v>
      </c>
      <c r="X1459" s="58">
        <v>0</v>
      </c>
      <c r="Y1459" s="55"/>
      <c r="Z1459" s="55"/>
      <c r="AA1459" s="55"/>
      <c r="AB1459" s="8"/>
      <c r="AC1459" s="58"/>
      <c r="AD1459" s="55"/>
      <c r="AE1459" s="55"/>
      <c r="AF1459" s="55"/>
      <c r="AG1459" s="8"/>
      <c r="AH1459" s="58"/>
      <c r="AI1459" s="55"/>
      <c r="AJ1459" s="55"/>
      <c r="AK1459" s="55">
        <v>744</v>
      </c>
      <c r="AL1459" s="8">
        <v>899087.03420665662</v>
      </c>
      <c r="AM1459" s="58">
        <v>1.2084503147938934</v>
      </c>
      <c r="AN1459" s="237">
        <v>1</v>
      </c>
      <c r="AO1459" s="228"/>
      <c r="AP1459" s="55">
        <v>844.32</v>
      </c>
      <c r="AQ1459" s="200">
        <v>1012122.6363796812</v>
      </c>
      <c r="AR1459" s="201">
        <v>1.1987429367771474</v>
      </c>
      <c r="AS1459" s="55">
        <v>1</v>
      </c>
      <c r="AT1459" s="55"/>
      <c r="AU1459" s="423">
        <v>771.59900000000005</v>
      </c>
      <c r="AV1459" s="200">
        <v>956114.55218874698</v>
      </c>
      <c r="AW1459" s="201">
        <v>1.2391339960118495</v>
      </c>
      <c r="AX1459" s="423">
        <v>1</v>
      </c>
      <c r="AY1459" s="55"/>
      <c r="AZ1459" s="423">
        <v>762.27495999999996</v>
      </c>
      <c r="BA1459" s="200">
        <v>931982.97761676612</v>
      </c>
      <c r="BB1459" s="201">
        <v>1.2226335987958545</v>
      </c>
      <c r="BC1459" s="425">
        <v>1</v>
      </c>
      <c r="BD1459" s="136"/>
    </row>
    <row r="1460" spans="1:56" ht="11.25" customHeight="1">
      <c r="A1460" s="357">
        <v>317</v>
      </c>
      <c r="B1460" s="263" t="s">
        <v>1041</v>
      </c>
      <c r="C1460" s="344">
        <v>0</v>
      </c>
      <c r="D1460" s="264"/>
      <c r="E1460" s="421">
        <v>0</v>
      </c>
      <c r="F1460" s="263" t="s">
        <v>551</v>
      </c>
      <c r="G1460" s="263" t="s">
        <v>338</v>
      </c>
      <c r="H1460" s="263" t="s">
        <v>1244</v>
      </c>
      <c r="I1460" s="263" t="s">
        <v>849</v>
      </c>
      <c r="J1460" s="263" t="s">
        <v>591</v>
      </c>
      <c r="K1460" s="263" t="s">
        <v>848</v>
      </c>
      <c r="L1460" s="263">
        <v>0</v>
      </c>
      <c r="M1460" s="265">
        <v>0</v>
      </c>
      <c r="N1460" s="268">
        <v>0</v>
      </c>
      <c r="O1460" s="263">
        <v>1</v>
      </c>
      <c r="P1460" s="263"/>
      <c r="Q1460" s="263">
        <v>0</v>
      </c>
      <c r="R1460" s="265">
        <v>0</v>
      </c>
      <c r="S1460" s="268">
        <v>0</v>
      </c>
      <c r="T1460" s="263">
        <v>1</v>
      </c>
      <c r="U1460" s="263"/>
      <c r="V1460" s="263">
        <v>0</v>
      </c>
      <c r="W1460" s="265">
        <v>0</v>
      </c>
      <c r="X1460" s="268">
        <v>0</v>
      </c>
      <c r="Y1460" s="263">
        <v>1</v>
      </c>
      <c r="Z1460" s="263"/>
      <c r="AA1460" s="263">
        <v>0</v>
      </c>
      <c r="AB1460" s="265">
        <v>0</v>
      </c>
      <c r="AC1460" s="268">
        <v>0</v>
      </c>
      <c r="AD1460" s="263">
        <v>1</v>
      </c>
      <c r="AE1460" s="263"/>
      <c r="AF1460" s="263">
        <v>0</v>
      </c>
      <c r="AG1460" s="265">
        <v>0</v>
      </c>
      <c r="AH1460" s="268">
        <v>0</v>
      </c>
      <c r="AI1460" s="263">
        <v>1</v>
      </c>
      <c r="AJ1460" s="263"/>
      <c r="AK1460" s="263">
        <v>0</v>
      </c>
      <c r="AL1460" s="265">
        <v>0</v>
      </c>
      <c r="AM1460" s="268">
        <v>0</v>
      </c>
      <c r="AN1460" s="263"/>
      <c r="AO1460" s="313"/>
      <c r="AP1460" s="263">
        <v>0</v>
      </c>
      <c r="AQ1460" s="265">
        <v>0</v>
      </c>
      <c r="AR1460" s="268">
        <v>0</v>
      </c>
      <c r="AS1460" s="263"/>
      <c r="AT1460" s="263"/>
      <c r="AU1460" s="422">
        <v>0</v>
      </c>
      <c r="AV1460" s="265">
        <v>0</v>
      </c>
      <c r="AW1460" s="268">
        <v>0</v>
      </c>
      <c r="AX1460" s="422"/>
      <c r="AY1460" s="263"/>
      <c r="AZ1460" s="422">
        <v>0</v>
      </c>
      <c r="BA1460" s="265">
        <v>0</v>
      </c>
      <c r="BB1460" s="268">
        <v>0</v>
      </c>
      <c r="BC1460" s="422"/>
      <c r="BD1460" s="263"/>
    </row>
    <row r="1461" spans="1:56" s="4" customFormat="1" ht="11.25" customHeight="1">
      <c r="A1461" s="123">
        <v>317</v>
      </c>
      <c r="B1461" s="55" t="s">
        <v>1041</v>
      </c>
      <c r="C1461" s="345">
        <v>1</v>
      </c>
      <c r="D1461" s="57">
        <v>41695</v>
      </c>
      <c r="E1461" s="94">
        <v>0</v>
      </c>
      <c r="F1461" s="55" t="s">
        <v>551</v>
      </c>
      <c r="G1461" s="55" t="s">
        <v>338</v>
      </c>
      <c r="H1461" s="55" t="s">
        <v>1244</v>
      </c>
      <c r="I1461" s="55" t="s">
        <v>849</v>
      </c>
      <c r="J1461" s="55" t="s">
        <v>591</v>
      </c>
      <c r="K1461" s="55" t="s">
        <v>848</v>
      </c>
      <c r="L1461" s="55">
        <v>0</v>
      </c>
      <c r="M1461" s="8">
        <v>0</v>
      </c>
      <c r="N1461" s="58">
        <v>0</v>
      </c>
      <c r="O1461" s="55"/>
      <c r="P1461" s="55"/>
      <c r="Q1461" s="55">
        <v>0</v>
      </c>
      <c r="R1461" s="8">
        <v>0</v>
      </c>
      <c r="S1461" s="58">
        <v>0</v>
      </c>
      <c r="T1461" s="55"/>
      <c r="U1461" s="55"/>
      <c r="V1461" s="55">
        <v>0</v>
      </c>
      <c r="W1461" s="8">
        <v>0</v>
      </c>
      <c r="X1461" s="58">
        <v>0</v>
      </c>
      <c r="Y1461" s="55"/>
      <c r="Z1461" s="55"/>
      <c r="AA1461" s="55">
        <v>0</v>
      </c>
      <c r="AB1461" s="8">
        <v>0</v>
      </c>
      <c r="AC1461" s="58">
        <v>0</v>
      </c>
      <c r="AD1461" s="55"/>
      <c r="AE1461" s="55"/>
      <c r="AF1461" s="55"/>
      <c r="AG1461" s="8">
        <v>0</v>
      </c>
      <c r="AH1461" s="58">
        <v>0</v>
      </c>
      <c r="AI1461" s="55"/>
      <c r="AJ1461" s="55"/>
      <c r="AK1461" s="55">
        <v>0</v>
      </c>
      <c r="AL1461" s="8">
        <v>0</v>
      </c>
      <c r="AM1461" s="58">
        <v>0</v>
      </c>
      <c r="AN1461" s="237">
        <v>1</v>
      </c>
      <c r="AO1461" s="228"/>
      <c r="AP1461" s="55">
        <v>0</v>
      </c>
      <c r="AQ1461" s="200">
        <v>0</v>
      </c>
      <c r="AR1461" s="201">
        <v>0</v>
      </c>
      <c r="AS1461" s="55">
        <v>1</v>
      </c>
      <c r="AT1461" s="55"/>
      <c r="AU1461" s="423">
        <v>0</v>
      </c>
      <c r="AV1461" s="200">
        <v>0</v>
      </c>
      <c r="AW1461" s="201">
        <v>0</v>
      </c>
      <c r="AX1461" s="423">
        <v>1</v>
      </c>
      <c r="AY1461" s="55"/>
      <c r="AZ1461" s="423">
        <v>0</v>
      </c>
      <c r="BA1461" s="200">
        <v>0</v>
      </c>
      <c r="BB1461" s="201">
        <v>0</v>
      </c>
      <c r="BC1461" s="425">
        <v>1</v>
      </c>
      <c r="BD1461" s="136"/>
    </row>
    <row r="1462" spans="1:56" ht="11.25" customHeight="1">
      <c r="A1462" s="123">
        <v>317</v>
      </c>
      <c r="B1462" s="55" t="s">
        <v>1041</v>
      </c>
      <c r="C1462" s="345">
        <v>2</v>
      </c>
      <c r="D1462" s="57">
        <v>42781</v>
      </c>
      <c r="E1462" s="94">
        <v>0</v>
      </c>
      <c r="F1462" s="122" t="s">
        <v>551</v>
      </c>
      <c r="G1462" s="122" t="s">
        <v>338</v>
      </c>
      <c r="H1462" s="122" t="s">
        <v>1244</v>
      </c>
      <c r="I1462" s="55" t="s">
        <v>849</v>
      </c>
      <c r="J1462" s="55" t="s">
        <v>591</v>
      </c>
      <c r="K1462" s="55" t="s">
        <v>848</v>
      </c>
      <c r="L1462" s="55">
        <v>0</v>
      </c>
      <c r="M1462" s="8">
        <v>0</v>
      </c>
      <c r="N1462" s="58">
        <v>0</v>
      </c>
      <c r="O1462" s="55"/>
      <c r="P1462" s="55">
        <v>1</v>
      </c>
      <c r="Q1462" s="55">
        <v>0</v>
      </c>
      <c r="R1462" s="8">
        <v>0</v>
      </c>
      <c r="S1462" s="58">
        <v>0</v>
      </c>
      <c r="T1462" s="55"/>
      <c r="U1462" s="55">
        <v>1</v>
      </c>
      <c r="V1462" s="55">
        <v>0</v>
      </c>
      <c r="W1462" s="8">
        <v>0</v>
      </c>
      <c r="X1462" s="58">
        <v>0</v>
      </c>
      <c r="Y1462" s="55"/>
      <c r="Z1462" s="55">
        <v>1</v>
      </c>
      <c r="AA1462" s="55">
        <v>0</v>
      </c>
      <c r="AB1462" s="8">
        <v>0</v>
      </c>
      <c r="AC1462" s="58">
        <v>0</v>
      </c>
      <c r="AD1462" s="55"/>
      <c r="AE1462" s="55">
        <v>1</v>
      </c>
      <c r="AF1462" s="55"/>
      <c r="AG1462" s="8">
        <v>0</v>
      </c>
      <c r="AH1462" s="58">
        <v>0</v>
      </c>
      <c r="AI1462" s="55"/>
      <c r="AJ1462" s="55">
        <v>1</v>
      </c>
      <c r="AK1462" s="55">
        <v>0</v>
      </c>
      <c r="AL1462" s="8">
        <v>0</v>
      </c>
      <c r="AM1462" s="58">
        <v>0</v>
      </c>
      <c r="AN1462" s="237">
        <v>1</v>
      </c>
      <c r="AO1462" s="228">
        <v>1</v>
      </c>
      <c r="AP1462" s="55">
        <v>0</v>
      </c>
      <c r="AQ1462" s="200">
        <v>0</v>
      </c>
      <c r="AR1462" s="201">
        <v>0</v>
      </c>
      <c r="AS1462" s="55">
        <v>1</v>
      </c>
      <c r="AT1462" s="55"/>
      <c r="AU1462" s="423">
        <v>0</v>
      </c>
      <c r="AV1462" s="200">
        <v>0</v>
      </c>
      <c r="AW1462" s="201">
        <v>0</v>
      </c>
      <c r="AX1462" s="423">
        <v>1</v>
      </c>
      <c r="AY1462" s="55"/>
      <c r="AZ1462" s="423">
        <v>0</v>
      </c>
      <c r="BA1462" s="200">
        <v>0</v>
      </c>
      <c r="BB1462" s="201">
        <v>0</v>
      </c>
      <c r="BC1462" s="425">
        <v>1</v>
      </c>
      <c r="BD1462" s="136"/>
    </row>
    <row r="1463" spans="1:56" ht="11.25" customHeight="1">
      <c r="A1463" s="123">
        <v>317</v>
      </c>
      <c r="B1463" s="55" t="s">
        <v>1041</v>
      </c>
      <c r="C1463" s="345">
        <v>3</v>
      </c>
      <c r="D1463" s="57">
        <v>42839</v>
      </c>
      <c r="E1463" s="94">
        <v>0</v>
      </c>
      <c r="F1463" s="122" t="s">
        <v>551</v>
      </c>
      <c r="G1463" s="122" t="s">
        <v>338</v>
      </c>
      <c r="H1463" s="122" t="s">
        <v>1244</v>
      </c>
      <c r="I1463" s="55" t="s">
        <v>849</v>
      </c>
      <c r="J1463" s="55" t="s">
        <v>591</v>
      </c>
      <c r="K1463" s="55" t="s">
        <v>848</v>
      </c>
      <c r="L1463" s="55">
        <v>0</v>
      </c>
      <c r="M1463" s="8">
        <v>0</v>
      </c>
      <c r="N1463" s="58">
        <v>0</v>
      </c>
      <c r="O1463" s="55"/>
      <c r="P1463" s="55">
        <v>1</v>
      </c>
      <c r="Q1463" s="55">
        <v>0</v>
      </c>
      <c r="R1463" s="8">
        <v>0</v>
      </c>
      <c r="S1463" s="58">
        <v>0</v>
      </c>
      <c r="T1463" s="55"/>
      <c r="U1463" s="55">
        <v>1</v>
      </c>
      <c r="V1463" s="55">
        <v>0</v>
      </c>
      <c r="W1463" s="8">
        <v>0</v>
      </c>
      <c r="X1463" s="58">
        <v>0</v>
      </c>
      <c r="Y1463" s="55"/>
      <c r="Z1463" s="55">
        <v>1</v>
      </c>
      <c r="AA1463" s="55">
        <v>0</v>
      </c>
      <c r="AB1463" s="8">
        <v>0</v>
      </c>
      <c r="AC1463" s="58">
        <v>0</v>
      </c>
      <c r="AD1463" s="55"/>
      <c r="AE1463" s="55">
        <v>1</v>
      </c>
      <c r="AF1463" s="55"/>
      <c r="AG1463" s="8">
        <v>0</v>
      </c>
      <c r="AH1463" s="58">
        <v>0</v>
      </c>
      <c r="AI1463" s="55"/>
      <c r="AJ1463" s="55">
        <v>1</v>
      </c>
      <c r="AK1463" s="55">
        <v>0</v>
      </c>
      <c r="AL1463" s="8">
        <v>0</v>
      </c>
      <c r="AM1463" s="58">
        <v>0</v>
      </c>
      <c r="AN1463" s="237">
        <v>1</v>
      </c>
      <c r="AO1463" s="228">
        <v>1</v>
      </c>
      <c r="AP1463" s="55">
        <v>0</v>
      </c>
      <c r="AQ1463" s="200">
        <v>0</v>
      </c>
      <c r="AR1463" s="201">
        <v>0</v>
      </c>
      <c r="AS1463" s="55">
        <v>1</v>
      </c>
      <c r="AT1463" s="55">
        <v>1</v>
      </c>
      <c r="AU1463" s="423">
        <v>0</v>
      </c>
      <c r="AV1463" s="200">
        <v>0</v>
      </c>
      <c r="AW1463" s="201">
        <v>0</v>
      </c>
      <c r="AX1463" s="423">
        <v>1</v>
      </c>
      <c r="AY1463" s="55"/>
      <c r="AZ1463" s="423">
        <v>0</v>
      </c>
      <c r="BA1463" s="200">
        <v>0</v>
      </c>
      <c r="BB1463" s="201">
        <v>0</v>
      </c>
      <c r="BC1463" s="425">
        <v>1</v>
      </c>
      <c r="BD1463" s="136"/>
    </row>
    <row r="1464" spans="1:56" ht="11.25" customHeight="1">
      <c r="A1464" s="123">
        <v>317</v>
      </c>
      <c r="B1464" s="55" t="s">
        <v>1041</v>
      </c>
      <c r="C1464" s="345">
        <v>4</v>
      </c>
      <c r="D1464" s="57">
        <v>42874</v>
      </c>
      <c r="E1464" s="94">
        <v>0</v>
      </c>
      <c r="F1464" s="122" t="s">
        <v>551</v>
      </c>
      <c r="G1464" s="122" t="s">
        <v>338</v>
      </c>
      <c r="H1464" s="122" t="s">
        <v>1244</v>
      </c>
      <c r="I1464" s="55" t="s">
        <v>849</v>
      </c>
      <c r="J1464" s="55" t="s">
        <v>591</v>
      </c>
      <c r="K1464" s="55" t="s">
        <v>848</v>
      </c>
      <c r="L1464" s="136">
        <v>0</v>
      </c>
      <c r="M1464" s="126">
        <v>0</v>
      </c>
      <c r="N1464" s="221">
        <v>0</v>
      </c>
      <c r="O1464" s="136"/>
      <c r="P1464" s="136">
        <v>1</v>
      </c>
      <c r="Q1464" s="136">
        <v>0</v>
      </c>
      <c r="R1464" s="126">
        <v>0</v>
      </c>
      <c r="S1464" s="221">
        <v>0</v>
      </c>
      <c r="T1464" s="136"/>
      <c r="U1464" s="136">
        <v>1</v>
      </c>
      <c r="V1464" s="136">
        <v>0</v>
      </c>
      <c r="W1464" s="126">
        <v>0</v>
      </c>
      <c r="X1464" s="221">
        <v>0</v>
      </c>
      <c r="Y1464" s="136"/>
      <c r="Z1464" s="136">
        <v>1</v>
      </c>
      <c r="AA1464" s="136">
        <v>0</v>
      </c>
      <c r="AB1464" s="126">
        <v>0</v>
      </c>
      <c r="AC1464" s="221">
        <v>0</v>
      </c>
      <c r="AD1464" s="136"/>
      <c r="AE1464" s="136">
        <v>1</v>
      </c>
      <c r="AF1464" s="136"/>
      <c r="AG1464" s="126">
        <v>0</v>
      </c>
      <c r="AH1464" s="221">
        <v>0</v>
      </c>
      <c r="AI1464" s="136"/>
      <c r="AJ1464" s="136">
        <v>1</v>
      </c>
      <c r="AK1464" s="136">
        <v>0</v>
      </c>
      <c r="AL1464" s="8">
        <v>0</v>
      </c>
      <c r="AM1464" s="58">
        <v>0</v>
      </c>
      <c r="AN1464" s="237">
        <v>1</v>
      </c>
      <c r="AO1464" s="237">
        <v>1</v>
      </c>
      <c r="AP1464" s="136">
        <v>0</v>
      </c>
      <c r="AQ1464" s="200">
        <v>0</v>
      </c>
      <c r="AR1464" s="201">
        <v>0</v>
      </c>
      <c r="AS1464" s="136">
        <v>1</v>
      </c>
      <c r="AT1464" s="55">
        <v>1</v>
      </c>
      <c r="AU1464" s="423">
        <v>0</v>
      </c>
      <c r="AV1464" s="200">
        <v>0</v>
      </c>
      <c r="AW1464" s="201">
        <v>0</v>
      </c>
      <c r="AX1464" s="423">
        <v>1</v>
      </c>
      <c r="AY1464" s="136"/>
      <c r="AZ1464" s="423">
        <v>0</v>
      </c>
      <c r="BA1464" s="200">
        <v>0</v>
      </c>
      <c r="BB1464" s="201">
        <v>0</v>
      </c>
      <c r="BC1464" s="425">
        <v>1</v>
      </c>
      <c r="BD1464" s="136"/>
    </row>
    <row r="1465" spans="1:56" ht="11.25" customHeight="1">
      <c r="A1465" s="123">
        <v>317</v>
      </c>
      <c r="B1465" s="55" t="s">
        <v>1041</v>
      </c>
      <c r="C1465" s="346">
        <v>5</v>
      </c>
      <c r="D1465" s="140">
        <v>42885</v>
      </c>
      <c r="E1465" s="127">
        <v>0</v>
      </c>
      <c r="F1465" s="122" t="s">
        <v>551</v>
      </c>
      <c r="G1465" s="122" t="s">
        <v>338</v>
      </c>
      <c r="H1465" s="122" t="s">
        <v>1244</v>
      </c>
      <c r="I1465" s="55" t="s">
        <v>849</v>
      </c>
      <c r="J1465" s="55" t="s">
        <v>591</v>
      </c>
      <c r="K1465" s="55" t="s">
        <v>848</v>
      </c>
      <c r="L1465" s="136">
        <v>0</v>
      </c>
      <c r="M1465" s="126">
        <v>0</v>
      </c>
      <c r="N1465" s="221">
        <v>0</v>
      </c>
      <c r="O1465" s="136"/>
      <c r="P1465" s="136">
        <v>1</v>
      </c>
      <c r="Q1465" s="136">
        <v>0</v>
      </c>
      <c r="R1465" s="126">
        <v>0</v>
      </c>
      <c r="S1465" s="221">
        <v>0</v>
      </c>
      <c r="T1465" s="136"/>
      <c r="U1465" s="136">
        <v>1</v>
      </c>
      <c r="V1465" s="136">
        <v>0</v>
      </c>
      <c r="W1465" s="126">
        <v>0</v>
      </c>
      <c r="X1465" s="221">
        <v>0</v>
      </c>
      <c r="Y1465" s="136"/>
      <c r="Z1465" s="136">
        <v>1</v>
      </c>
      <c r="AA1465" s="136">
        <v>0</v>
      </c>
      <c r="AB1465" s="126">
        <v>0</v>
      </c>
      <c r="AC1465" s="221">
        <v>0</v>
      </c>
      <c r="AD1465" s="136"/>
      <c r="AE1465" s="136">
        <v>1</v>
      </c>
      <c r="AF1465" s="136"/>
      <c r="AG1465" s="126">
        <v>0</v>
      </c>
      <c r="AH1465" s="221">
        <v>0</v>
      </c>
      <c r="AI1465" s="136"/>
      <c r="AJ1465" s="136">
        <v>1</v>
      </c>
      <c r="AK1465" s="136">
        <v>0</v>
      </c>
      <c r="AL1465" s="8">
        <v>0</v>
      </c>
      <c r="AM1465" s="58">
        <v>0</v>
      </c>
      <c r="AN1465" s="237">
        <v>1</v>
      </c>
      <c r="AO1465" s="237">
        <v>1</v>
      </c>
      <c r="AP1465" s="136">
        <v>0</v>
      </c>
      <c r="AQ1465" s="200">
        <v>0</v>
      </c>
      <c r="AR1465" s="201">
        <v>0</v>
      </c>
      <c r="AS1465" s="136">
        <v>1</v>
      </c>
      <c r="AT1465" s="55">
        <v>1</v>
      </c>
      <c r="AU1465" s="423">
        <v>0</v>
      </c>
      <c r="AV1465" s="200">
        <v>0</v>
      </c>
      <c r="AW1465" s="201">
        <v>0</v>
      </c>
      <c r="AX1465" s="423">
        <v>1</v>
      </c>
      <c r="AY1465" s="136"/>
      <c r="AZ1465" s="423">
        <v>0</v>
      </c>
      <c r="BA1465" s="200">
        <v>0</v>
      </c>
      <c r="BB1465" s="201">
        <v>0</v>
      </c>
      <c r="BC1465" s="425">
        <v>1</v>
      </c>
      <c r="BD1465" s="136"/>
    </row>
    <row r="1466" spans="1:56" s="4" customFormat="1" ht="11.25" customHeight="1">
      <c r="A1466" s="357">
        <v>318</v>
      </c>
      <c r="B1466" s="263" t="s">
        <v>372</v>
      </c>
      <c r="C1466" s="344">
        <v>0</v>
      </c>
      <c r="D1466" s="264"/>
      <c r="E1466" s="421">
        <v>1500</v>
      </c>
      <c r="F1466" s="263" t="s">
        <v>55</v>
      </c>
      <c r="G1466" s="263" t="s">
        <v>589</v>
      </c>
      <c r="H1466" s="263" t="s">
        <v>373</v>
      </c>
      <c r="I1466" s="263" t="s">
        <v>103</v>
      </c>
      <c r="J1466" s="263"/>
      <c r="K1466" s="263"/>
      <c r="L1466" s="267">
        <v>7171.6913500000001</v>
      </c>
      <c r="M1466" s="265">
        <v>0</v>
      </c>
      <c r="N1466" s="268">
        <v>0</v>
      </c>
      <c r="O1466" s="263"/>
      <c r="P1466" s="263"/>
      <c r="Q1466" s="267">
        <v>6474.6142499999996</v>
      </c>
      <c r="R1466" s="265">
        <v>0</v>
      </c>
      <c r="S1466" s="268">
        <v>0</v>
      </c>
      <c r="T1466" s="263"/>
      <c r="U1466" s="263"/>
      <c r="V1466" s="267">
        <v>7410.2426000000005</v>
      </c>
      <c r="W1466" s="265">
        <v>0</v>
      </c>
      <c r="X1466" s="268">
        <v>0</v>
      </c>
      <c r="Y1466" s="263"/>
      <c r="Z1466" s="263"/>
      <c r="AA1466" s="265">
        <v>7063.5746499999996</v>
      </c>
      <c r="AB1466" s="265">
        <v>0</v>
      </c>
      <c r="AC1466" s="268">
        <v>0</v>
      </c>
      <c r="AD1466" s="263"/>
      <c r="AE1466" s="263"/>
      <c r="AF1466" s="271">
        <v>7032.0629999999992</v>
      </c>
      <c r="AG1466" s="265">
        <v>0</v>
      </c>
      <c r="AH1466" s="268">
        <v>0</v>
      </c>
      <c r="AI1466" s="263"/>
      <c r="AJ1466" s="263"/>
      <c r="AK1466" s="263">
        <v>7097.3151000000007</v>
      </c>
      <c r="AL1466" s="265">
        <v>0</v>
      </c>
      <c r="AM1466" s="268">
        <v>0</v>
      </c>
      <c r="AN1466" s="263"/>
      <c r="AO1466" s="313"/>
      <c r="AP1466" s="263">
        <v>6278.5892999999996</v>
      </c>
      <c r="AQ1466" s="265">
        <v>0</v>
      </c>
      <c r="AR1466" s="268">
        <v>0</v>
      </c>
      <c r="AS1466" s="263"/>
      <c r="AT1466" s="263"/>
      <c r="AU1466" s="422">
        <v>7384.3427499999998</v>
      </c>
      <c r="AV1466" s="265">
        <v>0</v>
      </c>
      <c r="AW1466" s="268">
        <v>0</v>
      </c>
      <c r="AX1466" s="422"/>
      <c r="AY1466" s="263"/>
      <c r="AZ1466" s="422">
        <v>7469.0968500000008</v>
      </c>
      <c r="BA1466" s="265">
        <v>0</v>
      </c>
      <c r="BB1466" s="268">
        <v>0</v>
      </c>
      <c r="BC1466" s="422"/>
      <c r="BD1466" s="263"/>
    </row>
    <row r="1467" spans="1:56" ht="11.25" customHeight="1">
      <c r="A1467" s="123">
        <v>318</v>
      </c>
      <c r="B1467" s="55" t="s">
        <v>372</v>
      </c>
      <c r="C1467" s="345">
        <v>1</v>
      </c>
      <c r="D1467" s="57">
        <v>38077</v>
      </c>
      <c r="E1467" s="8">
        <v>250</v>
      </c>
      <c r="F1467" s="55" t="s">
        <v>55</v>
      </c>
      <c r="G1467" s="55" t="s">
        <v>589</v>
      </c>
      <c r="H1467" s="55" t="s">
        <v>373</v>
      </c>
      <c r="I1467" s="55" t="s">
        <v>103</v>
      </c>
      <c r="J1467" s="55"/>
      <c r="K1467" s="55"/>
      <c r="L1467" s="55"/>
      <c r="M1467" s="8"/>
      <c r="N1467" s="58"/>
      <c r="O1467" s="55"/>
      <c r="P1467" s="55"/>
      <c r="Q1467" s="55"/>
      <c r="R1467" s="8">
        <v>0</v>
      </c>
      <c r="S1467" s="58">
        <v>0</v>
      </c>
      <c r="T1467" s="55"/>
      <c r="U1467" s="55"/>
      <c r="V1467" s="55"/>
      <c r="W1467" s="8">
        <v>0</v>
      </c>
      <c r="X1467" s="58">
        <v>0</v>
      </c>
      <c r="Y1467" s="55"/>
      <c r="Z1467" s="55"/>
      <c r="AA1467" s="55"/>
      <c r="AB1467" s="8"/>
      <c r="AC1467" s="58"/>
      <c r="AD1467" s="55"/>
      <c r="AE1467" s="55"/>
      <c r="AF1467" s="55"/>
      <c r="AG1467" s="8"/>
      <c r="AH1467" s="58"/>
      <c r="AI1467" s="55"/>
      <c r="AJ1467" s="55"/>
      <c r="AK1467" s="55">
        <v>1291.3408499999998</v>
      </c>
      <c r="AL1467" s="8">
        <v>0</v>
      </c>
      <c r="AM1467" s="58">
        <v>0</v>
      </c>
      <c r="AN1467" s="55"/>
      <c r="AO1467" s="228"/>
      <c r="AP1467" s="55">
        <v>1153.92</v>
      </c>
      <c r="AQ1467" s="200">
        <v>0</v>
      </c>
      <c r="AR1467" s="201">
        <v>0</v>
      </c>
      <c r="AS1467" s="55"/>
      <c r="AT1467" s="55"/>
      <c r="AU1467" s="423">
        <v>1316.4844999999998</v>
      </c>
      <c r="AV1467" s="200">
        <v>0</v>
      </c>
      <c r="AW1467" s="201">
        <v>0</v>
      </c>
      <c r="AX1467" s="423"/>
      <c r="AY1467" s="55"/>
      <c r="AZ1467" s="423">
        <v>1427.1881999999998</v>
      </c>
      <c r="BA1467" s="200">
        <v>0</v>
      </c>
      <c r="BB1467" s="201">
        <v>0</v>
      </c>
      <c r="BC1467" s="425"/>
      <c r="BD1467" s="136"/>
    </row>
    <row r="1468" spans="1:56" ht="11.25" customHeight="1">
      <c r="A1468" s="123">
        <v>318</v>
      </c>
      <c r="B1468" s="55" t="s">
        <v>372</v>
      </c>
      <c r="C1468" s="345">
        <v>2</v>
      </c>
      <c r="D1468" s="57">
        <v>38055</v>
      </c>
      <c r="E1468" s="8">
        <v>250</v>
      </c>
      <c r="F1468" s="55" t="s">
        <v>55</v>
      </c>
      <c r="G1468" s="55" t="s">
        <v>589</v>
      </c>
      <c r="H1468" s="55" t="s">
        <v>373</v>
      </c>
      <c r="I1468" s="55" t="s">
        <v>103</v>
      </c>
      <c r="J1468" s="55"/>
      <c r="K1468" s="55"/>
      <c r="L1468" s="55"/>
      <c r="M1468" s="8"/>
      <c r="N1468" s="58"/>
      <c r="O1468" s="55"/>
      <c r="P1468" s="55"/>
      <c r="Q1468" s="55"/>
      <c r="R1468" s="8">
        <v>0</v>
      </c>
      <c r="S1468" s="58">
        <v>0</v>
      </c>
      <c r="T1468" s="55"/>
      <c r="U1468" s="55"/>
      <c r="V1468" s="55"/>
      <c r="W1468" s="8">
        <v>0</v>
      </c>
      <c r="X1468" s="58">
        <v>0</v>
      </c>
      <c r="Y1468" s="55"/>
      <c r="Z1468" s="55"/>
      <c r="AA1468" s="55"/>
      <c r="AB1468" s="8"/>
      <c r="AC1468" s="58"/>
      <c r="AD1468" s="55"/>
      <c r="AE1468" s="55"/>
      <c r="AF1468" s="55"/>
      <c r="AG1468" s="8"/>
      <c r="AH1468" s="58"/>
      <c r="AI1468" s="55"/>
      <c r="AJ1468" s="55"/>
      <c r="AK1468" s="55">
        <v>1238.12825</v>
      </c>
      <c r="AL1468" s="8">
        <v>0</v>
      </c>
      <c r="AM1468" s="58">
        <v>0</v>
      </c>
      <c r="AN1468" s="55"/>
      <c r="AO1468" s="228"/>
      <c r="AP1468" s="55">
        <v>1002.7</v>
      </c>
      <c r="AQ1468" s="200">
        <v>0</v>
      </c>
      <c r="AR1468" s="201">
        <v>0</v>
      </c>
      <c r="AS1468" s="55"/>
      <c r="AT1468" s="55"/>
      <c r="AU1468" s="423">
        <v>1301.76845</v>
      </c>
      <c r="AV1468" s="200">
        <v>0</v>
      </c>
      <c r="AW1468" s="201">
        <v>0</v>
      </c>
      <c r="AX1468" s="423"/>
      <c r="AY1468" s="55"/>
      <c r="AZ1468" s="423">
        <v>1311.5194500000002</v>
      </c>
      <c r="BA1468" s="200">
        <v>0</v>
      </c>
      <c r="BB1468" s="201">
        <v>0</v>
      </c>
      <c r="BC1468" s="425"/>
      <c r="BD1468" s="136"/>
    </row>
    <row r="1469" spans="1:56" s="4" customFormat="1" ht="11.25" customHeight="1">
      <c r="A1469" s="123">
        <v>318</v>
      </c>
      <c r="B1469" s="55" t="s">
        <v>372</v>
      </c>
      <c r="C1469" s="345">
        <v>3</v>
      </c>
      <c r="D1469" s="57">
        <v>38030</v>
      </c>
      <c r="E1469" s="8">
        <v>250</v>
      </c>
      <c r="F1469" s="55" t="s">
        <v>55</v>
      </c>
      <c r="G1469" s="55" t="s">
        <v>589</v>
      </c>
      <c r="H1469" s="55" t="s">
        <v>373</v>
      </c>
      <c r="I1469" s="55" t="s">
        <v>103</v>
      </c>
      <c r="J1469" s="55"/>
      <c r="K1469" s="55"/>
      <c r="L1469" s="55"/>
      <c r="M1469" s="8"/>
      <c r="N1469" s="58"/>
      <c r="O1469" s="55"/>
      <c r="P1469" s="55"/>
      <c r="Q1469" s="55"/>
      <c r="R1469" s="8">
        <v>0</v>
      </c>
      <c r="S1469" s="58">
        <v>0</v>
      </c>
      <c r="T1469" s="55"/>
      <c r="U1469" s="55"/>
      <c r="V1469" s="55"/>
      <c r="W1469" s="8">
        <v>0</v>
      </c>
      <c r="X1469" s="58">
        <v>0</v>
      </c>
      <c r="Y1469" s="55"/>
      <c r="Z1469" s="55"/>
      <c r="AA1469" s="55"/>
      <c r="AB1469" s="8"/>
      <c r="AC1469" s="58"/>
      <c r="AD1469" s="55"/>
      <c r="AE1469" s="55"/>
      <c r="AF1469" s="55"/>
      <c r="AG1469" s="8"/>
      <c r="AH1469" s="58"/>
      <c r="AI1469" s="55"/>
      <c r="AJ1469" s="55"/>
      <c r="AK1469" s="55">
        <v>1085.1668999999999</v>
      </c>
      <c r="AL1469" s="8">
        <v>0</v>
      </c>
      <c r="AM1469" s="58">
        <v>0</v>
      </c>
      <c r="AN1469" s="55"/>
      <c r="AO1469" s="228"/>
      <c r="AP1469" s="55">
        <v>1002.35</v>
      </c>
      <c r="AQ1469" s="200">
        <v>0</v>
      </c>
      <c r="AR1469" s="201">
        <v>0</v>
      </c>
      <c r="AS1469" s="55"/>
      <c r="AT1469" s="55"/>
      <c r="AU1469" s="423">
        <v>1169.5727500000003</v>
      </c>
      <c r="AV1469" s="200">
        <v>0</v>
      </c>
      <c r="AW1469" s="201">
        <v>0</v>
      </c>
      <c r="AX1469" s="423"/>
      <c r="AY1469" s="55"/>
      <c r="AZ1469" s="423">
        <v>1191.7115000000003</v>
      </c>
      <c r="BA1469" s="200">
        <v>0</v>
      </c>
      <c r="BB1469" s="201">
        <v>0</v>
      </c>
      <c r="BC1469" s="425"/>
      <c r="BD1469" s="136"/>
    </row>
    <row r="1470" spans="1:56" s="4" customFormat="1" ht="11.25" customHeight="1">
      <c r="A1470" s="123">
        <v>318</v>
      </c>
      <c r="B1470" s="55" t="s">
        <v>372</v>
      </c>
      <c r="C1470" s="345">
        <v>4</v>
      </c>
      <c r="D1470" s="57">
        <v>38008</v>
      </c>
      <c r="E1470" s="8">
        <v>250</v>
      </c>
      <c r="F1470" s="55" t="s">
        <v>55</v>
      </c>
      <c r="G1470" s="55" t="s">
        <v>589</v>
      </c>
      <c r="H1470" s="55" t="s">
        <v>373</v>
      </c>
      <c r="I1470" s="55" t="s">
        <v>103</v>
      </c>
      <c r="J1470" s="55"/>
      <c r="K1470" s="55"/>
      <c r="L1470" s="55"/>
      <c r="M1470" s="8"/>
      <c r="N1470" s="58"/>
      <c r="O1470" s="55"/>
      <c r="P1470" s="55"/>
      <c r="Q1470" s="55"/>
      <c r="R1470" s="8">
        <v>0</v>
      </c>
      <c r="S1470" s="58">
        <v>0</v>
      </c>
      <c r="T1470" s="55"/>
      <c r="U1470" s="55"/>
      <c r="V1470" s="55"/>
      <c r="W1470" s="8">
        <v>0</v>
      </c>
      <c r="X1470" s="58">
        <v>0</v>
      </c>
      <c r="Y1470" s="55"/>
      <c r="Z1470" s="55"/>
      <c r="AA1470" s="55"/>
      <c r="AB1470" s="8"/>
      <c r="AC1470" s="58"/>
      <c r="AD1470" s="55"/>
      <c r="AE1470" s="55"/>
      <c r="AF1470" s="55"/>
      <c r="AG1470" s="8"/>
      <c r="AH1470" s="58"/>
      <c r="AI1470" s="55"/>
      <c r="AJ1470" s="55"/>
      <c r="AK1470" s="55">
        <v>1190.0598</v>
      </c>
      <c r="AL1470" s="8">
        <v>0</v>
      </c>
      <c r="AM1470" s="58">
        <v>0</v>
      </c>
      <c r="AN1470" s="55"/>
      <c r="AO1470" s="228"/>
      <c r="AP1470" s="55">
        <v>912.72</v>
      </c>
      <c r="AQ1470" s="200">
        <v>0</v>
      </c>
      <c r="AR1470" s="201">
        <v>0</v>
      </c>
      <c r="AS1470" s="55"/>
      <c r="AT1470" s="55"/>
      <c r="AU1470" s="423">
        <v>1238.8844499999998</v>
      </c>
      <c r="AV1470" s="200">
        <v>0</v>
      </c>
      <c r="AW1470" s="201">
        <v>0</v>
      </c>
      <c r="AX1470" s="423"/>
      <c r="AY1470" s="55"/>
      <c r="AZ1470" s="423">
        <v>1209.2334500000002</v>
      </c>
      <c r="BA1470" s="200">
        <v>0</v>
      </c>
      <c r="BB1470" s="201">
        <v>0</v>
      </c>
      <c r="BC1470" s="425"/>
      <c r="BD1470" s="136"/>
    </row>
    <row r="1471" spans="1:56" ht="11.25" customHeight="1">
      <c r="A1471" s="123">
        <v>318</v>
      </c>
      <c r="B1471" s="55" t="s">
        <v>372</v>
      </c>
      <c r="C1471" s="345">
        <v>5</v>
      </c>
      <c r="D1471" s="57">
        <v>37884</v>
      </c>
      <c r="E1471" s="8">
        <v>250</v>
      </c>
      <c r="F1471" s="55" t="s">
        <v>55</v>
      </c>
      <c r="G1471" s="55" t="s">
        <v>589</v>
      </c>
      <c r="H1471" s="55" t="s">
        <v>373</v>
      </c>
      <c r="I1471" s="55" t="s">
        <v>103</v>
      </c>
      <c r="J1471" s="55"/>
      <c r="K1471" s="55"/>
      <c r="L1471" s="55"/>
      <c r="M1471" s="8"/>
      <c r="N1471" s="58"/>
      <c r="O1471" s="55"/>
      <c r="P1471" s="55"/>
      <c r="Q1471" s="55"/>
      <c r="R1471" s="8">
        <v>0</v>
      </c>
      <c r="S1471" s="58">
        <v>0</v>
      </c>
      <c r="T1471" s="55"/>
      <c r="U1471" s="55"/>
      <c r="V1471" s="55"/>
      <c r="W1471" s="8">
        <v>0</v>
      </c>
      <c r="X1471" s="58">
        <v>0</v>
      </c>
      <c r="Y1471" s="55"/>
      <c r="Z1471" s="55"/>
      <c r="AA1471" s="55"/>
      <c r="AB1471" s="8"/>
      <c r="AC1471" s="58"/>
      <c r="AD1471" s="55"/>
      <c r="AE1471" s="55"/>
      <c r="AF1471" s="55"/>
      <c r="AG1471" s="8"/>
      <c r="AH1471" s="58"/>
      <c r="AI1471" s="55"/>
      <c r="AJ1471" s="55"/>
      <c r="AK1471" s="55">
        <v>1069.0976499999999</v>
      </c>
      <c r="AL1471" s="8">
        <v>0</v>
      </c>
      <c r="AM1471" s="58">
        <v>0</v>
      </c>
      <c r="AN1471" s="55"/>
      <c r="AO1471" s="228"/>
      <c r="AP1471" s="55">
        <v>1050</v>
      </c>
      <c r="AQ1471" s="200">
        <v>0</v>
      </c>
      <c r="AR1471" s="201">
        <v>0</v>
      </c>
      <c r="AS1471" s="55"/>
      <c r="AT1471" s="55"/>
      <c r="AU1471" s="423">
        <v>1064.5604500000002</v>
      </c>
      <c r="AV1471" s="200">
        <v>0</v>
      </c>
      <c r="AW1471" s="201">
        <v>0</v>
      </c>
      <c r="AX1471" s="423"/>
      <c r="AY1471" s="55"/>
      <c r="AZ1471" s="423">
        <v>1197.6814999999999</v>
      </c>
      <c r="BA1471" s="200">
        <v>0</v>
      </c>
      <c r="BB1471" s="201">
        <v>0</v>
      </c>
      <c r="BC1471" s="425"/>
      <c r="BD1471" s="136"/>
    </row>
    <row r="1472" spans="1:56" s="4" customFormat="1" ht="11.25" customHeight="1">
      <c r="A1472" s="123">
        <v>318</v>
      </c>
      <c r="B1472" s="55" t="s">
        <v>372</v>
      </c>
      <c r="C1472" s="345">
        <v>6</v>
      </c>
      <c r="D1472" s="57">
        <v>37948</v>
      </c>
      <c r="E1472" s="8">
        <v>250</v>
      </c>
      <c r="F1472" s="55" t="s">
        <v>55</v>
      </c>
      <c r="G1472" s="55" t="s">
        <v>589</v>
      </c>
      <c r="H1472" s="55" t="s">
        <v>373</v>
      </c>
      <c r="I1472" s="55" t="s">
        <v>103</v>
      </c>
      <c r="J1472" s="55"/>
      <c r="K1472" s="55"/>
      <c r="L1472" s="55"/>
      <c r="M1472" s="8"/>
      <c r="N1472" s="58"/>
      <c r="O1472" s="55"/>
      <c r="P1472" s="55"/>
      <c r="Q1472" s="55"/>
      <c r="R1472" s="8">
        <v>0</v>
      </c>
      <c r="S1472" s="58">
        <v>0</v>
      </c>
      <c r="T1472" s="55"/>
      <c r="U1472" s="55"/>
      <c r="V1472" s="55"/>
      <c r="W1472" s="8">
        <v>0</v>
      </c>
      <c r="X1472" s="58">
        <v>0</v>
      </c>
      <c r="Y1472" s="55"/>
      <c r="Z1472" s="55"/>
      <c r="AA1472" s="55"/>
      <c r="AB1472" s="8"/>
      <c r="AC1472" s="58"/>
      <c r="AD1472" s="55"/>
      <c r="AE1472" s="55"/>
      <c r="AF1472" s="55"/>
      <c r="AG1472" s="8"/>
      <c r="AH1472" s="58"/>
      <c r="AI1472" s="55"/>
      <c r="AJ1472" s="55"/>
      <c r="AK1472" s="55">
        <v>1223.5216500000001</v>
      </c>
      <c r="AL1472" s="8">
        <v>0</v>
      </c>
      <c r="AM1472" s="58">
        <v>0</v>
      </c>
      <c r="AN1472" s="55"/>
      <c r="AO1472" s="228"/>
      <c r="AP1472" s="55">
        <v>1156.8900000000001</v>
      </c>
      <c r="AQ1472" s="200">
        <v>0</v>
      </c>
      <c r="AR1472" s="201">
        <v>0</v>
      </c>
      <c r="AS1472" s="55"/>
      <c r="AT1472" s="55"/>
      <c r="AU1472" s="423">
        <v>1293.07215</v>
      </c>
      <c r="AV1472" s="200">
        <v>0</v>
      </c>
      <c r="AW1472" s="201">
        <v>0</v>
      </c>
      <c r="AX1472" s="423"/>
      <c r="AY1472" s="55"/>
      <c r="AZ1472" s="423">
        <v>1131.7627500000001</v>
      </c>
      <c r="BA1472" s="200">
        <v>0</v>
      </c>
      <c r="BB1472" s="201">
        <v>0</v>
      </c>
      <c r="BC1472" s="425"/>
      <c r="BD1472" s="136"/>
    </row>
    <row r="1473" spans="1:56" ht="11.25" customHeight="1">
      <c r="A1473" s="357">
        <v>319</v>
      </c>
      <c r="B1473" s="263" t="s">
        <v>1245</v>
      </c>
      <c r="C1473" s="344">
        <v>0</v>
      </c>
      <c r="D1473" s="264"/>
      <c r="E1473" s="421">
        <v>600</v>
      </c>
      <c r="F1473" s="263" t="s">
        <v>540</v>
      </c>
      <c r="G1473" s="263" t="s">
        <v>338</v>
      </c>
      <c r="H1473" s="263" t="s">
        <v>1246</v>
      </c>
      <c r="I1473" s="263" t="s">
        <v>849</v>
      </c>
      <c r="J1473" s="263" t="s">
        <v>591</v>
      </c>
      <c r="K1473" s="263" t="s">
        <v>1247</v>
      </c>
      <c r="L1473" s="267">
        <v>2495.5659999999998</v>
      </c>
      <c r="M1473" s="265">
        <v>2672089.3737017573</v>
      </c>
      <c r="N1473" s="268">
        <v>1.0707348047303729</v>
      </c>
      <c r="O1473" s="263">
        <v>1</v>
      </c>
      <c r="P1473" s="263"/>
      <c r="Q1473" s="267">
        <v>2820.9940000000001</v>
      </c>
      <c r="R1473" s="265">
        <v>3036524.6834335038</v>
      </c>
      <c r="S1473" s="268">
        <v>1.0764023898787107</v>
      </c>
      <c r="T1473" s="263">
        <v>1</v>
      </c>
      <c r="U1473" s="263"/>
      <c r="V1473" s="267">
        <v>1746.819</v>
      </c>
      <c r="W1473" s="265">
        <v>1847019.4197747577</v>
      </c>
      <c r="X1473" s="268">
        <v>1.0573616498187608</v>
      </c>
      <c r="Y1473" s="263">
        <v>1</v>
      </c>
      <c r="Z1473" s="263"/>
      <c r="AA1473" s="267">
        <v>1759.9849999999999</v>
      </c>
      <c r="AB1473" s="265">
        <v>1788123.9343309365</v>
      </c>
      <c r="AC1473" s="268">
        <v>1.0159881671326385</v>
      </c>
      <c r="AD1473" s="263">
        <v>1</v>
      </c>
      <c r="AE1473" s="263"/>
      <c r="AF1473" s="267">
        <v>613.48400000000004</v>
      </c>
      <c r="AG1473" s="265">
        <v>631816.44068215322</v>
      </c>
      <c r="AH1473" s="268">
        <v>1.0298825082351832</v>
      </c>
      <c r="AI1473" s="263">
        <v>1</v>
      </c>
      <c r="AJ1473" s="263"/>
      <c r="AK1473" s="263">
        <v>2333</v>
      </c>
      <c r="AL1473" s="265">
        <v>2484809.9654192585</v>
      </c>
      <c r="AM1473" s="268">
        <v>1.0650707095667631</v>
      </c>
      <c r="AN1473" s="263"/>
      <c r="AO1473" s="313"/>
      <c r="AP1473" s="263">
        <v>3141</v>
      </c>
      <c r="AQ1473" s="265">
        <v>3235162.1694494123</v>
      </c>
      <c r="AR1473" s="268">
        <v>1.0299784047912806</v>
      </c>
      <c r="AS1473" s="263"/>
      <c r="AT1473" s="263"/>
      <c r="AU1473" s="422">
        <v>3510.5299999999997</v>
      </c>
      <c r="AV1473" s="265">
        <v>3597579.3922155066</v>
      </c>
      <c r="AW1473" s="268">
        <v>1.0247966524187251</v>
      </c>
      <c r="AX1473" s="422"/>
      <c r="AY1473" s="263"/>
      <c r="AZ1473" s="422">
        <v>3624.98</v>
      </c>
      <c r="BA1473" s="265">
        <v>3589876.280992825</v>
      </c>
      <c r="BB1473" s="268">
        <v>0.99031616201822503</v>
      </c>
      <c r="BC1473" s="422"/>
      <c r="BD1473" s="263"/>
    </row>
    <row r="1474" spans="1:56" ht="11.25" customHeight="1">
      <c r="A1474" s="123">
        <v>319</v>
      </c>
      <c r="B1474" s="55" t="s">
        <v>1245</v>
      </c>
      <c r="C1474" s="345">
        <v>1</v>
      </c>
      <c r="D1474" s="57">
        <v>42596</v>
      </c>
      <c r="E1474" s="94">
        <v>300</v>
      </c>
      <c r="F1474" s="55" t="s">
        <v>540</v>
      </c>
      <c r="G1474" s="55" t="s">
        <v>338</v>
      </c>
      <c r="H1474" s="55" t="s">
        <v>1246</v>
      </c>
      <c r="I1474" s="55" t="s">
        <v>849</v>
      </c>
      <c r="J1474" s="55" t="s">
        <v>591</v>
      </c>
      <c r="K1474" s="55" t="s">
        <v>1247</v>
      </c>
      <c r="L1474" s="197">
        <v>1263.1600000000001</v>
      </c>
      <c r="M1474" s="8">
        <v>1431578.6104555472</v>
      </c>
      <c r="N1474" s="58">
        <v>1.1333311777253452</v>
      </c>
      <c r="O1474" s="55"/>
      <c r="P1474" s="55">
        <v>1</v>
      </c>
      <c r="Q1474" s="197">
        <v>1926.6320000000001</v>
      </c>
      <c r="R1474" s="8">
        <v>2060574.3833852515</v>
      </c>
      <c r="S1474" s="58">
        <v>1.0695215190992631</v>
      </c>
      <c r="T1474" s="55"/>
      <c r="U1474" s="55">
        <v>1</v>
      </c>
      <c r="V1474" s="197">
        <v>547.82611092831235</v>
      </c>
      <c r="W1474" s="8">
        <v>583171.48084161466</v>
      </c>
      <c r="X1474" s="58">
        <v>1.06451932320898</v>
      </c>
      <c r="Y1474" s="55"/>
      <c r="Z1474" s="55">
        <v>1</v>
      </c>
      <c r="AA1474" s="197">
        <v>753.81191153943519</v>
      </c>
      <c r="AB1474" s="8">
        <v>780577.92057038529</v>
      </c>
      <c r="AC1474" s="58">
        <v>1.0355075432229355</v>
      </c>
      <c r="AD1474" s="55"/>
      <c r="AE1474" s="55">
        <v>1</v>
      </c>
      <c r="AF1474" s="197">
        <v>613.48400000000004</v>
      </c>
      <c r="AG1474" s="8">
        <v>631816.44068215322</v>
      </c>
      <c r="AH1474" s="58">
        <v>1.0298825082351832</v>
      </c>
      <c r="AI1474" s="55"/>
      <c r="AJ1474" s="55">
        <v>1</v>
      </c>
      <c r="AK1474" s="55">
        <v>1401.07</v>
      </c>
      <c r="AL1474" s="8">
        <v>1453588.6223602477</v>
      </c>
      <c r="AM1474" s="58">
        <v>1.0374846527013266</v>
      </c>
      <c r="AN1474" s="237">
        <v>1</v>
      </c>
      <c r="AO1474" s="228">
        <v>1</v>
      </c>
      <c r="AP1474" s="55">
        <v>1592</v>
      </c>
      <c r="AQ1474" s="200">
        <v>1623323.7009744179</v>
      </c>
      <c r="AR1474" s="201">
        <v>1.0196756915668452</v>
      </c>
      <c r="AS1474" s="55">
        <v>1</v>
      </c>
      <c r="AT1474" s="55"/>
      <c r="AU1474" s="423">
        <v>1583.17</v>
      </c>
      <c r="AV1474" s="200">
        <v>1623852.9314111616</v>
      </c>
      <c r="AW1474" s="201">
        <v>1.0256971338587528</v>
      </c>
      <c r="AX1474" s="423">
        <v>1</v>
      </c>
      <c r="AY1474" s="55"/>
      <c r="AZ1474" s="423">
        <v>1874.82</v>
      </c>
      <c r="BA1474" s="200">
        <v>1859095.8832350411</v>
      </c>
      <c r="BB1474" s="201">
        <v>0.99161299923994894</v>
      </c>
      <c r="BC1474" s="425">
        <v>1</v>
      </c>
      <c r="BD1474" s="136"/>
    </row>
    <row r="1475" spans="1:56" ht="11.25" customHeight="1">
      <c r="A1475" s="123">
        <v>319</v>
      </c>
      <c r="B1475" s="55" t="s">
        <v>1245</v>
      </c>
      <c r="C1475" s="345">
        <v>2</v>
      </c>
      <c r="D1475" s="57">
        <v>42843</v>
      </c>
      <c r="E1475" s="94">
        <v>300</v>
      </c>
      <c r="F1475" s="122" t="s">
        <v>540</v>
      </c>
      <c r="G1475" s="122" t="s">
        <v>338</v>
      </c>
      <c r="H1475" s="122" t="s">
        <v>1246</v>
      </c>
      <c r="I1475" s="55" t="s">
        <v>849</v>
      </c>
      <c r="J1475" s="55" t="s">
        <v>591</v>
      </c>
      <c r="K1475" s="55" t="s">
        <v>1247</v>
      </c>
      <c r="L1475" s="197">
        <v>1232.4059999999999</v>
      </c>
      <c r="M1475" s="8">
        <v>1240510.7632462084</v>
      </c>
      <c r="N1475" s="58">
        <v>1.0065763743816636</v>
      </c>
      <c r="O1475" s="55"/>
      <c r="P1475" s="55">
        <v>1</v>
      </c>
      <c r="Q1475" s="197">
        <v>894.36199999999997</v>
      </c>
      <c r="R1475" s="8">
        <v>975950.29999885417</v>
      </c>
      <c r="S1475" s="58">
        <v>1.0912251414962333</v>
      </c>
      <c r="T1475" s="55"/>
      <c r="U1475" s="55">
        <v>1</v>
      </c>
      <c r="V1475" s="197">
        <v>1198.9928890716876</v>
      </c>
      <c r="W1475" s="8">
        <v>1263847.9389331457</v>
      </c>
      <c r="X1475" s="58">
        <v>1.0540912714767405</v>
      </c>
      <c r="Y1475" s="55"/>
      <c r="Z1475" s="55">
        <v>1</v>
      </c>
      <c r="AA1475" s="197">
        <v>1006.1551568671201</v>
      </c>
      <c r="AB1475" s="8">
        <v>1007546.0138597856</v>
      </c>
      <c r="AC1475" s="58">
        <v>1.0013823484212874</v>
      </c>
      <c r="AD1475" s="55"/>
      <c r="AE1475" s="55">
        <v>1</v>
      </c>
      <c r="AF1475" s="197">
        <v>0</v>
      </c>
      <c r="AG1475" s="8">
        <v>0</v>
      </c>
      <c r="AH1475" s="58">
        <v>0</v>
      </c>
      <c r="AI1475" s="55"/>
      <c r="AJ1475" s="55">
        <v>1</v>
      </c>
      <c r="AK1475" s="55">
        <v>932.40800000000002</v>
      </c>
      <c r="AL1475" s="8">
        <v>1030600.1490965645</v>
      </c>
      <c r="AM1475" s="58">
        <v>1.1053102816541305</v>
      </c>
      <c r="AN1475" s="237">
        <v>1</v>
      </c>
      <c r="AO1475" s="228">
        <v>1</v>
      </c>
      <c r="AP1475" s="55">
        <v>1549</v>
      </c>
      <c r="AQ1475" s="200">
        <v>1611841.5432759873</v>
      </c>
      <c r="AR1475" s="201">
        <v>1.0405691047617736</v>
      </c>
      <c r="AS1475" s="55">
        <v>1</v>
      </c>
      <c r="AT1475" s="55">
        <v>1</v>
      </c>
      <c r="AU1475" s="423">
        <v>1927.36</v>
      </c>
      <c r="AV1475" s="200">
        <v>1973726.4608043444</v>
      </c>
      <c r="AW1475" s="201">
        <v>1.0240569799125978</v>
      </c>
      <c r="AX1475" s="423">
        <v>1</v>
      </c>
      <c r="AY1475" s="55"/>
      <c r="AZ1475" s="423">
        <v>1750.16</v>
      </c>
      <c r="BA1475" s="200">
        <v>1730780.397757784</v>
      </c>
      <c r="BB1475" s="201">
        <v>0.9889269539686566</v>
      </c>
      <c r="BC1475" s="425">
        <v>1</v>
      </c>
      <c r="BD1475" s="136"/>
    </row>
    <row r="1476" spans="1:56" s="4" customFormat="1" ht="11.25" customHeight="1">
      <c r="A1476" s="357">
        <v>320</v>
      </c>
      <c r="B1476" s="263" t="s">
        <v>117</v>
      </c>
      <c r="C1476" s="344">
        <v>0</v>
      </c>
      <c r="D1476" s="264"/>
      <c r="E1476" s="421">
        <v>0</v>
      </c>
      <c r="F1476" s="263" t="s">
        <v>978</v>
      </c>
      <c r="G1476" s="263" t="s">
        <v>748</v>
      </c>
      <c r="H1476" s="263" t="s">
        <v>385</v>
      </c>
      <c r="I1476" s="263" t="s">
        <v>849</v>
      </c>
      <c r="J1476" s="263" t="s">
        <v>591</v>
      </c>
      <c r="K1476" s="263" t="s">
        <v>848</v>
      </c>
      <c r="L1476" s="263">
        <v>0</v>
      </c>
      <c r="M1476" s="265">
        <v>0</v>
      </c>
      <c r="N1476" s="268">
        <v>0</v>
      </c>
      <c r="O1476" s="263">
        <v>1</v>
      </c>
      <c r="P1476" s="263"/>
      <c r="Q1476" s="263">
        <v>0</v>
      </c>
      <c r="R1476" s="265">
        <v>0</v>
      </c>
      <c r="S1476" s="268">
        <v>0</v>
      </c>
      <c r="T1476" s="263">
        <v>1</v>
      </c>
      <c r="U1476" s="263"/>
      <c r="V1476" s="263">
        <v>0</v>
      </c>
      <c r="W1476" s="265">
        <v>0</v>
      </c>
      <c r="X1476" s="268">
        <v>0</v>
      </c>
      <c r="Y1476" s="263">
        <v>1</v>
      </c>
      <c r="Z1476" s="263"/>
      <c r="AA1476" s="263">
        <v>0</v>
      </c>
      <c r="AB1476" s="265">
        <v>0</v>
      </c>
      <c r="AC1476" s="268">
        <v>0</v>
      </c>
      <c r="AD1476" s="263">
        <v>1</v>
      </c>
      <c r="AE1476" s="263"/>
      <c r="AF1476" s="263">
        <v>0</v>
      </c>
      <c r="AG1476" s="265">
        <v>0</v>
      </c>
      <c r="AH1476" s="268">
        <v>0</v>
      </c>
      <c r="AI1476" s="263">
        <v>1</v>
      </c>
      <c r="AJ1476" s="263"/>
      <c r="AK1476" s="263"/>
      <c r="AL1476" s="265">
        <v>0</v>
      </c>
      <c r="AM1476" s="268">
        <v>0</v>
      </c>
      <c r="AN1476" s="263"/>
      <c r="AO1476" s="313"/>
      <c r="AP1476" s="263"/>
      <c r="AQ1476" s="265">
        <v>0</v>
      </c>
      <c r="AR1476" s="268">
        <v>0</v>
      </c>
      <c r="AS1476" s="263"/>
      <c r="AT1476" s="263"/>
      <c r="AU1476" s="422">
        <v>0</v>
      </c>
      <c r="AV1476" s="265">
        <v>0</v>
      </c>
      <c r="AW1476" s="268">
        <v>0</v>
      </c>
      <c r="AX1476" s="422"/>
      <c r="AY1476" s="263"/>
      <c r="AZ1476" s="422">
        <v>0</v>
      </c>
      <c r="BA1476" s="265">
        <v>0</v>
      </c>
      <c r="BB1476" s="268">
        <v>0</v>
      </c>
      <c r="BC1476" s="422"/>
      <c r="BD1476" s="263"/>
    </row>
    <row r="1477" spans="1:56" s="4" customFormat="1" ht="11.25" customHeight="1">
      <c r="A1477" s="123">
        <v>320</v>
      </c>
      <c r="B1477" s="55" t="s">
        <v>117</v>
      </c>
      <c r="C1477" s="345">
        <v>1</v>
      </c>
      <c r="D1477" s="57">
        <v>23854</v>
      </c>
      <c r="E1477" s="94">
        <v>0</v>
      </c>
      <c r="F1477" s="55" t="s">
        <v>978</v>
      </c>
      <c r="G1477" s="55" t="s">
        <v>748</v>
      </c>
      <c r="H1477" s="55" t="s">
        <v>385</v>
      </c>
      <c r="I1477" s="55" t="s">
        <v>849</v>
      </c>
      <c r="J1477" s="55" t="s">
        <v>591</v>
      </c>
      <c r="K1477" s="55" t="s">
        <v>848</v>
      </c>
      <c r="L1477" s="55"/>
      <c r="M1477" s="8"/>
      <c r="N1477" s="58"/>
      <c r="O1477" s="55"/>
      <c r="P1477" s="55"/>
      <c r="Q1477" s="55"/>
      <c r="R1477" s="8">
        <v>0</v>
      </c>
      <c r="S1477" s="58">
        <v>0</v>
      </c>
      <c r="T1477" s="55"/>
      <c r="U1477" s="55"/>
      <c r="V1477" s="55"/>
      <c r="W1477" s="8">
        <v>0</v>
      </c>
      <c r="X1477" s="58">
        <v>0</v>
      </c>
      <c r="Y1477" s="55"/>
      <c r="Z1477" s="55"/>
      <c r="AA1477" s="55"/>
      <c r="AB1477" s="8"/>
      <c r="AC1477" s="58"/>
      <c r="AD1477" s="55"/>
      <c r="AE1477" s="55"/>
      <c r="AF1477" s="55"/>
      <c r="AG1477" s="8"/>
      <c r="AH1477" s="58"/>
      <c r="AI1477" s="55"/>
      <c r="AJ1477" s="55"/>
      <c r="AK1477" s="55"/>
      <c r="AL1477" s="8">
        <v>0</v>
      </c>
      <c r="AM1477" s="58">
        <v>0</v>
      </c>
      <c r="AN1477" s="237">
        <v>1</v>
      </c>
      <c r="AO1477" s="228"/>
      <c r="AP1477" s="55"/>
      <c r="AQ1477" s="200">
        <v>0</v>
      </c>
      <c r="AR1477" s="201">
        <v>0</v>
      </c>
      <c r="AS1477" s="55">
        <v>1</v>
      </c>
      <c r="AT1477" s="55"/>
      <c r="AU1477" s="245">
        <v>0</v>
      </c>
      <c r="AV1477" s="200">
        <v>0</v>
      </c>
      <c r="AW1477" s="201">
        <v>0</v>
      </c>
      <c r="AX1477" s="423">
        <v>1</v>
      </c>
      <c r="AY1477" s="55"/>
      <c r="AZ1477" s="245">
        <v>0</v>
      </c>
      <c r="BA1477" s="200">
        <v>0</v>
      </c>
      <c r="BB1477" s="201">
        <v>0</v>
      </c>
      <c r="BC1477" s="425">
        <v>1</v>
      </c>
      <c r="BD1477" s="136"/>
    </row>
    <row r="1478" spans="1:56" ht="11.25" customHeight="1">
      <c r="A1478" s="357">
        <v>321</v>
      </c>
      <c r="B1478" s="263" t="s">
        <v>468</v>
      </c>
      <c r="C1478" s="344">
        <v>0</v>
      </c>
      <c r="D1478" s="264"/>
      <c r="E1478" s="421">
        <v>0</v>
      </c>
      <c r="F1478" s="263" t="s">
        <v>459</v>
      </c>
      <c r="G1478" s="263" t="s">
        <v>338</v>
      </c>
      <c r="H1478" s="263" t="s">
        <v>467</v>
      </c>
      <c r="I1478" s="263" t="s">
        <v>849</v>
      </c>
      <c r="J1478" s="263" t="s">
        <v>591</v>
      </c>
      <c r="K1478" s="263" t="s">
        <v>688</v>
      </c>
      <c r="L1478" s="263">
        <v>0</v>
      </c>
      <c r="M1478" s="265">
        <v>0</v>
      </c>
      <c r="N1478" s="268">
        <v>0</v>
      </c>
      <c r="O1478" s="263">
        <v>1</v>
      </c>
      <c r="P1478" s="263"/>
      <c r="Q1478" s="263">
        <v>0</v>
      </c>
      <c r="R1478" s="265">
        <v>0</v>
      </c>
      <c r="S1478" s="268">
        <v>0</v>
      </c>
      <c r="T1478" s="263">
        <v>1</v>
      </c>
      <c r="U1478" s="263"/>
      <c r="V1478" s="263">
        <v>0</v>
      </c>
      <c r="W1478" s="265">
        <v>0</v>
      </c>
      <c r="X1478" s="268">
        <v>0</v>
      </c>
      <c r="Y1478" s="263">
        <v>1</v>
      </c>
      <c r="Z1478" s="263"/>
      <c r="AA1478" s="263">
        <v>0</v>
      </c>
      <c r="AB1478" s="265">
        <v>0</v>
      </c>
      <c r="AC1478" s="268">
        <v>0</v>
      </c>
      <c r="AD1478" s="263">
        <v>1</v>
      </c>
      <c r="AE1478" s="263"/>
      <c r="AF1478" s="263">
        <v>0</v>
      </c>
      <c r="AG1478" s="265">
        <v>0</v>
      </c>
      <c r="AH1478" s="268">
        <v>0</v>
      </c>
      <c r="AI1478" s="263">
        <v>1</v>
      </c>
      <c r="AJ1478" s="263"/>
      <c r="AK1478" s="263"/>
      <c r="AL1478" s="265">
        <v>0</v>
      </c>
      <c r="AM1478" s="268">
        <v>0</v>
      </c>
      <c r="AN1478" s="263"/>
      <c r="AO1478" s="313"/>
      <c r="AP1478" s="263"/>
      <c r="AQ1478" s="265">
        <v>0</v>
      </c>
      <c r="AR1478" s="268">
        <v>0</v>
      </c>
      <c r="AS1478" s="263"/>
      <c r="AT1478" s="263"/>
      <c r="AU1478" s="422">
        <v>0</v>
      </c>
      <c r="AV1478" s="265">
        <v>0</v>
      </c>
      <c r="AW1478" s="268">
        <v>0</v>
      </c>
      <c r="AX1478" s="422"/>
      <c r="AY1478" s="263"/>
      <c r="AZ1478" s="422">
        <v>0</v>
      </c>
      <c r="BA1478" s="265">
        <v>0</v>
      </c>
      <c r="BB1478" s="268">
        <v>0</v>
      </c>
      <c r="BC1478" s="422"/>
      <c r="BD1478" s="263"/>
    </row>
    <row r="1479" spans="1:56" s="4" customFormat="1" ht="11.25" customHeight="1">
      <c r="A1479" s="123">
        <v>321</v>
      </c>
      <c r="B1479" s="55" t="s">
        <v>468</v>
      </c>
      <c r="C1479" s="345">
        <v>1</v>
      </c>
      <c r="D1479" s="57">
        <v>18202</v>
      </c>
      <c r="E1479" s="94">
        <v>0</v>
      </c>
      <c r="F1479" s="55" t="s">
        <v>459</v>
      </c>
      <c r="G1479" s="55" t="s">
        <v>338</v>
      </c>
      <c r="H1479" s="55" t="s">
        <v>467</v>
      </c>
      <c r="I1479" s="55" t="s">
        <v>849</v>
      </c>
      <c r="J1479" s="55" t="s">
        <v>591</v>
      </c>
      <c r="K1479" s="55" t="s">
        <v>688</v>
      </c>
      <c r="L1479" s="55"/>
      <c r="M1479" s="8"/>
      <c r="N1479" s="58"/>
      <c r="O1479" s="55"/>
      <c r="P1479" s="55"/>
      <c r="Q1479" s="55"/>
      <c r="R1479" s="8">
        <v>0</v>
      </c>
      <c r="S1479" s="58">
        <v>0</v>
      </c>
      <c r="T1479" s="55"/>
      <c r="U1479" s="55"/>
      <c r="V1479" s="55"/>
      <c r="W1479" s="8">
        <v>0</v>
      </c>
      <c r="X1479" s="58">
        <v>0</v>
      </c>
      <c r="Y1479" s="55"/>
      <c r="Z1479" s="55"/>
      <c r="AA1479" s="55"/>
      <c r="AB1479" s="8"/>
      <c r="AC1479" s="58"/>
      <c r="AD1479" s="55"/>
      <c r="AE1479" s="55"/>
      <c r="AF1479" s="55"/>
      <c r="AG1479" s="8"/>
      <c r="AH1479" s="58"/>
      <c r="AI1479" s="55"/>
      <c r="AJ1479" s="55"/>
      <c r="AK1479" s="55"/>
      <c r="AL1479" s="8">
        <v>0</v>
      </c>
      <c r="AM1479" s="58">
        <v>0</v>
      </c>
      <c r="AN1479" s="237">
        <v>1</v>
      </c>
      <c r="AO1479" s="228"/>
      <c r="AP1479" s="55"/>
      <c r="AQ1479" s="200">
        <v>0</v>
      </c>
      <c r="AR1479" s="201">
        <v>0</v>
      </c>
      <c r="AS1479" s="55">
        <v>1</v>
      </c>
      <c r="AT1479" s="55"/>
      <c r="AU1479" s="245">
        <v>0</v>
      </c>
      <c r="AV1479" s="200">
        <v>0</v>
      </c>
      <c r="AW1479" s="201">
        <v>0</v>
      </c>
      <c r="AX1479" s="423">
        <v>1</v>
      </c>
      <c r="AY1479" s="55"/>
      <c r="AZ1479" s="245">
        <v>0</v>
      </c>
      <c r="BA1479" s="200">
        <v>0</v>
      </c>
      <c r="BB1479" s="201">
        <v>0</v>
      </c>
      <c r="BC1479" s="425">
        <v>1</v>
      </c>
      <c r="BD1479" s="136"/>
    </row>
    <row r="1480" spans="1:56" ht="11.25" customHeight="1">
      <c r="A1480" s="123">
        <v>321</v>
      </c>
      <c r="B1480" s="55" t="s">
        <v>468</v>
      </c>
      <c r="C1480" s="345">
        <v>2</v>
      </c>
      <c r="D1480" s="57">
        <v>18232</v>
      </c>
      <c r="E1480" s="94">
        <v>0</v>
      </c>
      <c r="F1480" s="55" t="s">
        <v>459</v>
      </c>
      <c r="G1480" s="55" t="s">
        <v>338</v>
      </c>
      <c r="H1480" s="55" t="s">
        <v>467</v>
      </c>
      <c r="I1480" s="55" t="s">
        <v>849</v>
      </c>
      <c r="J1480" s="55" t="s">
        <v>591</v>
      </c>
      <c r="K1480" s="55" t="s">
        <v>688</v>
      </c>
      <c r="L1480" s="55"/>
      <c r="M1480" s="8"/>
      <c r="N1480" s="58"/>
      <c r="O1480" s="55"/>
      <c r="P1480" s="55"/>
      <c r="Q1480" s="55"/>
      <c r="R1480" s="8">
        <v>0</v>
      </c>
      <c r="S1480" s="58">
        <v>0</v>
      </c>
      <c r="T1480" s="55"/>
      <c r="U1480" s="55"/>
      <c r="V1480" s="55"/>
      <c r="W1480" s="8">
        <v>0</v>
      </c>
      <c r="X1480" s="58">
        <v>0</v>
      </c>
      <c r="Y1480" s="55"/>
      <c r="Z1480" s="55"/>
      <c r="AA1480" s="55"/>
      <c r="AB1480" s="8"/>
      <c r="AC1480" s="58"/>
      <c r="AD1480" s="55"/>
      <c r="AE1480" s="55"/>
      <c r="AF1480" s="55"/>
      <c r="AG1480" s="8"/>
      <c r="AH1480" s="58"/>
      <c r="AI1480" s="55"/>
      <c r="AJ1480" s="55"/>
      <c r="AK1480" s="55"/>
      <c r="AL1480" s="8">
        <v>0</v>
      </c>
      <c r="AM1480" s="58">
        <v>0</v>
      </c>
      <c r="AN1480" s="237">
        <v>1</v>
      </c>
      <c r="AO1480" s="228"/>
      <c r="AP1480" s="55"/>
      <c r="AQ1480" s="200">
        <v>0</v>
      </c>
      <c r="AR1480" s="201">
        <v>0</v>
      </c>
      <c r="AS1480" s="55">
        <v>1</v>
      </c>
      <c r="AT1480" s="55"/>
      <c r="AU1480" s="245">
        <v>0</v>
      </c>
      <c r="AV1480" s="200">
        <v>0</v>
      </c>
      <c r="AW1480" s="201">
        <v>0</v>
      </c>
      <c r="AX1480" s="423">
        <v>1</v>
      </c>
      <c r="AY1480" s="55"/>
      <c r="AZ1480" s="245">
        <v>0</v>
      </c>
      <c r="BA1480" s="200">
        <v>0</v>
      </c>
      <c r="BB1480" s="201">
        <v>0</v>
      </c>
      <c r="BC1480" s="425">
        <v>1</v>
      </c>
      <c r="BD1480" s="136"/>
    </row>
    <row r="1481" spans="1:56" ht="11.25" customHeight="1">
      <c r="A1481" s="123">
        <v>321</v>
      </c>
      <c r="B1481" s="55" t="s">
        <v>468</v>
      </c>
      <c r="C1481" s="345">
        <v>3</v>
      </c>
      <c r="D1481" s="57">
        <v>18567</v>
      </c>
      <c r="E1481" s="94">
        <v>0</v>
      </c>
      <c r="F1481" s="55" t="s">
        <v>459</v>
      </c>
      <c r="G1481" s="55" t="s">
        <v>338</v>
      </c>
      <c r="H1481" s="55" t="s">
        <v>467</v>
      </c>
      <c r="I1481" s="55" t="s">
        <v>849</v>
      </c>
      <c r="J1481" s="55" t="s">
        <v>591</v>
      </c>
      <c r="K1481" s="55" t="s">
        <v>688</v>
      </c>
      <c r="L1481" s="55"/>
      <c r="M1481" s="8"/>
      <c r="N1481" s="58"/>
      <c r="O1481" s="55"/>
      <c r="P1481" s="55"/>
      <c r="Q1481" s="55"/>
      <c r="R1481" s="8">
        <v>0</v>
      </c>
      <c r="S1481" s="58">
        <v>0</v>
      </c>
      <c r="T1481" s="55"/>
      <c r="U1481" s="55"/>
      <c r="V1481" s="55"/>
      <c r="W1481" s="8">
        <v>0</v>
      </c>
      <c r="X1481" s="58">
        <v>0</v>
      </c>
      <c r="Y1481" s="55"/>
      <c r="Z1481" s="55"/>
      <c r="AA1481" s="55"/>
      <c r="AB1481" s="8"/>
      <c r="AC1481" s="58"/>
      <c r="AD1481" s="55"/>
      <c r="AE1481" s="55"/>
      <c r="AF1481" s="55"/>
      <c r="AG1481" s="8"/>
      <c r="AH1481" s="58"/>
      <c r="AI1481" s="55"/>
      <c r="AJ1481" s="55"/>
      <c r="AK1481" s="55"/>
      <c r="AL1481" s="8">
        <v>0</v>
      </c>
      <c r="AM1481" s="58">
        <v>0</v>
      </c>
      <c r="AN1481" s="237">
        <v>1</v>
      </c>
      <c r="AO1481" s="228"/>
      <c r="AP1481" s="55"/>
      <c r="AQ1481" s="200">
        <v>0</v>
      </c>
      <c r="AR1481" s="201">
        <v>0</v>
      </c>
      <c r="AS1481" s="55">
        <v>1</v>
      </c>
      <c r="AT1481" s="55"/>
      <c r="AU1481" s="245">
        <v>0</v>
      </c>
      <c r="AV1481" s="200">
        <v>0</v>
      </c>
      <c r="AW1481" s="201">
        <v>0</v>
      </c>
      <c r="AX1481" s="423">
        <v>1</v>
      </c>
      <c r="AY1481" s="55"/>
      <c r="AZ1481" s="245">
        <v>0</v>
      </c>
      <c r="BA1481" s="200">
        <v>0</v>
      </c>
      <c r="BB1481" s="201">
        <v>0</v>
      </c>
      <c r="BC1481" s="425">
        <v>1</v>
      </c>
      <c r="BD1481" s="136"/>
    </row>
    <row r="1482" spans="1:56" s="4" customFormat="1" ht="11.25" customHeight="1">
      <c r="A1482" s="123">
        <v>321</v>
      </c>
      <c r="B1482" s="55" t="s">
        <v>468</v>
      </c>
      <c r="C1482" s="345">
        <v>4</v>
      </c>
      <c r="D1482" s="57">
        <v>23131</v>
      </c>
      <c r="E1482" s="94">
        <v>0</v>
      </c>
      <c r="F1482" s="55" t="s">
        <v>459</v>
      </c>
      <c r="G1482" s="55" t="s">
        <v>338</v>
      </c>
      <c r="H1482" s="55" t="s">
        <v>467</v>
      </c>
      <c r="I1482" s="55" t="s">
        <v>849</v>
      </c>
      <c r="J1482" s="55" t="s">
        <v>591</v>
      </c>
      <c r="K1482" s="55" t="s">
        <v>688</v>
      </c>
      <c r="L1482" s="55"/>
      <c r="M1482" s="8"/>
      <c r="N1482" s="58"/>
      <c r="O1482" s="55"/>
      <c r="P1482" s="55"/>
      <c r="Q1482" s="55"/>
      <c r="R1482" s="8">
        <v>0</v>
      </c>
      <c r="S1482" s="58">
        <v>0</v>
      </c>
      <c r="T1482" s="55"/>
      <c r="U1482" s="55"/>
      <c r="V1482" s="55"/>
      <c r="W1482" s="8">
        <v>0</v>
      </c>
      <c r="X1482" s="58">
        <v>0</v>
      </c>
      <c r="Y1482" s="55"/>
      <c r="Z1482" s="55"/>
      <c r="AA1482" s="55"/>
      <c r="AB1482" s="8"/>
      <c r="AC1482" s="58"/>
      <c r="AD1482" s="55"/>
      <c r="AE1482" s="55"/>
      <c r="AF1482" s="55"/>
      <c r="AG1482" s="8"/>
      <c r="AH1482" s="58"/>
      <c r="AI1482" s="55"/>
      <c r="AJ1482" s="55"/>
      <c r="AK1482" s="55"/>
      <c r="AL1482" s="8">
        <v>0</v>
      </c>
      <c r="AM1482" s="58">
        <v>0</v>
      </c>
      <c r="AN1482" s="237">
        <v>1</v>
      </c>
      <c r="AO1482" s="228"/>
      <c r="AP1482" s="55"/>
      <c r="AQ1482" s="200">
        <v>0</v>
      </c>
      <c r="AR1482" s="201">
        <v>0</v>
      </c>
      <c r="AS1482" s="55">
        <v>1</v>
      </c>
      <c r="AT1482" s="55"/>
      <c r="AU1482" s="245">
        <v>0</v>
      </c>
      <c r="AV1482" s="200">
        <v>0</v>
      </c>
      <c r="AW1482" s="201">
        <v>0</v>
      </c>
      <c r="AX1482" s="423">
        <v>1</v>
      </c>
      <c r="AY1482" s="55"/>
      <c r="AZ1482" s="245">
        <v>0</v>
      </c>
      <c r="BA1482" s="200">
        <v>0</v>
      </c>
      <c r="BB1482" s="201">
        <v>0</v>
      </c>
      <c r="BC1482" s="425">
        <v>1</v>
      </c>
      <c r="BD1482" s="136"/>
    </row>
    <row r="1483" spans="1:56" ht="11.25" customHeight="1">
      <c r="A1483" s="357">
        <v>322</v>
      </c>
      <c r="B1483" s="263" t="s">
        <v>1315</v>
      </c>
      <c r="C1483" s="344">
        <v>0</v>
      </c>
      <c r="D1483" s="264"/>
      <c r="E1483" s="421">
        <v>40</v>
      </c>
      <c r="F1483" s="263" t="s">
        <v>289</v>
      </c>
      <c r="G1483" s="263" t="s">
        <v>748</v>
      </c>
      <c r="H1483" s="263" t="s">
        <v>72</v>
      </c>
      <c r="I1483" s="263" t="s">
        <v>103</v>
      </c>
      <c r="J1483" s="263"/>
      <c r="K1483" s="263"/>
      <c r="L1483" s="267">
        <v>158.72240000000002</v>
      </c>
      <c r="M1483" s="265">
        <v>0</v>
      </c>
      <c r="N1483" s="268">
        <v>0</v>
      </c>
      <c r="O1483" s="263"/>
      <c r="P1483" s="263"/>
      <c r="Q1483" s="267">
        <v>179.12985</v>
      </c>
      <c r="R1483" s="265">
        <v>0</v>
      </c>
      <c r="S1483" s="268">
        <v>0</v>
      </c>
      <c r="T1483" s="263"/>
      <c r="U1483" s="263"/>
      <c r="V1483" s="267">
        <v>180.5925</v>
      </c>
      <c r="W1483" s="265">
        <v>0</v>
      </c>
      <c r="X1483" s="268">
        <v>0</v>
      </c>
      <c r="Y1483" s="263"/>
      <c r="Z1483" s="263"/>
      <c r="AA1483" s="265">
        <v>228.66095000000001</v>
      </c>
      <c r="AB1483" s="265">
        <v>0</v>
      </c>
      <c r="AC1483" s="268">
        <v>0</v>
      </c>
      <c r="AD1483" s="263"/>
      <c r="AE1483" s="263"/>
      <c r="AF1483" s="271">
        <v>160.00594999999998</v>
      </c>
      <c r="AG1483" s="265">
        <v>0</v>
      </c>
      <c r="AH1483" s="268">
        <v>0</v>
      </c>
      <c r="AI1483" s="263"/>
      <c r="AJ1483" s="263"/>
      <c r="AK1483" s="263">
        <v>195.25880000000001</v>
      </c>
      <c r="AL1483" s="265">
        <v>0</v>
      </c>
      <c r="AM1483" s="268">
        <v>0</v>
      </c>
      <c r="AN1483" s="263"/>
      <c r="AO1483" s="313"/>
      <c r="AP1483" s="263">
        <v>162.77205000000001</v>
      </c>
      <c r="AQ1483" s="265">
        <v>0</v>
      </c>
      <c r="AR1483" s="268">
        <v>0</v>
      </c>
      <c r="AS1483" s="263"/>
      <c r="AT1483" s="263"/>
      <c r="AU1483" s="422">
        <v>184.74164999999999</v>
      </c>
      <c r="AV1483" s="265">
        <v>0</v>
      </c>
      <c r="AW1483" s="268">
        <v>0</v>
      </c>
      <c r="AX1483" s="422"/>
      <c r="AY1483" s="263"/>
      <c r="AZ1483" s="422">
        <v>193.96530000000001</v>
      </c>
      <c r="BA1483" s="265">
        <v>0</v>
      </c>
      <c r="BB1483" s="268">
        <v>0</v>
      </c>
      <c r="BC1483" s="422"/>
      <c r="BD1483" s="263"/>
    </row>
    <row r="1484" spans="1:56" s="4" customFormat="1" ht="11.25" customHeight="1">
      <c r="A1484" s="123">
        <v>322</v>
      </c>
      <c r="B1484" s="55" t="s">
        <v>1315</v>
      </c>
      <c r="C1484" s="345">
        <v>1</v>
      </c>
      <c r="D1484" s="57">
        <v>42847</v>
      </c>
      <c r="E1484" s="94">
        <v>20</v>
      </c>
      <c r="F1484" s="122" t="s">
        <v>289</v>
      </c>
      <c r="G1484" s="122" t="s">
        <v>748</v>
      </c>
      <c r="H1484" s="122" t="s">
        <v>72</v>
      </c>
      <c r="I1484" s="55" t="s">
        <v>103</v>
      </c>
      <c r="J1484" s="55"/>
      <c r="K1484" s="55"/>
      <c r="L1484" s="222">
        <v>88.236277471636953</v>
      </c>
      <c r="M1484" s="126">
        <v>0</v>
      </c>
      <c r="N1484" s="221">
        <v>0</v>
      </c>
      <c r="O1484" s="136"/>
      <c r="P1484" s="136">
        <v>1</v>
      </c>
      <c r="Q1484" s="221">
        <v>89.564925000000002</v>
      </c>
      <c r="R1484" s="126">
        <v>0</v>
      </c>
      <c r="S1484" s="221">
        <v>0</v>
      </c>
      <c r="T1484" s="136"/>
      <c r="U1484" s="136">
        <v>1</v>
      </c>
      <c r="V1484" s="221">
        <v>90.296250000000001</v>
      </c>
      <c r="W1484" s="126">
        <v>0</v>
      </c>
      <c r="X1484" s="221">
        <v>0</v>
      </c>
      <c r="Y1484" s="136"/>
      <c r="Z1484" s="136">
        <v>1</v>
      </c>
      <c r="AA1484" s="221">
        <v>114.33047500000001</v>
      </c>
      <c r="AB1484" s="126">
        <v>0</v>
      </c>
      <c r="AC1484" s="221">
        <v>0</v>
      </c>
      <c r="AD1484" s="136"/>
      <c r="AE1484" s="136">
        <v>1</v>
      </c>
      <c r="AF1484" s="221">
        <v>80.002974999999992</v>
      </c>
      <c r="AG1484" s="126">
        <v>0</v>
      </c>
      <c r="AH1484" s="221">
        <v>0</v>
      </c>
      <c r="AI1484" s="136"/>
      <c r="AJ1484" s="136">
        <v>1</v>
      </c>
      <c r="AK1484" s="136">
        <v>103.00239999999999</v>
      </c>
      <c r="AL1484" s="8">
        <v>0</v>
      </c>
      <c r="AM1484" s="58">
        <v>0</v>
      </c>
      <c r="AN1484" s="55"/>
      <c r="AO1484" s="237">
        <v>1</v>
      </c>
      <c r="AP1484" s="136">
        <v>91.9</v>
      </c>
      <c r="AQ1484" s="200">
        <v>0</v>
      </c>
      <c r="AR1484" s="201">
        <v>0</v>
      </c>
      <c r="AS1484" s="136"/>
      <c r="AT1484" s="55">
        <v>1</v>
      </c>
      <c r="AU1484" s="423">
        <v>99.90795</v>
      </c>
      <c r="AV1484" s="200">
        <v>0</v>
      </c>
      <c r="AW1484" s="201">
        <v>0</v>
      </c>
      <c r="AX1484" s="423"/>
      <c r="AY1484" s="136"/>
      <c r="AZ1484" s="423">
        <v>97.709000000000017</v>
      </c>
      <c r="BA1484" s="200">
        <v>0</v>
      </c>
      <c r="BB1484" s="201">
        <v>0</v>
      </c>
      <c r="BC1484" s="425"/>
      <c r="BD1484" s="136"/>
    </row>
    <row r="1485" spans="1:56" ht="11.25" customHeight="1">
      <c r="A1485" s="123">
        <v>322</v>
      </c>
      <c r="B1485" s="55" t="s">
        <v>1315</v>
      </c>
      <c r="C1485" s="345">
        <v>2</v>
      </c>
      <c r="D1485" s="57">
        <v>42916</v>
      </c>
      <c r="E1485" s="94">
        <v>20</v>
      </c>
      <c r="F1485" s="122" t="s">
        <v>289</v>
      </c>
      <c r="G1485" s="122" t="s">
        <v>748</v>
      </c>
      <c r="H1485" s="122" t="s">
        <v>72</v>
      </c>
      <c r="I1485" s="55" t="s">
        <v>103</v>
      </c>
      <c r="J1485" s="55"/>
      <c r="K1485" s="55"/>
      <c r="L1485" s="222">
        <v>70.486122528363055</v>
      </c>
      <c r="M1485" s="126">
        <v>0</v>
      </c>
      <c r="N1485" s="221">
        <v>0</v>
      </c>
      <c r="O1485" s="136"/>
      <c r="P1485" s="136">
        <v>1</v>
      </c>
      <c r="Q1485" s="221">
        <v>89.564925000000002</v>
      </c>
      <c r="R1485" s="126">
        <v>0</v>
      </c>
      <c r="S1485" s="221">
        <v>0</v>
      </c>
      <c r="T1485" s="136"/>
      <c r="U1485" s="136">
        <v>1</v>
      </c>
      <c r="V1485" s="221">
        <v>90.296250000000001</v>
      </c>
      <c r="W1485" s="126">
        <v>0</v>
      </c>
      <c r="X1485" s="221">
        <v>0</v>
      </c>
      <c r="Y1485" s="136"/>
      <c r="Z1485" s="136">
        <v>1</v>
      </c>
      <c r="AA1485" s="221">
        <v>114.33047500000001</v>
      </c>
      <c r="AB1485" s="126">
        <v>0</v>
      </c>
      <c r="AC1485" s="221">
        <v>0</v>
      </c>
      <c r="AD1485" s="136"/>
      <c r="AE1485" s="136">
        <v>1</v>
      </c>
      <c r="AF1485" s="221">
        <v>80.002974999999992</v>
      </c>
      <c r="AG1485" s="126">
        <v>0</v>
      </c>
      <c r="AH1485" s="221">
        <v>0</v>
      </c>
      <c r="AI1485" s="136"/>
      <c r="AJ1485" s="136">
        <v>1</v>
      </c>
      <c r="AK1485" s="136">
        <v>92.256399999999999</v>
      </c>
      <c r="AL1485" s="8">
        <v>0</v>
      </c>
      <c r="AM1485" s="58">
        <v>0</v>
      </c>
      <c r="AN1485" s="55"/>
      <c r="AO1485" s="237">
        <v>1</v>
      </c>
      <c r="AP1485" s="136">
        <v>70.87</v>
      </c>
      <c r="AQ1485" s="200">
        <v>0</v>
      </c>
      <c r="AR1485" s="201">
        <v>0</v>
      </c>
      <c r="AS1485" s="136"/>
      <c r="AT1485" s="55">
        <v>1</v>
      </c>
      <c r="AU1485" s="423">
        <v>84.833699999999993</v>
      </c>
      <c r="AV1485" s="200">
        <v>0</v>
      </c>
      <c r="AW1485" s="201">
        <v>0</v>
      </c>
      <c r="AX1485" s="423"/>
      <c r="AY1485" s="136"/>
      <c r="AZ1485" s="423">
        <v>96.256299999999982</v>
      </c>
      <c r="BA1485" s="200">
        <v>0</v>
      </c>
      <c r="BB1485" s="201">
        <v>0</v>
      </c>
      <c r="BC1485" s="425"/>
      <c r="BD1485" s="136"/>
    </row>
    <row r="1486" spans="1:56" ht="11.25" customHeight="1">
      <c r="A1486" s="357">
        <v>323</v>
      </c>
      <c r="B1486" s="263" t="s">
        <v>825</v>
      </c>
      <c r="C1486" s="344">
        <v>0</v>
      </c>
      <c r="D1486" s="264"/>
      <c r="E1486" s="421">
        <v>420</v>
      </c>
      <c r="F1486" s="263" t="s">
        <v>151</v>
      </c>
      <c r="G1486" s="263" t="s">
        <v>589</v>
      </c>
      <c r="H1486" s="263" t="s">
        <v>823</v>
      </c>
      <c r="I1486" s="263" t="s">
        <v>849</v>
      </c>
      <c r="J1486" s="263" t="s">
        <v>336</v>
      </c>
      <c r="K1486" s="263" t="s">
        <v>848</v>
      </c>
      <c r="L1486" s="284">
        <v>2972.8139999999999</v>
      </c>
      <c r="M1486" s="269">
        <v>3728267.1129613142</v>
      </c>
      <c r="N1486" s="282">
        <v>1.2541205446964776</v>
      </c>
      <c r="O1486" s="279">
        <v>1</v>
      </c>
      <c r="P1486" s="279"/>
      <c r="Q1486" s="284">
        <v>2707.337</v>
      </c>
      <c r="R1486" s="269">
        <v>3366977.3930833722</v>
      </c>
      <c r="S1486" s="282">
        <v>1.2436491626581294</v>
      </c>
      <c r="T1486" s="279">
        <v>1</v>
      </c>
      <c r="U1486" s="279"/>
      <c r="V1486" s="284">
        <v>3047.5569999999998</v>
      </c>
      <c r="W1486" s="269">
        <v>3797732.0917697223</v>
      </c>
      <c r="X1486" s="282">
        <v>1.2461562135736011</v>
      </c>
      <c r="Y1486" s="279">
        <v>1</v>
      </c>
      <c r="Z1486" s="279"/>
      <c r="AA1486" s="284">
        <v>2533.4540000000002</v>
      </c>
      <c r="AB1486" s="269">
        <v>3038664.7283026385</v>
      </c>
      <c r="AC1486" s="282">
        <v>1.1994157889989865</v>
      </c>
      <c r="AD1486" s="279">
        <v>1</v>
      </c>
      <c r="AE1486" s="279"/>
      <c r="AF1486" s="284">
        <v>2983.76</v>
      </c>
      <c r="AG1486" s="269">
        <v>3733309.5959389289</v>
      </c>
      <c r="AH1486" s="282">
        <v>1.2512097474123016</v>
      </c>
      <c r="AI1486" s="279">
        <v>1</v>
      </c>
      <c r="AJ1486" s="279"/>
      <c r="AK1486" s="279">
        <v>2832</v>
      </c>
      <c r="AL1486" s="265">
        <v>3552696.6575032645</v>
      </c>
      <c r="AM1486" s="268">
        <v>1.2544832830166894</v>
      </c>
      <c r="AN1486" s="263"/>
      <c r="AO1486" s="316"/>
      <c r="AP1486" s="279">
        <v>2605.27</v>
      </c>
      <c r="AQ1486" s="265">
        <v>3275495.1407766989</v>
      </c>
      <c r="AR1486" s="268">
        <v>1.2572574592179311</v>
      </c>
      <c r="AS1486" s="279"/>
      <c r="AT1486" s="279"/>
      <c r="AU1486" s="422">
        <v>2724.75</v>
      </c>
      <c r="AV1486" s="265">
        <v>3416095.6934392122</v>
      </c>
      <c r="AW1486" s="268">
        <v>1.2537281194381915</v>
      </c>
      <c r="AX1486" s="422"/>
      <c r="AY1486" s="279"/>
      <c r="AZ1486" s="422">
        <v>1912.4549818181831</v>
      </c>
      <c r="BA1486" s="265">
        <v>2568170.6688925247</v>
      </c>
      <c r="BB1486" s="268">
        <v>1.3428659462880264</v>
      </c>
      <c r="BC1486" s="422"/>
      <c r="BD1486" s="279"/>
    </row>
    <row r="1487" spans="1:56" s="4" customFormat="1" ht="11.25" customHeight="1">
      <c r="A1487" s="123">
        <v>323</v>
      </c>
      <c r="B1487" s="55" t="s">
        <v>825</v>
      </c>
      <c r="C1487" s="345">
        <v>1</v>
      </c>
      <c r="D1487" s="57">
        <v>37550</v>
      </c>
      <c r="E1487" s="94">
        <v>210</v>
      </c>
      <c r="F1487" s="55" t="s">
        <v>151</v>
      </c>
      <c r="G1487" s="55" t="s">
        <v>589</v>
      </c>
      <c r="H1487" s="55" t="s">
        <v>823</v>
      </c>
      <c r="I1487" s="55" t="s">
        <v>849</v>
      </c>
      <c r="J1487" s="55" t="s">
        <v>336</v>
      </c>
      <c r="K1487" s="55" t="s">
        <v>848</v>
      </c>
      <c r="L1487" s="136"/>
      <c r="M1487" s="126"/>
      <c r="N1487" s="221"/>
      <c r="O1487" s="136"/>
      <c r="P1487" s="136"/>
      <c r="Q1487" s="136"/>
      <c r="R1487" s="126">
        <v>0</v>
      </c>
      <c r="S1487" s="221">
        <v>0</v>
      </c>
      <c r="T1487" s="136"/>
      <c r="U1487" s="136"/>
      <c r="V1487" s="136"/>
      <c r="W1487" s="126">
        <v>0</v>
      </c>
      <c r="X1487" s="221">
        <v>0</v>
      </c>
      <c r="Y1487" s="136"/>
      <c r="Z1487" s="136"/>
      <c r="AA1487" s="136"/>
      <c r="AB1487" s="126"/>
      <c r="AC1487" s="221"/>
      <c r="AD1487" s="136"/>
      <c r="AE1487" s="136"/>
      <c r="AF1487" s="136"/>
      <c r="AG1487" s="126"/>
      <c r="AH1487" s="221"/>
      <c r="AI1487" s="136"/>
      <c r="AJ1487" s="136"/>
      <c r="AK1487" s="136">
        <v>1521.31</v>
      </c>
      <c r="AL1487" s="8">
        <v>1908481.9412342983</v>
      </c>
      <c r="AM1487" s="58">
        <v>1.2544990443987736</v>
      </c>
      <c r="AN1487" s="237">
        <v>1</v>
      </c>
      <c r="AO1487" s="237"/>
      <c r="AP1487" s="136">
        <v>1267.2370100000001</v>
      </c>
      <c r="AQ1487" s="200">
        <v>1570210.8989714256</v>
      </c>
      <c r="AR1487" s="201">
        <v>1.2390822605247502</v>
      </c>
      <c r="AS1487" s="136">
        <v>1</v>
      </c>
      <c r="AT1487" s="136"/>
      <c r="AU1487" s="423">
        <v>1362.99</v>
      </c>
      <c r="AV1487" s="200">
        <v>1713590.3026018939</v>
      </c>
      <c r="AW1487" s="201">
        <v>1.2572288150330477</v>
      </c>
      <c r="AX1487" s="423">
        <v>1</v>
      </c>
      <c r="AY1487" s="136"/>
      <c r="AZ1487" s="424">
        <v>939.72687591967281</v>
      </c>
      <c r="BA1487" s="200">
        <v>1262620.5289884538</v>
      </c>
      <c r="BB1487" s="201">
        <v>1.3436037228931843</v>
      </c>
      <c r="BC1487" s="425">
        <v>1</v>
      </c>
      <c r="BD1487" s="136"/>
    </row>
    <row r="1488" spans="1:56" s="4" customFormat="1" ht="12.75" customHeight="1">
      <c r="A1488" s="123">
        <v>323</v>
      </c>
      <c r="B1488" s="55" t="s">
        <v>825</v>
      </c>
      <c r="C1488" s="345">
        <v>2</v>
      </c>
      <c r="D1488" s="57">
        <v>37824</v>
      </c>
      <c r="E1488" s="94">
        <v>210</v>
      </c>
      <c r="F1488" s="55" t="s">
        <v>151</v>
      </c>
      <c r="G1488" s="55" t="s">
        <v>589</v>
      </c>
      <c r="H1488" s="55" t="s">
        <v>823</v>
      </c>
      <c r="I1488" s="55" t="s">
        <v>849</v>
      </c>
      <c r="J1488" s="55" t="s">
        <v>336</v>
      </c>
      <c r="K1488" s="55" t="s">
        <v>848</v>
      </c>
      <c r="L1488" s="55"/>
      <c r="M1488" s="8"/>
      <c r="N1488" s="58"/>
      <c r="O1488" s="55"/>
      <c r="P1488" s="55"/>
      <c r="Q1488" s="55"/>
      <c r="R1488" s="8">
        <v>0</v>
      </c>
      <c r="S1488" s="58">
        <v>0</v>
      </c>
      <c r="T1488" s="55"/>
      <c r="U1488" s="55"/>
      <c r="V1488" s="55"/>
      <c r="W1488" s="8">
        <v>0</v>
      </c>
      <c r="X1488" s="58">
        <v>0</v>
      </c>
      <c r="Y1488" s="55"/>
      <c r="Z1488" s="55"/>
      <c r="AA1488" s="55"/>
      <c r="AB1488" s="8"/>
      <c r="AC1488" s="58"/>
      <c r="AD1488" s="55"/>
      <c r="AE1488" s="55"/>
      <c r="AF1488" s="55"/>
      <c r="AG1488" s="8"/>
      <c r="AH1488" s="58"/>
      <c r="AI1488" s="55"/>
      <c r="AJ1488" s="55"/>
      <c r="AK1488" s="55">
        <v>1310.895</v>
      </c>
      <c r="AL1488" s="8">
        <v>1644167.3699206959</v>
      </c>
      <c r="AM1488" s="58">
        <v>1.2542326959220198</v>
      </c>
      <c r="AN1488" s="237">
        <v>1</v>
      </c>
      <c r="AO1488" s="228"/>
      <c r="AP1488" s="55">
        <v>1338.03458</v>
      </c>
      <c r="AQ1488" s="200">
        <v>1705283.1178434524</v>
      </c>
      <c r="AR1488" s="201">
        <v>1.2744686447815514</v>
      </c>
      <c r="AS1488" s="55">
        <v>1</v>
      </c>
      <c r="AT1488" s="55"/>
      <c r="AU1488" s="423">
        <v>1361.76</v>
      </c>
      <c r="AV1488" s="200">
        <v>1702505.3908373178</v>
      </c>
      <c r="AW1488" s="201">
        <v>1.2502242618650259</v>
      </c>
      <c r="AX1488" s="423">
        <v>1</v>
      </c>
      <c r="AY1488" s="55"/>
      <c r="AZ1488" s="424">
        <v>972.72810589851042</v>
      </c>
      <c r="BA1488" s="200">
        <v>1305550.1399040702</v>
      </c>
      <c r="BB1488" s="201">
        <v>1.3421531998380283</v>
      </c>
      <c r="BC1488" s="425">
        <v>1</v>
      </c>
      <c r="BD1488" s="136"/>
    </row>
    <row r="1489" spans="1:56" ht="11.25" customHeight="1">
      <c r="A1489" s="357">
        <v>324</v>
      </c>
      <c r="B1489" s="263" t="s">
        <v>822</v>
      </c>
      <c r="C1489" s="344">
        <v>0</v>
      </c>
      <c r="D1489" s="264"/>
      <c r="E1489" s="421">
        <v>0</v>
      </c>
      <c r="F1489" s="263" t="s">
        <v>151</v>
      </c>
      <c r="G1489" s="263" t="s">
        <v>589</v>
      </c>
      <c r="H1489" s="263" t="s">
        <v>823</v>
      </c>
      <c r="I1489" s="263" t="s">
        <v>849</v>
      </c>
      <c r="J1489" s="263" t="s">
        <v>336</v>
      </c>
      <c r="K1489" s="263" t="s">
        <v>848</v>
      </c>
      <c r="L1489" s="267">
        <v>2939.8879999999999</v>
      </c>
      <c r="M1489" s="265">
        <v>5685213.0220021447</v>
      </c>
      <c r="N1489" s="268">
        <v>1.9338195951689809</v>
      </c>
      <c r="O1489" s="263">
        <v>1</v>
      </c>
      <c r="P1489" s="263"/>
      <c r="Q1489" s="267">
        <v>2691.114</v>
      </c>
      <c r="R1489" s="265">
        <v>5213097.1157137128</v>
      </c>
      <c r="S1489" s="268">
        <v>1.9371520922984731</v>
      </c>
      <c r="T1489" s="263">
        <v>1</v>
      </c>
      <c r="U1489" s="263"/>
      <c r="V1489" s="267">
        <v>2328.4603999999999</v>
      </c>
      <c r="W1489" s="265">
        <v>4541060.6409188807</v>
      </c>
      <c r="X1489" s="268">
        <v>1.9502417309389848</v>
      </c>
      <c r="Y1489" s="263">
        <v>1</v>
      </c>
      <c r="Z1489" s="263"/>
      <c r="AA1489" s="267">
        <v>448.02699999999999</v>
      </c>
      <c r="AB1489" s="265">
        <v>894916.2176374665</v>
      </c>
      <c r="AC1489" s="268">
        <v>1.9974604602791048</v>
      </c>
      <c r="AD1489" s="263">
        <v>1</v>
      </c>
      <c r="AE1489" s="263"/>
      <c r="AF1489" s="267">
        <v>0</v>
      </c>
      <c r="AG1489" s="265">
        <v>0</v>
      </c>
      <c r="AH1489" s="268">
        <v>0</v>
      </c>
      <c r="AI1489" s="263">
        <v>1</v>
      </c>
      <c r="AJ1489" s="263"/>
      <c r="AK1489" s="263"/>
      <c r="AL1489" s="265">
        <v>0</v>
      </c>
      <c r="AM1489" s="268">
        <v>0</v>
      </c>
      <c r="AN1489" s="263"/>
      <c r="AO1489" s="313"/>
      <c r="AP1489" s="263"/>
      <c r="AQ1489" s="265">
        <v>0</v>
      </c>
      <c r="AR1489" s="268">
        <v>0</v>
      </c>
      <c r="AS1489" s="263"/>
      <c r="AT1489" s="263"/>
      <c r="AU1489" s="422">
        <v>0</v>
      </c>
      <c r="AV1489" s="265">
        <v>0</v>
      </c>
      <c r="AW1489" s="268">
        <v>0</v>
      </c>
      <c r="AX1489" s="422"/>
      <c r="AY1489" s="263"/>
      <c r="AZ1489" s="422">
        <v>0</v>
      </c>
      <c r="BA1489" s="265">
        <v>0</v>
      </c>
      <c r="BB1489" s="268">
        <v>0</v>
      </c>
      <c r="BC1489" s="422"/>
      <c r="BD1489" s="263"/>
    </row>
    <row r="1490" spans="1:56" ht="11.25" customHeight="1">
      <c r="A1490" s="123">
        <v>324</v>
      </c>
      <c r="B1490" s="55" t="s">
        <v>822</v>
      </c>
      <c r="C1490" s="345">
        <v>1</v>
      </c>
      <c r="D1490" s="57">
        <v>22789</v>
      </c>
      <c r="E1490" s="94">
        <v>0</v>
      </c>
      <c r="F1490" s="55" t="s">
        <v>151</v>
      </c>
      <c r="G1490" s="55" t="s">
        <v>589</v>
      </c>
      <c r="H1490" s="55" t="s">
        <v>823</v>
      </c>
      <c r="I1490" s="55" t="s">
        <v>849</v>
      </c>
      <c r="J1490" s="55" t="s">
        <v>336</v>
      </c>
      <c r="K1490" s="55" t="s">
        <v>848</v>
      </c>
      <c r="L1490" s="55"/>
      <c r="M1490" s="8"/>
      <c r="N1490" s="58"/>
      <c r="O1490" s="55"/>
      <c r="P1490" s="55"/>
      <c r="Q1490" s="55"/>
      <c r="R1490" s="8">
        <v>0</v>
      </c>
      <c r="S1490" s="58">
        <v>0</v>
      </c>
      <c r="T1490" s="55"/>
      <c r="U1490" s="55"/>
      <c r="V1490" s="55"/>
      <c r="W1490" s="8">
        <v>0</v>
      </c>
      <c r="X1490" s="58">
        <v>0</v>
      </c>
      <c r="Y1490" s="55"/>
      <c r="Z1490" s="55"/>
      <c r="AA1490" s="55"/>
      <c r="AB1490" s="8"/>
      <c r="AC1490" s="58"/>
      <c r="AD1490" s="55"/>
      <c r="AE1490" s="55"/>
      <c r="AF1490" s="55"/>
      <c r="AG1490" s="8"/>
      <c r="AH1490" s="58"/>
      <c r="AI1490" s="55"/>
      <c r="AJ1490" s="55"/>
      <c r="AK1490" s="55"/>
      <c r="AL1490" s="8">
        <v>0</v>
      </c>
      <c r="AM1490" s="58">
        <v>0</v>
      </c>
      <c r="AN1490" s="237">
        <v>1</v>
      </c>
      <c r="AO1490" s="228"/>
      <c r="AP1490" s="55"/>
      <c r="AQ1490" s="200">
        <v>0</v>
      </c>
      <c r="AR1490" s="201">
        <v>0</v>
      </c>
      <c r="AS1490" s="55">
        <v>1</v>
      </c>
      <c r="AT1490" s="55"/>
      <c r="AU1490" s="245">
        <v>0</v>
      </c>
      <c r="AV1490" s="200">
        <v>0</v>
      </c>
      <c r="AW1490" s="201">
        <v>0</v>
      </c>
      <c r="AX1490" s="423">
        <v>1</v>
      </c>
      <c r="AY1490" s="55"/>
      <c r="AZ1490" s="245">
        <v>0</v>
      </c>
      <c r="BA1490" s="200">
        <v>0</v>
      </c>
      <c r="BB1490" s="201">
        <v>0</v>
      </c>
      <c r="BC1490" s="425">
        <v>1</v>
      </c>
      <c r="BD1490" s="136"/>
    </row>
    <row r="1491" spans="1:56" ht="11.25" customHeight="1">
      <c r="A1491" s="123">
        <v>324</v>
      </c>
      <c r="B1491" s="55" t="s">
        <v>822</v>
      </c>
      <c r="C1491" s="345">
        <v>2</v>
      </c>
      <c r="D1491" s="57">
        <v>23034</v>
      </c>
      <c r="E1491" s="94">
        <v>0</v>
      </c>
      <c r="F1491" s="55" t="s">
        <v>151</v>
      </c>
      <c r="G1491" s="55" t="s">
        <v>589</v>
      </c>
      <c r="H1491" s="55" t="s">
        <v>823</v>
      </c>
      <c r="I1491" s="55" t="s">
        <v>849</v>
      </c>
      <c r="J1491" s="55" t="s">
        <v>336</v>
      </c>
      <c r="K1491" s="55" t="s">
        <v>848</v>
      </c>
      <c r="L1491" s="55"/>
      <c r="M1491" s="8"/>
      <c r="N1491" s="58"/>
      <c r="O1491" s="55"/>
      <c r="P1491" s="55"/>
      <c r="Q1491" s="55"/>
      <c r="R1491" s="8">
        <v>0</v>
      </c>
      <c r="S1491" s="58">
        <v>0</v>
      </c>
      <c r="T1491" s="55"/>
      <c r="U1491" s="55"/>
      <c r="V1491" s="55"/>
      <c r="W1491" s="8">
        <v>0</v>
      </c>
      <c r="X1491" s="58">
        <v>0</v>
      </c>
      <c r="Y1491" s="55"/>
      <c r="Z1491" s="55"/>
      <c r="AA1491" s="55"/>
      <c r="AB1491" s="8"/>
      <c r="AC1491" s="58"/>
      <c r="AD1491" s="55"/>
      <c r="AE1491" s="55"/>
      <c r="AF1491" s="55"/>
      <c r="AG1491" s="8"/>
      <c r="AH1491" s="58"/>
      <c r="AI1491" s="55"/>
      <c r="AJ1491" s="55"/>
      <c r="AK1491" s="55"/>
      <c r="AL1491" s="8">
        <v>0</v>
      </c>
      <c r="AM1491" s="58">
        <v>0</v>
      </c>
      <c r="AN1491" s="237">
        <v>1</v>
      </c>
      <c r="AO1491" s="228"/>
      <c r="AP1491" s="55"/>
      <c r="AQ1491" s="200">
        <v>0</v>
      </c>
      <c r="AR1491" s="201">
        <v>0</v>
      </c>
      <c r="AS1491" s="55">
        <v>1</v>
      </c>
      <c r="AT1491" s="55"/>
      <c r="AU1491" s="245">
        <v>0</v>
      </c>
      <c r="AV1491" s="200">
        <v>0</v>
      </c>
      <c r="AW1491" s="201">
        <v>0</v>
      </c>
      <c r="AX1491" s="423">
        <v>1</v>
      </c>
      <c r="AY1491" s="55"/>
      <c r="AZ1491" s="245">
        <v>0</v>
      </c>
      <c r="BA1491" s="200">
        <v>0</v>
      </c>
      <c r="BB1491" s="201">
        <v>0</v>
      </c>
      <c r="BC1491" s="425">
        <v>1</v>
      </c>
      <c r="BD1491" s="136"/>
    </row>
    <row r="1492" spans="1:56" ht="11.25" customHeight="1">
      <c r="A1492" s="123">
        <v>324</v>
      </c>
      <c r="B1492" s="55" t="s">
        <v>822</v>
      </c>
      <c r="C1492" s="345">
        <v>3</v>
      </c>
      <c r="D1492" s="57">
        <v>23173</v>
      </c>
      <c r="E1492" s="94">
        <v>0</v>
      </c>
      <c r="F1492" s="55" t="s">
        <v>151</v>
      </c>
      <c r="G1492" s="55" t="s">
        <v>589</v>
      </c>
      <c r="H1492" s="55" t="s">
        <v>823</v>
      </c>
      <c r="I1492" s="55" t="s">
        <v>849</v>
      </c>
      <c r="J1492" s="55" t="s">
        <v>336</v>
      </c>
      <c r="K1492" s="55" t="s">
        <v>848</v>
      </c>
      <c r="L1492" s="55"/>
      <c r="M1492" s="8"/>
      <c r="N1492" s="58"/>
      <c r="O1492" s="55"/>
      <c r="P1492" s="55"/>
      <c r="Q1492" s="55"/>
      <c r="R1492" s="8">
        <v>0</v>
      </c>
      <c r="S1492" s="58">
        <v>0</v>
      </c>
      <c r="T1492" s="55"/>
      <c r="U1492" s="55"/>
      <c r="V1492" s="55"/>
      <c r="W1492" s="8">
        <v>0</v>
      </c>
      <c r="X1492" s="58">
        <v>0</v>
      </c>
      <c r="Y1492" s="55"/>
      <c r="Z1492" s="55"/>
      <c r="AA1492" s="55"/>
      <c r="AB1492" s="8"/>
      <c r="AC1492" s="58"/>
      <c r="AD1492" s="55"/>
      <c r="AE1492" s="55"/>
      <c r="AF1492" s="55"/>
      <c r="AG1492" s="8"/>
      <c r="AH1492" s="58"/>
      <c r="AI1492" s="55"/>
      <c r="AJ1492" s="55"/>
      <c r="AK1492" s="55"/>
      <c r="AL1492" s="8">
        <v>0</v>
      </c>
      <c r="AM1492" s="58">
        <v>0</v>
      </c>
      <c r="AN1492" s="237">
        <v>1</v>
      </c>
      <c r="AO1492" s="228"/>
      <c r="AP1492" s="55"/>
      <c r="AQ1492" s="200">
        <v>0</v>
      </c>
      <c r="AR1492" s="201">
        <v>0</v>
      </c>
      <c r="AS1492" s="55">
        <v>1</v>
      </c>
      <c r="AT1492" s="55"/>
      <c r="AU1492" s="245">
        <v>0</v>
      </c>
      <c r="AV1492" s="200">
        <v>0</v>
      </c>
      <c r="AW1492" s="201">
        <v>0</v>
      </c>
      <c r="AX1492" s="423">
        <v>1</v>
      </c>
      <c r="AY1492" s="55"/>
      <c r="AZ1492" s="245">
        <v>0</v>
      </c>
      <c r="BA1492" s="200">
        <v>0</v>
      </c>
      <c r="BB1492" s="201">
        <v>0</v>
      </c>
      <c r="BC1492" s="425">
        <v>1</v>
      </c>
      <c r="BD1492" s="136"/>
    </row>
    <row r="1493" spans="1:56" ht="11.25" customHeight="1">
      <c r="A1493" s="123">
        <v>324</v>
      </c>
      <c r="B1493" s="55" t="s">
        <v>822</v>
      </c>
      <c r="C1493" s="345">
        <v>4</v>
      </c>
      <c r="D1493" s="57">
        <v>23311</v>
      </c>
      <c r="E1493" s="94">
        <v>0</v>
      </c>
      <c r="F1493" s="55" t="s">
        <v>151</v>
      </c>
      <c r="G1493" s="55" t="s">
        <v>589</v>
      </c>
      <c r="H1493" s="55" t="s">
        <v>823</v>
      </c>
      <c r="I1493" s="55" t="s">
        <v>849</v>
      </c>
      <c r="J1493" s="55" t="s">
        <v>336</v>
      </c>
      <c r="K1493" s="55" t="s">
        <v>848</v>
      </c>
      <c r="L1493" s="55"/>
      <c r="M1493" s="8"/>
      <c r="N1493" s="58"/>
      <c r="O1493" s="55"/>
      <c r="P1493" s="55"/>
      <c r="Q1493" s="55"/>
      <c r="R1493" s="8">
        <v>0</v>
      </c>
      <c r="S1493" s="58">
        <v>0</v>
      </c>
      <c r="T1493" s="55"/>
      <c r="U1493" s="55"/>
      <c r="V1493" s="55"/>
      <c r="W1493" s="8">
        <v>0</v>
      </c>
      <c r="X1493" s="58">
        <v>0</v>
      </c>
      <c r="Y1493" s="55"/>
      <c r="Z1493" s="55"/>
      <c r="AA1493" s="55"/>
      <c r="AB1493" s="8"/>
      <c r="AC1493" s="58"/>
      <c r="AD1493" s="55"/>
      <c r="AE1493" s="55"/>
      <c r="AF1493" s="55"/>
      <c r="AG1493" s="8"/>
      <c r="AH1493" s="58"/>
      <c r="AI1493" s="55"/>
      <c r="AJ1493" s="55"/>
      <c r="AK1493" s="55"/>
      <c r="AL1493" s="8">
        <v>0</v>
      </c>
      <c r="AM1493" s="58">
        <v>0</v>
      </c>
      <c r="AN1493" s="237">
        <v>1</v>
      </c>
      <c r="AO1493" s="228"/>
      <c r="AP1493" s="55"/>
      <c r="AQ1493" s="200">
        <v>0</v>
      </c>
      <c r="AR1493" s="201">
        <v>0</v>
      </c>
      <c r="AS1493" s="55">
        <v>1</v>
      </c>
      <c r="AT1493" s="55"/>
      <c r="AU1493" s="245">
        <v>0</v>
      </c>
      <c r="AV1493" s="200">
        <v>0</v>
      </c>
      <c r="AW1493" s="201">
        <v>0</v>
      </c>
      <c r="AX1493" s="423">
        <v>1</v>
      </c>
      <c r="AY1493" s="55"/>
      <c r="AZ1493" s="245">
        <v>0</v>
      </c>
      <c r="BA1493" s="200">
        <v>0</v>
      </c>
      <c r="BB1493" s="201">
        <v>0</v>
      </c>
      <c r="BC1493" s="425">
        <v>1</v>
      </c>
      <c r="BD1493" s="136"/>
    </row>
    <row r="1494" spans="1:56" ht="12" customHeight="1">
      <c r="A1494" s="123">
        <v>324</v>
      </c>
      <c r="B1494" s="55" t="s">
        <v>822</v>
      </c>
      <c r="C1494" s="345">
        <v>5</v>
      </c>
      <c r="D1494" s="57">
        <v>23496</v>
      </c>
      <c r="E1494" s="94">
        <v>0</v>
      </c>
      <c r="F1494" s="55" t="s">
        <v>151</v>
      </c>
      <c r="G1494" s="55" t="s">
        <v>589</v>
      </c>
      <c r="H1494" s="55" t="s">
        <v>823</v>
      </c>
      <c r="I1494" s="55" t="s">
        <v>849</v>
      </c>
      <c r="J1494" s="55" t="s">
        <v>336</v>
      </c>
      <c r="K1494" s="55" t="s">
        <v>848</v>
      </c>
      <c r="L1494" s="55"/>
      <c r="M1494" s="8"/>
      <c r="N1494" s="58"/>
      <c r="O1494" s="55"/>
      <c r="P1494" s="55"/>
      <c r="Q1494" s="55"/>
      <c r="R1494" s="8">
        <v>0</v>
      </c>
      <c r="S1494" s="58">
        <v>0</v>
      </c>
      <c r="T1494" s="55"/>
      <c r="U1494" s="55"/>
      <c r="V1494" s="55"/>
      <c r="W1494" s="8">
        <v>0</v>
      </c>
      <c r="X1494" s="58">
        <v>0</v>
      </c>
      <c r="Y1494" s="55"/>
      <c r="Z1494" s="55"/>
      <c r="AA1494" s="55"/>
      <c r="AB1494" s="8"/>
      <c r="AC1494" s="58"/>
      <c r="AD1494" s="55"/>
      <c r="AE1494" s="55"/>
      <c r="AF1494" s="55"/>
      <c r="AG1494" s="8"/>
      <c r="AH1494" s="58"/>
      <c r="AI1494" s="55"/>
      <c r="AJ1494" s="55"/>
      <c r="AK1494" s="55"/>
      <c r="AL1494" s="8">
        <v>0</v>
      </c>
      <c r="AM1494" s="58">
        <v>0</v>
      </c>
      <c r="AN1494" s="237">
        <v>1</v>
      </c>
      <c r="AO1494" s="228"/>
      <c r="AP1494" s="55"/>
      <c r="AQ1494" s="200">
        <v>0</v>
      </c>
      <c r="AR1494" s="201">
        <v>0</v>
      </c>
      <c r="AS1494" s="55">
        <v>1</v>
      </c>
      <c r="AT1494" s="55"/>
      <c r="AU1494" s="245">
        <v>0</v>
      </c>
      <c r="AV1494" s="200">
        <v>0</v>
      </c>
      <c r="AW1494" s="201">
        <v>0</v>
      </c>
      <c r="AX1494" s="423">
        <v>1</v>
      </c>
      <c r="AY1494" s="55"/>
      <c r="AZ1494" s="245">
        <v>0</v>
      </c>
      <c r="BA1494" s="200">
        <v>0</v>
      </c>
      <c r="BB1494" s="201">
        <v>0</v>
      </c>
      <c r="BC1494" s="425">
        <v>1</v>
      </c>
      <c r="BD1494" s="136"/>
    </row>
    <row r="1495" spans="1:56" s="4" customFormat="1" ht="11.25" customHeight="1">
      <c r="A1495" s="123">
        <v>324</v>
      </c>
      <c r="B1495" s="136" t="s">
        <v>822</v>
      </c>
      <c r="C1495" s="346">
        <v>6</v>
      </c>
      <c r="D1495" s="140">
        <v>23978</v>
      </c>
      <c r="E1495" s="94">
        <v>0</v>
      </c>
      <c r="F1495" s="136" t="s">
        <v>151</v>
      </c>
      <c r="G1495" s="136" t="s">
        <v>589</v>
      </c>
      <c r="H1495" s="136" t="s">
        <v>823</v>
      </c>
      <c r="I1495" s="55" t="s">
        <v>849</v>
      </c>
      <c r="J1495" s="55" t="s">
        <v>336</v>
      </c>
      <c r="K1495" s="136" t="s">
        <v>848</v>
      </c>
      <c r="L1495" s="136"/>
      <c r="M1495" s="126"/>
      <c r="N1495" s="221"/>
      <c r="O1495" s="136"/>
      <c r="P1495" s="136"/>
      <c r="Q1495" s="136"/>
      <c r="R1495" s="126">
        <v>0</v>
      </c>
      <c r="S1495" s="221">
        <v>0</v>
      </c>
      <c r="T1495" s="136"/>
      <c r="U1495" s="136"/>
      <c r="V1495" s="136"/>
      <c r="W1495" s="126">
        <v>0</v>
      </c>
      <c r="X1495" s="221">
        <v>0</v>
      </c>
      <c r="Y1495" s="136"/>
      <c r="Z1495" s="136"/>
      <c r="AA1495" s="136"/>
      <c r="AB1495" s="126"/>
      <c r="AC1495" s="221"/>
      <c r="AD1495" s="136"/>
      <c r="AE1495" s="136"/>
      <c r="AF1495" s="136"/>
      <c r="AG1495" s="126"/>
      <c r="AH1495" s="221"/>
      <c r="AI1495" s="136"/>
      <c r="AJ1495" s="136"/>
      <c r="AK1495" s="136"/>
      <c r="AL1495" s="8">
        <v>0</v>
      </c>
      <c r="AM1495" s="58">
        <v>0</v>
      </c>
      <c r="AN1495" s="237">
        <v>1</v>
      </c>
      <c r="AO1495" s="237"/>
      <c r="AP1495" s="136"/>
      <c r="AQ1495" s="200">
        <v>0</v>
      </c>
      <c r="AR1495" s="201">
        <v>0</v>
      </c>
      <c r="AS1495" s="136">
        <v>1</v>
      </c>
      <c r="AT1495" s="136"/>
      <c r="AU1495" s="245">
        <v>0</v>
      </c>
      <c r="AV1495" s="200">
        <v>0</v>
      </c>
      <c r="AW1495" s="201">
        <v>0</v>
      </c>
      <c r="AX1495" s="423">
        <v>1</v>
      </c>
      <c r="AY1495" s="136"/>
      <c r="AZ1495" s="245">
        <v>0</v>
      </c>
      <c r="BA1495" s="200">
        <v>0</v>
      </c>
      <c r="BB1495" s="201">
        <v>0</v>
      </c>
      <c r="BC1495" s="425">
        <v>1</v>
      </c>
      <c r="BD1495" s="136"/>
    </row>
    <row r="1496" spans="1:56" ht="11.25" customHeight="1">
      <c r="A1496" s="123">
        <v>324</v>
      </c>
      <c r="B1496" s="136" t="s">
        <v>822</v>
      </c>
      <c r="C1496" s="346">
        <v>7</v>
      </c>
      <c r="D1496" s="140">
        <v>24559</v>
      </c>
      <c r="E1496" s="94">
        <v>0</v>
      </c>
      <c r="F1496" s="55" t="s">
        <v>151</v>
      </c>
      <c r="G1496" s="55" t="s">
        <v>589</v>
      </c>
      <c r="H1496" s="55" t="s">
        <v>823</v>
      </c>
      <c r="I1496" s="55" t="s">
        <v>849</v>
      </c>
      <c r="J1496" s="55" t="s">
        <v>336</v>
      </c>
      <c r="K1496" s="55" t="s">
        <v>848</v>
      </c>
      <c r="L1496" s="136"/>
      <c r="M1496" s="8"/>
      <c r="N1496" s="58"/>
      <c r="O1496" s="55"/>
      <c r="P1496" s="55"/>
      <c r="Q1496" s="136"/>
      <c r="R1496" s="8">
        <v>0</v>
      </c>
      <c r="S1496" s="58">
        <v>0</v>
      </c>
      <c r="T1496" s="55"/>
      <c r="U1496" s="55"/>
      <c r="V1496" s="136"/>
      <c r="W1496" s="8">
        <v>0</v>
      </c>
      <c r="X1496" s="58">
        <v>0</v>
      </c>
      <c r="Y1496" s="55"/>
      <c r="Z1496" s="55"/>
      <c r="AA1496" s="136"/>
      <c r="AB1496" s="8"/>
      <c r="AC1496" s="58"/>
      <c r="AD1496" s="55"/>
      <c r="AE1496" s="55"/>
      <c r="AF1496" s="136"/>
      <c r="AG1496" s="8"/>
      <c r="AH1496" s="58"/>
      <c r="AI1496" s="55"/>
      <c r="AJ1496" s="55"/>
      <c r="AK1496" s="55"/>
      <c r="AL1496" s="8">
        <v>0</v>
      </c>
      <c r="AM1496" s="58">
        <v>0</v>
      </c>
      <c r="AN1496" s="237">
        <v>1</v>
      </c>
      <c r="AO1496" s="237"/>
      <c r="AP1496" s="55"/>
      <c r="AQ1496" s="200">
        <v>0</v>
      </c>
      <c r="AR1496" s="201">
        <v>0</v>
      </c>
      <c r="AS1496" s="55">
        <v>1</v>
      </c>
      <c r="AT1496" s="55"/>
      <c r="AU1496" s="245">
        <v>0</v>
      </c>
      <c r="AV1496" s="200">
        <v>0</v>
      </c>
      <c r="AW1496" s="201">
        <v>0</v>
      </c>
      <c r="AX1496" s="423">
        <v>1</v>
      </c>
      <c r="AY1496" s="55"/>
      <c r="AZ1496" s="245">
        <v>0</v>
      </c>
      <c r="BA1496" s="200">
        <v>0</v>
      </c>
      <c r="BB1496" s="201">
        <v>0</v>
      </c>
      <c r="BC1496" s="425">
        <v>1</v>
      </c>
      <c r="BD1496" s="136"/>
    </row>
    <row r="1497" spans="1:56" ht="12" customHeight="1">
      <c r="A1497" s="123">
        <v>324</v>
      </c>
      <c r="B1497" s="136" t="s">
        <v>822</v>
      </c>
      <c r="C1497" s="346">
        <v>8</v>
      </c>
      <c r="D1497" s="140">
        <v>25246</v>
      </c>
      <c r="E1497" s="94">
        <v>0</v>
      </c>
      <c r="F1497" s="55" t="s">
        <v>151</v>
      </c>
      <c r="G1497" s="55" t="s">
        <v>589</v>
      </c>
      <c r="H1497" s="55" t="s">
        <v>823</v>
      </c>
      <c r="I1497" s="55" t="s">
        <v>849</v>
      </c>
      <c r="J1497" s="55" t="s">
        <v>336</v>
      </c>
      <c r="K1497" s="55" t="s">
        <v>848</v>
      </c>
      <c r="L1497" s="136"/>
      <c r="M1497" s="8"/>
      <c r="N1497" s="58"/>
      <c r="O1497" s="55"/>
      <c r="P1497" s="55"/>
      <c r="Q1497" s="136"/>
      <c r="R1497" s="8">
        <v>0</v>
      </c>
      <c r="S1497" s="58">
        <v>0</v>
      </c>
      <c r="T1497" s="55"/>
      <c r="U1497" s="55"/>
      <c r="V1497" s="136"/>
      <c r="W1497" s="8">
        <v>0</v>
      </c>
      <c r="X1497" s="58">
        <v>0</v>
      </c>
      <c r="Y1497" s="55"/>
      <c r="Z1497" s="55"/>
      <c r="AA1497" s="136"/>
      <c r="AB1497" s="8"/>
      <c r="AC1497" s="58"/>
      <c r="AD1497" s="55"/>
      <c r="AE1497" s="55"/>
      <c r="AF1497" s="136"/>
      <c r="AG1497" s="8"/>
      <c r="AH1497" s="58"/>
      <c r="AI1497" s="55"/>
      <c r="AJ1497" s="55"/>
      <c r="AK1497" s="55"/>
      <c r="AL1497" s="8">
        <v>0</v>
      </c>
      <c r="AM1497" s="58">
        <v>0</v>
      </c>
      <c r="AN1497" s="237">
        <v>1</v>
      </c>
      <c r="AO1497" s="237"/>
      <c r="AP1497" s="55"/>
      <c r="AQ1497" s="200">
        <v>0</v>
      </c>
      <c r="AR1497" s="201">
        <v>0</v>
      </c>
      <c r="AS1497" s="55">
        <v>1</v>
      </c>
      <c r="AT1497" s="55"/>
      <c r="AU1497" s="245">
        <v>0</v>
      </c>
      <c r="AV1497" s="200">
        <v>0</v>
      </c>
      <c r="AW1497" s="201">
        <v>0</v>
      </c>
      <c r="AX1497" s="423">
        <v>1</v>
      </c>
      <c r="AY1497" s="55"/>
      <c r="AZ1497" s="245">
        <v>0</v>
      </c>
      <c r="BA1497" s="200">
        <v>0</v>
      </c>
      <c r="BB1497" s="201">
        <v>0</v>
      </c>
      <c r="BC1497" s="425">
        <v>1</v>
      </c>
      <c r="BD1497" s="136"/>
    </row>
    <row r="1498" spans="1:56" s="4" customFormat="1" ht="11.25" customHeight="1">
      <c r="A1498" s="123">
        <v>324</v>
      </c>
      <c r="B1498" s="55" t="s">
        <v>822</v>
      </c>
      <c r="C1498" s="345">
        <v>9</v>
      </c>
      <c r="D1498" s="57">
        <v>25620</v>
      </c>
      <c r="E1498" s="94">
        <v>0</v>
      </c>
      <c r="F1498" s="55" t="s">
        <v>151</v>
      </c>
      <c r="G1498" s="55" t="s">
        <v>589</v>
      </c>
      <c r="H1498" s="55" t="s">
        <v>823</v>
      </c>
      <c r="I1498" s="55" t="s">
        <v>849</v>
      </c>
      <c r="J1498" s="55" t="s">
        <v>336</v>
      </c>
      <c r="K1498" s="55" t="s">
        <v>848</v>
      </c>
      <c r="L1498" s="55"/>
      <c r="M1498" s="8"/>
      <c r="N1498" s="58"/>
      <c r="O1498" s="55"/>
      <c r="P1498" s="55"/>
      <c r="Q1498" s="55"/>
      <c r="R1498" s="8">
        <v>0</v>
      </c>
      <c r="S1498" s="58">
        <v>0</v>
      </c>
      <c r="T1498" s="55"/>
      <c r="U1498" s="55"/>
      <c r="V1498" s="55"/>
      <c r="W1498" s="8">
        <v>0</v>
      </c>
      <c r="X1498" s="58">
        <v>0</v>
      </c>
      <c r="Y1498" s="55"/>
      <c r="Z1498" s="55"/>
      <c r="AA1498" s="55"/>
      <c r="AB1498" s="8"/>
      <c r="AC1498" s="58"/>
      <c r="AD1498" s="55"/>
      <c r="AE1498" s="55"/>
      <c r="AF1498" s="55"/>
      <c r="AG1498" s="8"/>
      <c r="AH1498" s="58"/>
      <c r="AI1498" s="55"/>
      <c r="AJ1498" s="55"/>
      <c r="AK1498" s="55"/>
      <c r="AL1498" s="8">
        <v>0</v>
      </c>
      <c r="AM1498" s="58">
        <v>0</v>
      </c>
      <c r="AN1498" s="237">
        <v>1</v>
      </c>
      <c r="AO1498" s="228"/>
      <c r="AP1498" s="55"/>
      <c r="AQ1498" s="200">
        <v>0</v>
      </c>
      <c r="AR1498" s="201">
        <v>0</v>
      </c>
      <c r="AS1498" s="55">
        <v>1</v>
      </c>
      <c r="AT1498" s="55"/>
      <c r="AU1498" s="245">
        <v>0</v>
      </c>
      <c r="AV1498" s="200">
        <v>0</v>
      </c>
      <c r="AW1498" s="201">
        <v>0</v>
      </c>
      <c r="AX1498" s="423">
        <v>1</v>
      </c>
      <c r="AY1498" s="55"/>
      <c r="AZ1498" s="245">
        <v>0</v>
      </c>
      <c r="BA1498" s="200">
        <v>0</v>
      </c>
      <c r="BB1498" s="201">
        <v>0</v>
      </c>
      <c r="BC1498" s="425">
        <v>1</v>
      </c>
      <c r="BD1498" s="136"/>
    </row>
    <row r="1499" spans="1:56" ht="11.25" customHeight="1">
      <c r="A1499" s="357">
        <v>325</v>
      </c>
      <c r="B1499" s="263" t="s">
        <v>824</v>
      </c>
      <c r="C1499" s="344">
        <v>0</v>
      </c>
      <c r="D1499" s="264"/>
      <c r="E1499" s="421">
        <v>1470</v>
      </c>
      <c r="F1499" s="263" t="s">
        <v>151</v>
      </c>
      <c r="G1499" s="263" t="s">
        <v>589</v>
      </c>
      <c r="H1499" s="263" t="s">
        <v>823</v>
      </c>
      <c r="I1499" s="263" t="s">
        <v>849</v>
      </c>
      <c r="J1499" s="263" t="s">
        <v>336</v>
      </c>
      <c r="K1499" s="263" t="s">
        <v>848</v>
      </c>
      <c r="L1499" s="267">
        <v>9246.0619999999999</v>
      </c>
      <c r="M1499" s="265">
        <v>12542621.380287403</v>
      </c>
      <c r="N1499" s="268">
        <v>1.3565365860933447</v>
      </c>
      <c r="O1499" s="263">
        <v>1</v>
      </c>
      <c r="P1499" s="263"/>
      <c r="Q1499" s="267">
        <v>9691.9390000000003</v>
      </c>
      <c r="R1499" s="265">
        <v>13065501.970782652</v>
      </c>
      <c r="S1499" s="268">
        <v>1.3480792616196462</v>
      </c>
      <c r="T1499" s="263">
        <v>1</v>
      </c>
      <c r="U1499" s="263"/>
      <c r="V1499" s="267">
        <v>9392.86</v>
      </c>
      <c r="W1499" s="265">
        <v>12657638.170664439</v>
      </c>
      <c r="X1499" s="268">
        <v>1.3475808401982396</v>
      </c>
      <c r="Y1499" s="263">
        <v>1</v>
      </c>
      <c r="Z1499" s="263"/>
      <c r="AA1499" s="267">
        <v>6271.1239999999998</v>
      </c>
      <c r="AB1499" s="265">
        <v>8433835.9507387877</v>
      </c>
      <c r="AC1499" s="268">
        <v>1.34486831240122</v>
      </c>
      <c r="AD1499" s="263">
        <v>1</v>
      </c>
      <c r="AE1499" s="263"/>
      <c r="AF1499" s="267">
        <v>8787.3439999999991</v>
      </c>
      <c r="AG1499" s="265">
        <v>11806855.329535538</v>
      </c>
      <c r="AH1499" s="268">
        <v>1.3436204761684007</v>
      </c>
      <c r="AI1499" s="263">
        <v>1</v>
      </c>
      <c r="AJ1499" s="263"/>
      <c r="AK1499" s="263">
        <v>7142</v>
      </c>
      <c r="AL1499" s="265">
        <v>10237922.537545402</v>
      </c>
      <c r="AM1499" s="268">
        <v>1.433481172997116</v>
      </c>
      <c r="AN1499" s="263"/>
      <c r="AO1499" s="313"/>
      <c r="AP1499" s="263">
        <v>5084.03</v>
      </c>
      <c r="AQ1499" s="265">
        <v>7564396.6055079354</v>
      </c>
      <c r="AR1499" s="268">
        <v>1.4878741088286136</v>
      </c>
      <c r="AS1499" s="263"/>
      <c r="AT1499" s="263"/>
      <c r="AU1499" s="422">
        <v>5965.9637000000002</v>
      </c>
      <c r="AV1499" s="265">
        <v>9130328.6201994624</v>
      </c>
      <c r="AW1499" s="268">
        <v>1.5304029791866587</v>
      </c>
      <c r="AX1499" s="422"/>
      <c r="AY1499" s="263"/>
      <c r="AZ1499" s="422">
        <v>5195.2051899999997</v>
      </c>
      <c r="BA1499" s="265">
        <v>8226678.7424863102</v>
      </c>
      <c r="BB1499" s="268">
        <v>1.5835137288362446</v>
      </c>
      <c r="BC1499" s="422"/>
      <c r="BD1499" s="263"/>
    </row>
    <row r="1500" spans="1:56" s="4" customFormat="1" ht="11.25" customHeight="1">
      <c r="A1500" s="123">
        <v>325</v>
      </c>
      <c r="B1500" s="55" t="s">
        <v>824</v>
      </c>
      <c r="C1500" s="345">
        <v>1</v>
      </c>
      <c r="D1500" s="57">
        <v>32159</v>
      </c>
      <c r="E1500" s="94">
        <v>210</v>
      </c>
      <c r="F1500" s="55" t="s">
        <v>151</v>
      </c>
      <c r="G1500" s="55" t="s">
        <v>589</v>
      </c>
      <c r="H1500" s="55" t="s">
        <v>823</v>
      </c>
      <c r="I1500" s="55" t="s">
        <v>849</v>
      </c>
      <c r="J1500" s="55" t="s">
        <v>336</v>
      </c>
      <c r="K1500" s="55" t="s">
        <v>848</v>
      </c>
      <c r="L1500" s="55"/>
      <c r="M1500" s="8"/>
      <c r="N1500" s="58"/>
      <c r="O1500" s="55"/>
      <c r="P1500" s="55"/>
      <c r="Q1500" s="55"/>
      <c r="R1500" s="8">
        <v>0</v>
      </c>
      <c r="S1500" s="58">
        <v>0</v>
      </c>
      <c r="T1500" s="55"/>
      <c r="U1500" s="55"/>
      <c r="V1500" s="55"/>
      <c r="W1500" s="8">
        <v>0</v>
      </c>
      <c r="X1500" s="58">
        <v>0</v>
      </c>
      <c r="Y1500" s="55"/>
      <c r="Z1500" s="55"/>
      <c r="AA1500" s="55"/>
      <c r="AB1500" s="8"/>
      <c r="AC1500" s="58"/>
      <c r="AD1500" s="55"/>
      <c r="AE1500" s="55"/>
      <c r="AF1500" s="55"/>
      <c r="AG1500" s="8"/>
      <c r="AH1500" s="58"/>
      <c r="AI1500" s="55"/>
      <c r="AJ1500" s="55"/>
      <c r="AK1500" s="55">
        <v>958.37199999999996</v>
      </c>
      <c r="AL1500" s="8">
        <v>1390145.0946763766</v>
      </c>
      <c r="AM1500" s="58">
        <v>1.450527660111498</v>
      </c>
      <c r="AN1500" s="237">
        <v>1</v>
      </c>
      <c r="AO1500" s="228"/>
      <c r="AP1500" s="55">
        <v>637.36699999999996</v>
      </c>
      <c r="AQ1500" s="200">
        <v>953393.80523943598</v>
      </c>
      <c r="AR1500" s="201">
        <v>1.495831766061682</v>
      </c>
      <c r="AS1500" s="55">
        <v>1</v>
      </c>
      <c r="AT1500" s="55"/>
      <c r="AU1500" s="423">
        <v>852.3823255538955</v>
      </c>
      <c r="AV1500" s="200">
        <v>1312498.5789656888</v>
      </c>
      <c r="AW1500" s="201">
        <v>1.5398003215432703</v>
      </c>
      <c r="AX1500" s="423">
        <v>1</v>
      </c>
      <c r="AY1500" s="55"/>
      <c r="AZ1500" s="436">
        <v>806.77393459548421</v>
      </c>
      <c r="BA1500" s="200">
        <v>1291949.4251585752</v>
      </c>
      <c r="BB1500" s="201">
        <v>1.6013772505012294</v>
      </c>
      <c r="BC1500" s="425">
        <v>1</v>
      </c>
      <c r="BD1500" s="136"/>
    </row>
    <row r="1501" spans="1:56" ht="11.25" customHeight="1">
      <c r="A1501" s="123">
        <v>325</v>
      </c>
      <c r="B1501" s="55" t="s">
        <v>824</v>
      </c>
      <c r="C1501" s="345">
        <v>2</v>
      </c>
      <c r="D1501" s="57">
        <v>31814</v>
      </c>
      <c r="E1501" s="94">
        <v>210</v>
      </c>
      <c r="F1501" s="55" t="s">
        <v>151</v>
      </c>
      <c r="G1501" s="55" t="s">
        <v>589</v>
      </c>
      <c r="H1501" s="55" t="s">
        <v>823</v>
      </c>
      <c r="I1501" s="55" t="s">
        <v>849</v>
      </c>
      <c r="J1501" s="55" t="s">
        <v>336</v>
      </c>
      <c r="K1501" s="55" t="s">
        <v>848</v>
      </c>
      <c r="L1501" s="55"/>
      <c r="M1501" s="8"/>
      <c r="N1501" s="58"/>
      <c r="O1501" s="55"/>
      <c r="P1501" s="55"/>
      <c r="Q1501" s="55"/>
      <c r="R1501" s="8">
        <v>0</v>
      </c>
      <c r="S1501" s="58">
        <v>0</v>
      </c>
      <c r="T1501" s="55"/>
      <c r="U1501" s="55"/>
      <c r="V1501" s="55"/>
      <c r="W1501" s="8">
        <v>0</v>
      </c>
      <c r="X1501" s="58">
        <v>0</v>
      </c>
      <c r="Y1501" s="55"/>
      <c r="Z1501" s="55"/>
      <c r="AA1501" s="55"/>
      <c r="AB1501" s="8"/>
      <c r="AC1501" s="58"/>
      <c r="AD1501" s="55"/>
      <c r="AE1501" s="55"/>
      <c r="AF1501" s="55"/>
      <c r="AG1501" s="8"/>
      <c r="AH1501" s="58"/>
      <c r="AI1501" s="55"/>
      <c r="AJ1501" s="55"/>
      <c r="AK1501" s="55">
        <v>836.60299999999995</v>
      </c>
      <c r="AL1501" s="8">
        <v>1217121.7227292506</v>
      </c>
      <c r="AM1501" s="58">
        <v>1.4548378654263141</v>
      </c>
      <c r="AN1501" s="237">
        <v>1</v>
      </c>
      <c r="AO1501" s="228"/>
      <c r="AP1501" s="55">
        <v>950.38499999999999</v>
      </c>
      <c r="AQ1501" s="200">
        <v>1408625.9404449246</v>
      </c>
      <c r="AR1501" s="201">
        <v>1.4821634815836999</v>
      </c>
      <c r="AS1501" s="55">
        <v>1</v>
      </c>
      <c r="AT1501" s="55"/>
      <c r="AU1501" s="423">
        <v>811.4874828409462</v>
      </c>
      <c r="AV1501" s="200">
        <v>1239264.7763821906</v>
      </c>
      <c r="AW1501" s="201">
        <v>1.5271520542049939</v>
      </c>
      <c r="AX1501" s="423">
        <v>1</v>
      </c>
      <c r="AY1501" s="55"/>
      <c r="AZ1501" s="436">
        <v>721.93298950939652</v>
      </c>
      <c r="BA1501" s="200">
        <v>1140087.6861538517</v>
      </c>
      <c r="BB1501" s="201">
        <v>1.5792153880218442</v>
      </c>
      <c r="BC1501" s="425">
        <v>1</v>
      </c>
      <c r="BD1501" s="136"/>
    </row>
    <row r="1502" spans="1:56" ht="11.25" customHeight="1">
      <c r="A1502" s="123">
        <v>325</v>
      </c>
      <c r="B1502" s="55" t="s">
        <v>824</v>
      </c>
      <c r="C1502" s="345">
        <v>3</v>
      </c>
      <c r="D1502" s="57">
        <v>31500</v>
      </c>
      <c r="E1502" s="94">
        <v>210</v>
      </c>
      <c r="F1502" s="55" t="s">
        <v>151</v>
      </c>
      <c r="G1502" s="55" t="s">
        <v>589</v>
      </c>
      <c r="H1502" s="55" t="s">
        <v>823</v>
      </c>
      <c r="I1502" s="55" t="s">
        <v>849</v>
      </c>
      <c r="J1502" s="55" t="s">
        <v>336</v>
      </c>
      <c r="K1502" s="55" t="s">
        <v>848</v>
      </c>
      <c r="L1502" s="55"/>
      <c r="M1502" s="8"/>
      <c r="N1502" s="58"/>
      <c r="O1502" s="55"/>
      <c r="P1502" s="55"/>
      <c r="Q1502" s="55"/>
      <c r="R1502" s="8">
        <v>0</v>
      </c>
      <c r="S1502" s="58">
        <v>0</v>
      </c>
      <c r="T1502" s="55"/>
      <c r="U1502" s="55"/>
      <c r="V1502" s="55"/>
      <c r="W1502" s="8">
        <v>0</v>
      </c>
      <c r="X1502" s="58">
        <v>0</v>
      </c>
      <c r="Y1502" s="55"/>
      <c r="Z1502" s="55"/>
      <c r="AA1502" s="55"/>
      <c r="AB1502" s="8"/>
      <c r="AC1502" s="58"/>
      <c r="AD1502" s="55"/>
      <c r="AE1502" s="55"/>
      <c r="AF1502" s="55"/>
      <c r="AG1502" s="8"/>
      <c r="AH1502" s="58"/>
      <c r="AI1502" s="55"/>
      <c r="AJ1502" s="55"/>
      <c r="AK1502" s="55">
        <v>1060.74</v>
      </c>
      <c r="AL1502" s="8">
        <v>1529546.2858605632</v>
      </c>
      <c r="AM1502" s="58">
        <v>1.4419615418109653</v>
      </c>
      <c r="AN1502" s="237">
        <v>1</v>
      </c>
      <c r="AO1502" s="228"/>
      <c r="AP1502" s="55">
        <v>870.4</v>
      </c>
      <c r="AQ1502" s="200">
        <v>1301160.3256352732</v>
      </c>
      <c r="AR1502" s="201">
        <v>1.4948992711802311</v>
      </c>
      <c r="AS1502" s="55">
        <v>1</v>
      </c>
      <c r="AT1502" s="55"/>
      <c r="AU1502" s="423">
        <v>818.10334465739936</v>
      </c>
      <c r="AV1502" s="200">
        <v>1247441.6920520517</v>
      </c>
      <c r="AW1502" s="201">
        <v>1.524797203432102</v>
      </c>
      <c r="AX1502" s="423">
        <v>1</v>
      </c>
      <c r="AY1502" s="55"/>
      <c r="AZ1502" s="436">
        <v>781.71538008880918</v>
      </c>
      <c r="BA1502" s="200">
        <v>1239016.8186320425</v>
      </c>
      <c r="BB1502" s="201">
        <v>1.5849973662937016</v>
      </c>
      <c r="BC1502" s="425">
        <v>1</v>
      </c>
      <c r="BD1502" s="136"/>
    </row>
    <row r="1503" spans="1:56" ht="11.25" customHeight="1">
      <c r="A1503" s="123">
        <v>325</v>
      </c>
      <c r="B1503" s="55" t="s">
        <v>824</v>
      </c>
      <c r="C1503" s="345">
        <v>4</v>
      </c>
      <c r="D1503" s="57">
        <v>33327</v>
      </c>
      <c r="E1503" s="94">
        <v>210</v>
      </c>
      <c r="F1503" s="55" t="s">
        <v>151</v>
      </c>
      <c r="G1503" s="55" t="s">
        <v>589</v>
      </c>
      <c r="H1503" s="55" t="s">
        <v>823</v>
      </c>
      <c r="I1503" s="55" t="s">
        <v>849</v>
      </c>
      <c r="J1503" s="55" t="s">
        <v>336</v>
      </c>
      <c r="K1503" s="55" t="s">
        <v>848</v>
      </c>
      <c r="L1503" s="55"/>
      <c r="M1503" s="8"/>
      <c r="N1503" s="58"/>
      <c r="O1503" s="55"/>
      <c r="P1503" s="55"/>
      <c r="Q1503" s="55"/>
      <c r="R1503" s="8">
        <v>0</v>
      </c>
      <c r="S1503" s="58">
        <v>0</v>
      </c>
      <c r="T1503" s="55"/>
      <c r="U1503" s="55"/>
      <c r="V1503" s="55"/>
      <c r="W1503" s="8">
        <v>0</v>
      </c>
      <c r="X1503" s="58">
        <v>0</v>
      </c>
      <c r="Y1503" s="55"/>
      <c r="Z1503" s="55"/>
      <c r="AA1503" s="55"/>
      <c r="AB1503" s="8"/>
      <c r="AC1503" s="58"/>
      <c r="AD1503" s="55"/>
      <c r="AE1503" s="55"/>
      <c r="AF1503" s="55"/>
      <c r="AG1503" s="8"/>
      <c r="AH1503" s="58"/>
      <c r="AI1503" s="55"/>
      <c r="AJ1503" s="55"/>
      <c r="AK1503" s="55">
        <v>1096.077</v>
      </c>
      <c r="AL1503" s="8">
        <v>1500959.9455926616</v>
      </c>
      <c r="AM1503" s="58">
        <v>1.369392794112696</v>
      </c>
      <c r="AN1503" s="237">
        <v>1</v>
      </c>
      <c r="AO1503" s="228"/>
      <c r="AP1503" s="55">
        <v>726.35799999999995</v>
      </c>
      <c r="AQ1503" s="200">
        <v>1078920.2524858126</v>
      </c>
      <c r="AR1503" s="201">
        <v>1.4853835883762727</v>
      </c>
      <c r="AS1503" s="55">
        <v>1</v>
      </c>
      <c r="AT1503" s="55"/>
      <c r="AU1503" s="423">
        <v>945.50870785815221</v>
      </c>
      <c r="AV1503" s="200">
        <v>1436043.7618502604</v>
      </c>
      <c r="AW1503" s="201">
        <v>1.5188054323722839</v>
      </c>
      <c r="AX1503" s="423">
        <v>1</v>
      </c>
      <c r="AY1503" s="55"/>
      <c r="AZ1503" s="436">
        <v>671.11754296873005</v>
      </c>
      <c r="BA1503" s="200">
        <v>1049372.8772198195</v>
      </c>
      <c r="BB1503" s="201">
        <v>1.56362009638111</v>
      </c>
      <c r="BC1503" s="425">
        <v>1</v>
      </c>
      <c r="BD1503" s="136"/>
    </row>
    <row r="1504" spans="1:56" s="4" customFormat="1" ht="11.25" customHeight="1">
      <c r="A1504" s="123">
        <v>325</v>
      </c>
      <c r="B1504" s="55" t="s">
        <v>824</v>
      </c>
      <c r="C1504" s="345">
        <v>5</v>
      </c>
      <c r="D1504" s="57">
        <v>33602</v>
      </c>
      <c r="E1504" s="94">
        <v>210</v>
      </c>
      <c r="F1504" s="55" t="s">
        <v>151</v>
      </c>
      <c r="G1504" s="55" t="s">
        <v>589</v>
      </c>
      <c r="H1504" s="55" t="s">
        <v>823</v>
      </c>
      <c r="I1504" s="55" t="s">
        <v>849</v>
      </c>
      <c r="J1504" s="55" t="s">
        <v>336</v>
      </c>
      <c r="K1504" s="55" t="s">
        <v>848</v>
      </c>
      <c r="L1504" s="55"/>
      <c r="M1504" s="8"/>
      <c r="N1504" s="58"/>
      <c r="O1504" s="55"/>
      <c r="P1504" s="55"/>
      <c r="Q1504" s="55"/>
      <c r="R1504" s="8">
        <v>0</v>
      </c>
      <c r="S1504" s="58">
        <v>0</v>
      </c>
      <c r="T1504" s="55"/>
      <c r="U1504" s="55"/>
      <c r="V1504" s="55"/>
      <c r="W1504" s="8">
        <v>0</v>
      </c>
      <c r="X1504" s="58">
        <v>0</v>
      </c>
      <c r="Y1504" s="55"/>
      <c r="Z1504" s="55"/>
      <c r="AA1504" s="55"/>
      <c r="AB1504" s="8"/>
      <c r="AC1504" s="58"/>
      <c r="AD1504" s="55"/>
      <c r="AE1504" s="55"/>
      <c r="AF1504" s="55"/>
      <c r="AG1504" s="8"/>
      <c r="AH1504" s="58"/>
      <c r="AI1504" s="55"/>
      <c r="AJ1504" s="55"/>
      <c r="AK1504" s="55">
        <v>1033.03</v>
      </c>
      <c r="AL1504" s="8">
        <v>1468422.2199249205</v>
      </c>
      <c r="AM1504" s="58">
        <v>1.4214710317463388</v>
      </c>
      <c r="AN1504" s="237">
        <v>1</v>
      </c>
      <c r="AO1504" s="228"/>
      <c r="AP1504" s="55">
        <v>705.31200000000001</v>
      </c>
      <c r="AQ1504" s="200">
        <v>1043040.2227427755</v>
      </c>
      <c r="AR1504" s="201">
        <v>1.4788352144055048</v>
      </c>
      <c r="AS1504" s="55">
        <v>1</v>
      </c>
      <c r="AT1504" s="55"/>
      <c r="AU1504" s="423">
        <v>798.80682676796084</v>
      </c>
      <c r="AV1504" s="200">
        <v>1226685.0667711967</v>
      </c>
      <c r="AW1504" s="201">
        <v>1.5356466991330895</v>
      </c>
      <c r="AX1504" s="423">
        <v>1</v>
      </c>
      <c r="AY1504" s="55"/>
      <c r="AZ1504" s="436">
        <v>725.39709309773991</v>
      </c>
      <c r="BA1504" s="200">
        <v>1147874.1631683535</v>
      </c>
      <c r="BB1504" s="201">
        <v>1.5824079998259506</v>
      </c>
      <c r="BC1504" s="425">
        <v>1</v>
      </c>
      <c r="BD1504" s="136"/>
    </row>
    <row r="1505" spans="1:56" s="4" customFormat="1" ht="11.25" customHeight="1">
      <c r="A1505" s="123">
        <v>325</v>
      </c>
      <c r="B1505" s="136" t="s">
        <v>824</v>
      </c>
      <c r="C1505" s="346">
        <v>6</v>
      </c>
      <c r="D1505" s="140">
        <v>33907</v>
      </c>
      <c r="E1505" s="127">
        <v>210</v>
      </c>
      <c r="F1505" s="136" t="s">
        <v>151</v>
      </c>
      <c r="G1505" s="136" t="s">
        <v>589</v>
      </c>
      <c r="H1505" s="136" t="s">
        <v>823</v>
      </c>
      <c r="I1505" s="136" t="s">
        <v>849</v>
      </c>
      <c r="J1505" s="136" t="s">
        <v>336</v>
      </c>
      <c r="K1505" s="136" t="s">
        <v>848</v>
      </c>
      <c r="L1505" s="136"/>
      <c r="M1505" s="126"/>
      <c r="N1505" s="221"/>
      <c r="O1505" s="136"/>
      <c r="P1505" s="136"/>
      <c r="Q1505" s="136"/>
      <c r="R1505" s="126">
        <v>0</v>
      </c>
      <c r="S1505" s="221">
        <v>0</v>
      </c>
      <c r="T1505" s="136"/>
      <c r="U1505" s="136"/>
      <c r="V1505" s="136"/>
      <c r="W1505" s="126">
        <v>0</v>
      </c>
      <c r="X1505" s="221">
        <v>0</v>
      </c>
      <c r="Y1505" s="136"/>
      <c r="Z1505" s="136"/>
      <c r="AA1505" s="136"/>
      <c r="AB1505" s="126"/>
      <c r="AC1505" s="221"/>
      <c r="AD1505" s="136"/>
      <c r="AE1505" s="136"/>
      <c r="AF1505" s="136"/>
      <c r="AG1505" s="126"/>
      <c r="AH1505" s="221"/>
      <c r="AI1505" s="136"/>
      <c r="AJ1505" s="136"/>
      <c r="AK1505" s="136">
        <v>1023.4450000000001</v>
      </c>
      <c r="AL1505" s="8">
        <v>1487756.0102860532</v>
      </c>
      <c r="AM1505" s="58">
        <v>1.4536746090762602</v>
      </c>
      <c r="AN1505" s="237">
        <v>1</v>
      </c>
      <c r="AO1505" s="237"/>
      <c r="AP1505" s="136">
        <v>598.25800000000004</v>
      </c>
      <c r="AQ1505" s="200">
        <v>898784.88287908782</v>
      </c>
      <c r="AR1505" s="201">
        <v>1.5023365886943221</v>
      </c>
      <c r="AS1505" s="136">
        <v>1</v>
      </c>
      <c r="AT1505" s="136"/>
      <c r="AU1505" s="423">
        <v>843.15344486829792</v>
      </c>
      <c r="AV1505" s="200">
        <v>1311157.1496218233</v>
      </c>
      <c r="AW1505" s="201">
        <v>1.5550635030929969</v>
      </c>
      <c r="AX1505" s="423">
        <v>1</v>
      </c>
      <c r="AY1505" s="136"/>
      <c r="AZ1505" s="436">
        <v>780.28297211654353</v>
      </c>
      <c r="BA1505" s="200">
        <v>1245666.4614411998</v>
      </c>
      <c r="BB1505" s="201">
        <v>1.5964291237348009</v>
      </c>
      <c r="BC1505" s="425">
        <v>1</v>
      </c>
      <c r="BD1505" s="136"/>
    </row>
    <row r="1506" spans="1:56" ht="11.25" customHeight="1">
      <c r="A1506" s="123">
        <v>325</v>
      </c>
      <c r="B1506" s="136" t="s">
        <v>824</v>
      </c>
      <c r="C1506" s="346">
        <v>7</v>
      </c>
      <c r="D1506" s="140">
        <v>34139</v>
      </c>
      <c r="E1506" s="127">
        <v>210</v>
      </c>
      <c r="F1506" s="136" t="s">
        <v>151</v>
      </c>
      <c r="G1506" s="136" t="s">
        <v>589</v>
      </c>
      <c r="H1506" s="136" t="s">
        <v>823</v>
      </c>
      <c r="I1506" s="136" t="s">
        <v>849</v>
      </c>
      <c r="J1506" s="136" t="s">
        <v>336</v>
      </c>
      <c r="K1506" s="136" t="s">
        <v>848</v>
      </c>
      <c r="L1506" s="136"/>
      <c r="M1506" s="126"/>
      <c r="N1506" s="221"/>
      <c r="O1506" s="136"/>
      <c r="P1506" s="136"/>
      <c r="Q1506" s="136"/>
      <c r="R1506" s="126">
        <v>0</v>
      </c>
      <c r="S1506" s="221">
        <v>0</v>
      </c>
      <c r="T1506" s="136"/>
      <c r="U1506" s="136"/>
      <c r="V1506" s="136"/>
      <c r="W1506" s="126">
        <v>0</v>
      </c>
      <c r="X1506" s="221">
        <v>0</v>
      </c>
      <c r="Y1506" s="136"/>
      <c r="Z1506" s="136"/>
      <c r="AA1506" s="136"/>
      <c r="AB1506" s="126"/>
      <c r="AC1506" s="221"/>
      <c r="AD1506" s="136"/>
      <c r="AE1506" s="136"/>
      <c r="AF1506" s="136"/>
      <c r="AG1506" s="126"/>
      <c r="AH1506" s="221"/>
      <c r="AI1506" s="136"/>
      <c r="AJ1506" s="136"/>
      <c r="AK1506" s="136">
        <v>1133.481</v>
      </c>
      <c r="AL1506" s="8">
        <v>1643574.6089861172</v>
      </c>
      <c r="AM1506" s="58">
        <v>1.450023960689343</v>
      </c>
      <c r="AN1506" s="237">
        <v>1</v>
      </c>
      <c r="AO1506" s="237"/>
      <c r="AP1506" s="136">
        <v>595.94299999999998</v>
      </c>
      <c r="AQ1506" s="200">
        <v>880474.04689979041</v>
      </c>
      <c r="AR1506" s="201">
        <v>1.4774467472556778</v>
      </c>
      <c r="AS1506" s="136">
        <v>1</v>
      </c>
      <c r="AT1506" s="136"/>
      <c r="AU1506" s="423">
        <v>896.52156745334798</v>
      </c>
      <c r="AV1506" s="200">
        <v>1357237.594556252</v>
      </c>
      <c r="AW1506" s="201">
        <v>1.5138928541469563</v>
      </c>
      <c r="AX1506" s="423">
        <v>1</v>
      </c>
      <c r="AY1506" s="136"/>
      <c r="AZ1506" s="436">
        <v>707.98527762329661</v>
      </c>
      <c r="BA1506" s="200">
        <v>1112711.310712469</v>
      </c>
      <c r="BB1506" s="201">
        <v>1.5716588266465594</v>
      </c>
      <c r="BC1506" s="425">
        <v>1</v>
      </c>
      <c r="BD1506" s="136"/>
    </row>
    <row r="1507" spans="1:56" ht="11.25" customHeight="1">
      <c r="A1507" s="357">
        <v>326</v>
      </c>
      <c r="B1507" s="279" t="s">
        <v>1360</v>
      </c>
      <c r="C1507" s="347">
        <v>0</v>
      </c>
      <c r="D1507" s="280"/>
      <c r="E1507" s="421">
        <v>1000</v>
      </c>
      <c r="F1507" s="279" t="s">
        <v>151</v>
      </c>
      <c r="G1507" s="279" t="s">
        <v>589</v>
      </c>
      <c r="H1507" s="279" t="s">
        <v>823</v>
      </c>
      <c r="I1507" s="279" t="s">
        <v>849</v>
      </c>
      <c r="J1507" s="279" t="s">
        <v>336</v>
      </c>
      <c r="K1507" s="279" t="s">
        <v>848</v>
      </c>
      <c r="L1507" s="279"/>
      <c r="M1507" s="269"/>
      <c r="N1507" s="282"/>
      <c r="O1507" s="279"/>
      <c r="P1507" s="279"/>
      <c r="Q1507" s="279"/>
      <c r="R1507" s="269"/>
      <c r="S1507" s="282"/>
      <c r="T1507" s="279"/>
      <c r="U1507" s="279"/>
      <c r="V1507" s="284">
        <v>501.30105000000003</v>
      </c>
      <c r="W1507" s="269">
        <v>626626.3125</v>
      </c>
      <c r="X1507" s="282">
        <v>1.25</v>
      </c>
      <c r="Y1507" s="279">
        <v>1</v>
      </c>
      <c r="Z1507" s="279"/>
      <c r="AA1507" s="284">
        <v>3087.06</v>
      </c>
      <c r="AB1507" s="269">
        <v>3677973.9670346775</v>
      </c>
      <c r="AC1507" s="282">
        <v>1.1914164178975069</v>
      </c>
      <c r="AD1507" s="279">
        <v>1</v>
      </c>
      <c r="AE1507" s="279"/>
      <c r="AF1507" s="284">
        <v>5757.9026999999996</v>
      </c>
      <c r="AG1507" s="269">
        <v>6858948.6872781515</v>
      </c>
      <c r="AH1507" s="282">
        <v>1.1912234444806009</v>
      </c>
      <c r="AI1507" s="279">
        <v>1</v>
      </c>
      <c r="AJ1507" s="279"/>
      <c r="AK1507" s="279">
        <v>6719</v>
      </c>
      <c r="AL1507" s="265">
        <v>7927801.0269534504</v>
      </c>
      <c r="AM1507" s="268">
        <v>1.1799078772069431</v>
      </c>
      <c r="AN1507" s="279"/>
      <c r="AO1507" s="316"/>
      <c r="AP1507" s="279">
        <v>6637.33</v>
      </c>
      <c r="AQ1507" s="265">
        <v>7964396.7165646236</v>
      </c>
      <c r="AR1507" s="268">
        <v>1.1999398427627712</v>
      </c>
      <c r="AS1507" s="279"/>
      <c r="AT1507" s="279"/>
      <c r="AU1507" s="422">
        <v>6312.4591</v>
      </c>
      <c r="AV1507" s="265">
        <v>7608898.2873197906</v>
      </c>
      <c r="AW1507" s="268">
        <v>1.2053778356076461</v>
      </c>
      <c r="AX1507" s="422"/>
      <c r="AY1507" s="279"/>
      <c r="AZ1507" s="422">
        <v>5048.3858199999995</v>
      </c>
      <c r="BA1507" s="265">
        <v>6520018.3532811608</v>
      </c>
      <c r="BB1507" s="268">
        <v>1.2915055595495595</v>
      </c>
      <c r="BC1507" s="422"/>
      <c r="BD1507" s="279"/>
    </row>
    <row r="1508" spans="1:56" s="4" customFormat="1" ht="11.25" customHeight="1">
      <c r="A1508" s="123">
        <v>326</v>
      </c>
      <c r="B1508" s="55" t="s">
        <v>1360</v>
      </c>
      <c r="C1508" s="345">
        <v>1</v>
      </c>
      <c r="D1508" s="57">
        <v>43819</v>
      </c>
      <c r="E1508" s="94">
        <v>500</v>
      </c>
      <c r="F1508" s="122" t="s">
        <v>151</v>
      </c>
      <c r="G1508" s="122" t="s">
        <v>589</v>
      </c>
      <c r="H1508" s="122" t="s">
        <v>823</v>
      </c>
      <c r="I1508" s="55" t="s">
        <v>849</v>
      </c>
      <c r="J1508" s="55" t="s">
        <v>336</v>
      </c>
      <c r="K1508" s="55" t="s">
        <v>848</v>
      </c>
      <c r="L1508" s="55"/>
      <c r="M1508" s="8"/>
      <c r="N1508" s="58"/>
      <c r="O1508" s="55"/>
      <c r="P1508" s="55"/>
      <c r="Q1508" s="55"/>
      <c r="R1508" s="8"/>
      <c r="S1508" s="58"/>
      <c r="T1508" s="55"/>
      <c r="U1508" s="55"/>
      <c r="V1508" s="222">
        <v>501.30105000000003</v>
      </c>
      <c r="W1508" s="8">
        <v>626626.3125</v>
      </c>
      <c r="X1508" s="58">
        <v>1.25</v>
      </c>
      <c r="Y1508" s="55"/>
      <c r="Z1508" s="55">
        <v>1</v>
      </c>
      <c r="AA1508" s="222">
        <v>2697.9917871530597</v>
      </c>
      <c r="AB1508" s="8">
        <v>3196700.7122153509</v>
      </c>
      <c r="AC1508" s="58">
        <v>1.1848444933883704</v>
      </c>
      <c r="AD1508" s="55"/>
      <c r="AE1508" s="55">
        <v>1</v>
      </c>
      <c r="AF1508" s="222">
        <v>3042.7208364962794</v>
      </c>
      <c r="AG1508" s="8">
        <v>3614370.7966320761</v>
      </c>
      <c r="AH1508" s="58">
        <v>1.1878746000221487</v>
      </c>
      <c r="AI1508" s="55"/>
      <c r="AJ1508" s="55">
        <v>1</v>
      </c>
      <c r="AK1508" s="55">
        <v>3388.9070000000002</v>
      </c>
      <c r="AL1508" s="8">
        <v>3997541.0972007657</v>
      </c>
      <c r="AM1508" s="58">
        <v>1.1795959869069188</v>
      </c>
      <c r="AN1508" s="237">
        <v>1</v>
      </c>
      <c r="AO1508" s="228">
        <v>1</v>
      </c>
      <c r="AP1508" s="55">
        <v>3425.8960000000002</v>
      </c>
      <c r="AQ1508" s="200">
        <v>4109647.3966916087</v>
      </c>
      <c r="AR1508" s="201">
        <v>1.1995832321505406</v>
      </c>
      <c r="AS1508" s="55">
        <v>1</v>
      </c>
      <c r="AT1508" s="55">
        <v>1</v>
      </c>
      <c r="AU1508" s="423">
        <v>2929.6466799999998</v>
      </c>
      <c r="AV1508" s="200">
        <v>3502984.6724731224</v>
      </c>
      <c r="AW1508" s="201">
        <v>1.1957020948591395</v>
      </c>
      <c r="AX1508" s="423">
        <v>1</v>
      </c>
      <c r="AY1508" s="55">
        <v>1</v>
      </c>
      <c r="AZ1508" s="423">
        <v>2667.2784900000001</v>
      </c>
      <c r="BA1508" s="200">
        <v>3415575.8602574291</v>
      </c>
      <c r="BB1508" s="201">
        <v>1.2805471468625795</v>
      </c>
      <c r="BC1508" s="425">
        <v>1</v>
      </c>
      <c r="BD1508" s="136">
        <v>1</v>
      </c>
    </row>
    <row r="1509" spans="1:56" ht="11.25" customHeight="1">
      <c r="A1509" s="123">
        <v>326</v>
      </c>
      <c r="B1509" s="55" t="s">
        <v>1360</v>
      </c>
      <c r="C1509" s="345">
        <v>2</v>
      </c>
      <c r="D1509" s="57">
        <v>44230</v>
      </c>
      <c r="E1509" s="94">
        <v>500</v>
      </c>
      <c r="F1509" s="122" t="s">
        <v>151</v>
      </c>
      <c r="G1509" s="122" t="s">
        <v>589</v>
      </c>
      <c r="H1509" s="122" t="s">
        <v>823</v>
      </c>
      <c r="I1509" s="55" t="s">
        <v>849</v>
      </c>
      <c r="J1509" s="55" t="s">
        <v>336</v>
      </c>
      <c r="K1509" s="55" t="s">
        <v>848</v>
      </c>
      <c r="L1509" s="55"/>
      <c r="M1509" s="8"/>
      <c r="N1509" s="58"/>
      <c r="O1509" s="55"/>
      <c r="P1509" s="55"/>
      <c r="Q1509" s="55"/>
      <c r="R1509" s="8"/>
      <c r="S1509" s="58"/>
      <c r="T1509" s="55"/>
      <c r="U1509" s="55"/>
      <c r="V1509" s="197"/>
      <c r="W1509" s="8"/>
      <c r="X1509" s="58"/>
      <c r="Y1509" s="55"/>
      <c r="Z1509" s="55"/>
      <c r="AA1509" s="197">
        <v>389.06360505399533</v>
      </c>
      <c r="AB1509" s="8">
        <v>481273.25481932663</v>
      </c>
      <c r="AC1509" s="58">
        <v>1.2370040491259371</v>
      </c>
      <c r="AD1509" s="55"/>
      <c r="AE1509" s="55">
        <v>1</v>
      </c>
      <c r="AF1509" s="197">
        <v>2715.1818635037203</v>
      </c>
      <c r="AG1509" s="8">
        <v>3244577.8892157502</v>
      </c>
      <c r="AH1509" s="58">
        <v>1.1949762676408304</v>
      </c>
      <c r="AI1509" s="55"/>
      <c r="AJ1509" s="55">
        <v>1</v>
      </c>
      <c r="AK1509" s="55">
        <v>3330.5390000000002</v>
      </c>
      <c r="AL1509" s="8">
        <v>3930441.2917336966</v>
      </c>
      <c r="AM1509" s="58">
        <v>1.18012168352741</v>
      </c>
      <c r="AN1509" s="237">
        <v>1</v>
      </c>
      <c r="AO1509" s="228">
        <v>1</v>
      </c>
      <c r="AP1509" s="55">
        <v>3211.433</v>
      </c>
      <c r="AQ1509" s="200">
        <v>3854753.72297678</v>
      </c>
      <c r="AR1509" s="201">
        <v>1.2003220129383925</v>
      </c>
      <c r="AS1509" s="55">
        <v>1</v>
      </c>
      <c r="AT1509" s="55">
        <v>1</v>
      </c>
      <c r="AU1509" s="423">
        <v>3382.8124200000002</v>
      </c>
      <c r="AV1509" s="200">
        <v>4105913.6148466691</v>
      </c>
      <c r="AW1509" s="201">
        <v>1.2137574021460726</v>
      </c>
      <c r="AX1509" s="423">
        <v>1</v>
      </c>
      <c r="AY1509" s="55">
        <v>1</v>
      </c>
      <c r="AZ1509" s="423">
        <v>2381.1073299999998</v>
      </c>
      <c r="BA1509" s="200">
        <v>3104442.4930237317</v>
      </c>
      <c r="BB1509" s="201">
        <v>1.303780998827857</v>
      </c>
      <c r="BC1509" s="425">
        <v>1</v>
      </c>
      <c r="BD1509" s="136">
        <v>1</v>
      </c>
    </row>
    <row r="1510" spans="1:56" ht="11.25" customHeight="1">
      <c r="A1510" s="357">
        <v>327</v>
      </c>
      <c r="B1510" s="263" t="s">
        <v>719</v>
      </c>
      <c r="C1510" s="337">
        <v>0</v>
      </c>
      <c r="D1510" s="264"/>
      <c r="E1510" s="421">
        <v>500</v>
      </c>
      <c r="F1510" s="263" t="s">
        <v>151</v>
      </c>
      <c r="G1510" s="263" t="s">
        <v>589</v>
      </c>
      <c r="H1510" s="263" t="s">
        <v>823</v>
      </c>
      <c r="I1510" s="263" t="s">
        <v>849</v>
      </c>
      <c r="J1510" s="263" t="s">
        <v>336</v>
      </c>
      <c r="K1510" s="263" t="s">
        <v>848</v>
      </c>
      <c r="L1510" s="267">
        <v>1687.0440000000001</v>
      </c>
      <c r="M1510" s="265">
        <v>2230779.898505792</v>
      </c>
      <c r="N1510" s="268">
        <v>1.3223009586624841</v>
      </c>
      <c r="O1510" s="263">
        <v>1</v>
      </c>
      <c r="P1510" s="263"/>
      <c r="Q1510" s="267">
        <v>1638.067</v>
      </c>
      <c r="R1510" s="265">
        <v>2099820.7552313535</v>
      </c>
      <c r="S1510" s="268">
        <v>1.2818894191943024</v>
      </c>
      <c r="T1510" s="263">
        <v>1</v>
      </c>
      <c r="U1510" s="263"/>
      <c r="V1510" s="267">
        <v>1345.0350000000001</v>
      </c>
      <c r="W1510" s="265">
        <v>1752179.2933031674</v>
      </c>
      <c r="X1510" s="268">
        <v>1.3027016347553537</v>
      </c>
      <c r="Y1510" s="263">
        <v>1</v>
      </c>
      <c r="Z1510" s="263"/>
      <c r="AA1510" s="267">
        <v>1767.9449999999999</v>
      </c>
      <c r="AB1510" s="265">
        <v>2258214.5744637242</v>
      </c>
      <c r="AC1510" s="268">
        <v>1.2773104222494052</v>
      </c>
      <c r="AD1510" s="263">
        <v>1</v>
      </c>
      <c r="AE1510" s="263"/>
      <c r="AF1510" s="267">
        <v>1725.816</v>
      </c>
      <c r="AG1510" s="265">
        <v>2198883.4535229974</v>
      </c>
      <c r="AH1510" s="268">
        <v>1.2741123349899395</v>
      </c>
      <c r="AI1510" s="263">
        <v>1</v>
      </c>
      <c r="AJ1510" s="263"/>
      <c r="AK1510" s="263">
        <v>1664</v>
      </c>
      <c r="AL1510" s="265">
        <v>2126322.1861615805</v>
      </c>
      <c r="AM1510" s="268">
        <v>1.2778378522605651</v>
      </c>
      <c r="AN1510" s="263"/>
      <c r="AO1510" s="313"/>
      <c r="AP1510" s="263">
        <v>1804.45</v>
      </c>
      <c r="AQ1510" s="265">
        <v>2315604.8657536129</v>
      </c>
      <c r="AR1510" s="268">
        <v>1.2832746076386781</v>
      </c>
      <c r="AS1510" s="263"/>
      <c r="AT1510" s="263"/>
      <c r="AU1510" s="422">
        <v>867.9685865760008</v>
      </c>
      <c r="AV1510" s="265">
        <v>1259360.965184032</v>
      </c>
      <c r="AW1510" s="268">
        <v>1.450929197970185</v>
      </c>
      <c r="AX1510" s="422"/>
      <c r="AY1510" s="263"/>
      <c r="AZ1510" s="422">
        <v>1521.8920000000001</v>
      </c>
      <c r="BA1510" s="265">
        <v>2169756.5003488027</v>
      </c>
      <c r="BB1510" s="268">
        <v>1.4256967645199545</v>
      </c>
      <c r="BC1510" s="422"/>
      <c r="BD1510" s="263"/>
    </row>
    <row r="1511" spans="1:56" s="4" customFormat="1" ht="11.25" customHeight="1">
      <c r="A1511" s="123">
        <v>327</v>
      </c>
      <c r="B1511" s="55" t="s">
        <v>719</v>
      </c>
      <c r="C1511" s="331">
        <v>1</v>
      </c>
      <c r="D1511" s="57">
        <v>40943</v>
      </c>
      <c r="E1511" s="94">
        <v>250</v>
      </c>
      <c r="F1511" s="55" t="s">
        <v>151</v>
      </c>
      <c r="G1511" s="55" t="s">
        <v>589</v>
      </c>
      <c r="H1511" s="55" t="s">
        <v>823</v>
      </c>
      <c r="I1511" s="55" t="s">
        <v>849</v>
      </c>
      <c r="J1511" s="55" t="s">
        <v>336</v>
      </c>
      <c r="K1511" s="55" t="s">
        <v>848</v>
      </c>
      <c r="L1511" s="55"/>
      <c r="M1511" s="8"/>
      <c r="N1511" s="58"/>
      <c r="O1511" s="55"/>
      <c r="P1511" s="55"/>
      <c r="Q1511" s="55">
        <v>0</v>
      </c>
      <c r="R1511" s="8">
        <v>0</v>
      </c>
      <c r="S1511" s="58">
        <v>0</v>
      </c>
      <c r="T1511" s="55"/>
      <c r="U1511" s="55"/>
      <c r="V1511" s="136"/>
      <c r="W1511" s="8">
        <v>0</v>
      </c>
      <c r="X1511" s="58">
        <v>0</v>
      </c>
      <c r="Y1511" s="55"/>
      <c r="Z1511" s="55"/>
      <c r="AA1511" s="136"/>
      <c r="AB1511" s="8"/>
      <c r="AC1511" s="58"/>
      <c r="AD1511" s="55"/>
      <c r="AE1511" s="55"/>
      <c r="AF1511" s="136"/>
      <c r="AG1511" s="8"/>
      <c r="AH1511" s="58"/>
      <c r="AI1511" s="55"/>
      <c r="AJ1511" s="55"/>
      <c r="AK1511" s="55">
        <v>1040.9570000000001</v>
      </c>
      <c r="AL1511" s="8">
        <v>1319082.7626357337</v>
      </c>
      <c r="AM1511" s="58">
        <v>1.2671827583999471</v>
      </c>
      <c r="AN1511" s="237">
        <v>1</v>
      </c>
      <c r="AO1511" s="228"/>
      <c r="AP1511" s="55">
        <v>797.86800000000005</v>
      </c>
      <c r="AQ1511" s="200">
        <v>1037007.6955548289</v>
      </c>
      <c r="AR1511" s="201">
        <v>1.2997233822572516</v>
      </c>
      <c r="AS1511" s="55">
        <v>1</v>
      </c>
      <c r="AT1511" s="55"/>
      <c r="AU1511" s="423">
        <v>277.87922826903889</v>
      </c>
      <c r="AV1511" s="200">
        <v>398365.39547311462</v>
      </c>
      <c r="AW1511" s="201">
        <v>1.433591844754307</v>
      </c>
      <c r="AX1511" s="423">
        <v>1</v>
      </c>
      <c r="AY1511" s="55"/>
      <c r="AZ1511" s="423">
        <v>856.99800000000005</v>
      </c>
      <c r="BA1511" s="200">
        <v>1196214.1787890375</v>
      </c>
      <c r="BB1511" s="201">
        <v>1.3958191020154509</v>
      </c>
      <c r="BC1511" s="425">
        <v>1</v>
      </c>
      <c r="BD1511" s="136"/>
    </row>
    <row r="1512" spans="1:56" ht="11.25" customHeight="1">
      <c r="A1512" s="123">
        <v>327</v>
      </c>
      <c r="B1512" s="55" t="s">
        <v>719</v>
      </c>
      <c r="C1512" s="331">
        <v>2</v>
      </c>
      <c r="D1512" s="57">
        <v>42028</v>
      </c>
      <c r="E1512" s="94">
        <v>250</v>
      </c>
      <c r="F1512" s="122" t="s">
        <v>151</v>
      </c>
      <c r="G1512" s="122" t="s">
        <v>589</v>
      </c>
      <c r="H1512" s="122" t="s">
        <v>823</v>
      </c>
      <c r="I1512" s="55" t="s">
        <v>849</v>
      </c>
      <c r="J1512" s="55" t="s">
        <v>336</v>
      </c>
      <c r="K1512" s="55" t="s">
        <v>848</v>
      </c>
      <c r="L1512" s="55">
        <v>698.69799999999998</v>
      </c>
      <c r="M1512" s="8">
        <v>925199.83916524833</v>
      </c>
      <c r="N1512" s="58">
        <v>1.3241770252172589</v>
      </c>
      <c r="O1512" s="55"/>
      <c r="P1512" s="55">
        <v>1</v>
      </c>
      <c r="Q1512" s="197">
        <v>755.64700000000005</v>
      </c>
      <c r="R1512" s="8">
        <v>970939.66648639145</v>
      </c>
      <c r="S1512" s="58">
        <v>1.2849116935373148</v>
      </c>
      <c r="T1512" s="55"/>
      <c r="U1512" s="55">
        <v>1</v>
      </c>
      <c r="V1512" s="197">
        <v>652.46100000000001</v>
      </c>
      <c r="W1512" s="8">
        <v>853019.47984626167</v>
      </c>
      <c r="X1512" s="58">
        <v>1.307387690369634</v>
      </c>
      <c r="Y1512" s="55"/>
      <c r="Z1512" s="55"/>
      <c r="AA1512" s="197"/>
      <c r="AB1512" s="8"/>
      <c r="AC1512" s="58"/>
      <c r="AD1512" s="55"/>
      <c r="AE1512" s="55"/>
      <c r="AF1512" s="197"/>
      <c r="AG1512" s="8"/>
      <c r="AH1512" s="58"/>
      <c r="AI1512" s="55"/>
      <c r="AJ1512" s="55"/>
      <c r="AK1512" s="55">
        <v>622.84299999999996</v>
      </c>
      <c r="AL1512" s="8">
        <v>806819.17481181433</v>
      </c>
      <c r="AM1512" s="58">
        <v>1.2953812996402214</v>
      </c>
      <c r="AN1512" s="237">
        <v>1</v>
      </c>
      <c r="AO1512" s="228"/>
      <c r="AP1512" s="55">
        <v>1006.581</v>
      </c>
      <c r="AQ1512" s="200">
        <v>1278600.3985393648</v>
      </c>
      <c r="AR1512" s="201">
        <v>1.2702409428941783</v>
      </c>
      <c r="AS1512" s="55">
        <v>1</v>
      </c>
      <c r="AT1512" s="55"/>
      <c r="AU1512" s="423">
        <v>590.08935830696191</v>
      </c>
      <c r="AV1512" s="200">
        <v>860995.56971091754</v>
      </c>
      <c r="AW1512" s="201">
        <v>1.459093538275658</v>
      </c>
      <c r="AX1512" s="423">
        <v>1</v>
      </c>
      <c r="AY1512" s="55"/>
      <c r="AZ1512" s="423">
        <v>664.89400000000001</v>
      </c>
      <c r="BA1512" s="200">
        <v>973542.32155976491</v>
      </c>
      <c r="BB1512" s="201">
        <v>1.4642068082427651</v>
      </c>
      <c r="BC1512" s="425">
        <v>1</v>
      </c>
      <c r="BD1512" s="136"/>
    </row>
    <row r="1513" spans="1:56" ht="11.25" customHeight="1">
      <c r="A1513" s="357">
        <v>328</v>
      </c>
      <c r="B1513" s="263" t="s">
        <v>826</v>
      </c>
      <c r="C1513" s="344">
        <v>0</v>
      </c>
      <c r="D1513" s="264"/>
      <c r="E1513" s="421">
        <v>250</v>
      </c>
      <c r="F1513" s="263" t="s">
        <v>151</v>
      </c>
      <c r="G1513" s="263" t="s">
        <v>338</v>
      </c>
      <c r="H1513" s="263" t="s">
        <v>1049</v>
      </c>
      <c r="I1513" s="263" t="s">
        <v>849</v>
      </c>
      <c r="J1513" s="263" t="s">
        <v>336</v>
      </c>
      <c r="K1513" s="263" t="s">
        <v>848</v>
      </c>
      <c r="L1513" s="263">
        <v>920.12900000000002</v>
      </c>
      <c r="M1513" s="265">
        <v>1208893.0909273925</v>
      </c>
      <c r="N1513" s="268">
        <v>1.3138300074526423</v>
      </c>
      <c r="O1513" s="263">
        <v>1</v>
      </c>
      <c r="P1513" s="263"/>
      <c r="Q1513" s="267">
        <v>1175.8050000000001</v>
      </c>
      <c r="R1513" s="265">
        <v>1490444.9646121375</v>
      </c>
      <c r="S1513" s="268">
        <v>1.2675953619963665</v>
      </c>
      <c r="T1513" s="263">
        <v>1</v>
      </c>
      <c r="U1513" s="263"/>
      <c r="V1513" s="267">
        <v>1316.7349999999999</v>
      </c>
      <c r="W1513" s="265">
        <v>1670339.3637135762</v>
      </c>
      <c r="X1513" s="268">
        <v>1.268546339023096</v>
      </c>
      <c r="Y1513" s="263">
        <v>1</v>
      </c>
      <c r="Z1513" s="263"/>
      <c r="AA1513" s="267">
        <v>810.702</v>
      </c>
      <c r="AB1513" s="265">
        <v>1030610.3015619179</v>
      </c>
      <c r="AC1513" s="268">
        <v>1.2712566412342858</v>
      </c>
      <c r="AD1513" s="263">
        <v>1</v>
      </c>
      <c r="AE1513" s="263"/>
      <c r="AF1513" s="267">
        <v>1415.277</v>
      </c>
      <c r="AG1513" s="265">
        <v>1783019.1373660411</v>
      </c>
      <c r="AH1513" s="268">
        <v>1.2598375705717262</v>
      </c>
      <c r="AI1513" s="263">
        <v>1</v>
      </c>
      <c r="AJ1513" s="263"/>
      <c r="AK1513" s="263">
        <v>1119.502</v>
      </c>
      <c r="AL1513" s="265">
        <v>1402214.7881285336</v>
      </c>
      <c r="AM1513" s="268">
        <v>1.2525344198836033</v>
      </c>
      <c r="AN1513" s="263"/>
      <c r="AO1513" s="313"/>
      <c r="AP1513" s="263">
        <v>1374.931</v>
      </c>
      <c r="AQ1513" s="265">
        <v>1748638.4118929729</v>
      </c>
      <c r="AR1513" s="268">
        <v>1.2718008481101764</v>
      </c>
      <c r="AS1513" s="263"/>
      <c r="AT1513" s="263"/>
      <c r="AU1513" s="422">
        <v>1522.4559999999999</v>
      </c>
      <c r="AV1513" s="265">
        <v>1962451.2905681096</v>
      </c>
      <c r="AW1513" s="268">
        <v>1.2890036168980317</v>
      </c>
      <c r="AX1513" s="422"/>
      <c r="AY1513" s="263"/>
      <c r="AZ1513" s="422">
        <v>1404.98</v>
      </c>
      <c r="BA1513" s="265">
        <v>1740145.4150234915</v>
      </c>
      <c r="BB1513" s="268">
        <v>1.2385552926187502</v>
      </c>
      <c r="BC1513" s="422"/>
      <c r="BD1513" s="263"/>
    </row>
    <row r="1514" spans="1:56" ht="11.25" customHeight="1">
      <c r="A1514" s="123">
        <v>328</v>
      </c>
      <c r="B1514" s="55" t="s">
        <v>826</v>
      </c>
      <c r="C1514" s="345">
        <v>1</v>
      </c>
      <c r="D1514" s="57">
        <v>37540</v>
      </c>
      <c r="E1514" s="94">
        <v>250</v>
      </c>
      <c r="F1514" s="55" t="s">
        <v>151</v>
      </c>
      <c r="G1514" s="55" t="s">
        <v>338</v>
      </c>
      <c r="H1514" s="55" t="s">
        <v>1049</v>
      </c>
      <c r="I1514" s="55" t="s">
        <v>849</v>
      </c>
      <c r="J1514" s="55" t="s">
        <v>336</v>
      </c>
      <c r="K1514" s="55" t="s">
        <v>848</v>
      </c>
      <c r="L1514" s="55"/>
      <c r="M1514" s="8"/>
      <c r="N1514" s="58"/>
      <c r="O1514" s="55"/>
      <c r="P1514" s="55"/>
      <c r="Q1514" s="197">
        <v>1175.8050000000001</v>
      </c>
      <c r="R1514" s="8">
        <v>1490444.9646121375</v>
      </c>
      <c r="S1514" s="58">
        <v>1.2675953619963665</v>
      </c>
      <c r="T1514" s="55"/>
      <c r="U1514" s="55"/>
      <c r="V1514" s="197"/>
      <c r="W1514" s="8">
        <v>0</v>
      </c>
      <c r="X1514" s="58">
        <v>0</v>
      </c>
      <c r="Y1514" s="55"/>
      <c r="Z1514" s="55"/>
      <c r="AA1514" s="197"/>
      <c r="AB1514" s="8"/>
      <c r="AC1514" s="58"/>
      <c r="AD1514" s="55"/>
      <c r="AE1514" s="55"/>
      <c r="AF1514" s="197"/>
      <c r="AG1514" s="8"/>
      <c r="AH1514" s="58"/>
      <c r="AI1514" s="55"/>
      <c r="AJ1514" s="55"/>
      <c r="AK1514" s="55">
        <v>1119.502</v>
      </c>
      <c r="AL1514" s="8">
        <v>1402214.7881285336</v>
      </c>
      <c r="AM1514" s="58">
        <v>1.2525344198836033</v>
      </c>
      <c r="AN1514" s="237">
        <v>1</v>
      </c>
      <c r="AO1514" s="228"/>
      <c r="AP1514" s="55">
        <v>1374.931</v>
      </c>
      <c r="AQ1514" s="200">
        <v>1748638.4118929729</v>
      </c>
      <c r="AR1514" s="201">
        <v>1.2718008481101764</v>
      </c>
      <c r="AS1514" s="55">
        <v>1</v>
      </c>
      <c r="AT1514" s="55"/>
      <c r="AU1514" s="423">
        <v>1522.4559999999999</v>
      </c>
      <c r="AV1514" s="200">
        <v>1962451.2905681096</v>
      </c>
      <c r="AW1514" s="201">
        <v>1.2890036168980317</v>
      </c>
      <c r="AX1514" s="423">
        <v>1</v>
      </c>
      <c r="AY1514" s="55"/>
      <c r="AZ1514" s="424">
        <v>1404.98</v>
      </c>
      <c r="BA1514" s="200">
        <v>1740145.4150234915</v>
      </c>
      <c r="BB1514" s="201">
        <v>1.2385552926187502</v>
      </c>
      <c r="BC1514" s="425">
        <v>1</v>
      </c>
      <c r="BD1514" s="136"/>
    </row>
    <row r="1515" spans="1:56" s="4" customFormat="1" ht="11.25" customHeight="1">
      <c r="A1515" s="357">
        <v>329</v>
      </c>
      <c r="B1515" s="263" t="s">
        <v>1432</v>
      </c>
      <c r="C1515" s="344">
        <v>0</v>
      </c>
      <c r="D1515" s="264"/>
      <c r="E1515" s="421">
        <v>1320</v>
      </c>
      <c r="F1515" s="263" t="s">
        <v>537</v>
      </c>
      <c r="G1515" s="263" t="s">
        <v>338</v>
      </c>
      <c r="H1515" s="263" t="s">
        <v>1131</v>
      </c>
      <c r="I1515" s="263" t="s">
        <v>849</v>
      </c>
      <c r="J1515" s="263" t="s">
        <v>591</v>
      </c>
      <c r="K1515" s="263" t="s">
        <v>848</v>
      </c>
      <c r="L1515" s="267">
        <v>7269.5029999999997</v>
      </c>
      <c r="M1515" s="265">
        <v>6362070.5922374018</v>
      </c>
      <c r="N1515" s="268">
        <v>0.87517270331099695</v>
      </c>
      <c r="O1515" s="263">
        <v>1</v>
      </c>
      <c r="P1515" s="263"/>
      <c r="Q1515" s="267">
        <v>6915.39</v>
      </c>
      <c r="R1515" s="265">
        <v>6141568.3819116177</v>
      </c>
      <c r="S1515" s="268">
        <v>0.88810152166567868</v>
      </c>
      <c r="T1515" s="263">
        <v>1</v>
      </c>
      <c r="U1515" s="263"/>
      <c r="V1515" s="267">
        <v>5940.23</v>
      </c>
      <c r="W1515" s="265">
        <v>5292232.9290418476</v>
      </c>
      <c r="X1515" s="268">
        <v>0.8909138078899046</v>
      </c>
      <c r="Y1515" s="263">
        <v>1</v>
      </c>
      <c r="Z1515" s="263"/>
      <c r="AA1515" s="267">
        <v>7696.89</v>
      </c>
      <c r="AB1515" s="265">
        <v>6836760.8457298391</v>
      </c>
      <c r="AC1515" s="268">
        <v>0.88824977955120044</v>
      </c>
      <c r="AD1515" s="263">
        <v>1</v>
      </c>
      <c r="AE1515" s="263"/>
      <c r="AF1515" s="267">
        <v>7955.03</v>
      </c>
      <c r="AG1515" s="265">
        <v>7138733.2971155131</v>
      </c>
      <c r="AH1515" s="268">
        <v>0.89738609371875577</v>
      </c>
      <c r="AI1515" s="263">
        <v>1</v>
      </c>
      <c r="AJ1515" s="263"/>
      <c r="AK1515" s="263">
        <v>7601</v>
      </c>
      <c r="AL1515" s="265">
        <v>6826042.3758536382</v>
      </c>
      <c r="AM1515" s="268">
        <v>0.89804530665091942</v>
      </c>
      <c r="AN1515" s="263"/>
      <c r="AO1515" s="313"/>
      <c r="AP1515" s="263">
        <v>9381</v>
      </c>
      <c r="AQ1515" s="265">
        <v>8046390.1862028884</v>
      </c>
      <c r="AR1515" s="268">
        <v>0.85773267095223193</v>
      </c>
      <c r="AS1515" s="263"/>
      <c r="AT1515" s="263"/>
      <c r="AU1515" s="422">
        <v>8909.969000000001</v>
      </c>
      <c r="AV1515" s="265">
        <v>7701342.015176109</v>
      </c>
      <c r="AW1515" s="268">
        <v>0.86435115713377986</v>
      </c>
      <c r="AX1515" s="422"/>
      <c r="AY1515" s="263"/>
      <c r="AZ1515" s="422">
        <v>9784.6909999999989</v>
      </c>
      <c r="BA1515" s="265">
        <v>8440620.0017605871</v>
      </c>
      <c r="BB1515" s="268">
        <v>0.86263531487714717</v>
      </c>
      <c r="BC1515" s="422"/>
      <c r="BD1515" s="263"/>
    </row>
    <row r="1516" spans="1:56" ht="11.25" customHeight="1">
      <c r="A1516" s="123">
        <v>329</v>
      </c>
      <c r="B1516" s="55" t="s">
        <v>1432</v>
      </c>
      <c r="C1516" s="345">
        <v>1</v>
      </c>
      <c r="D1516" s="57">
        <v>41880</v>
      </c>
      <c r="E1516" s="94">
        <v>660</v>
      </c>
      <c r="F1516" s="122" t="s">
        <v>537</v>
      </c>
      <c r="G1516" s="122" t="s">
        <v>338</v>
      </c>
      <c r="H1516" s="122" t="s">
        <v>1131</v>
      </c>
      <c r="I1516" s="55" t="s">
        <v>849</v>
      </c>
      <c r="J1516" s="55" t="s">
        <v>591</v>
      </c>
      <c r="K1516" s="55" t="s">
        <v>848</v>
      </c>
      <c r="L1516" s="197">
        <v>3637.7779999999998</v>
      </c>
      <c r="M1516" s="8">
        <v>3181095.3047112571</v>
      </c>
      <c r="N1516" s="58">
        <v>0.87446108715574655</v>
      </c>
      <c r="O1516" s="163"/>
      <c r="P1516" s="163">
        <v>1</v>
      </c>
      <c r="Q1516" s="197">
        <v>3448.78</v>
      </c>
      <c r="R1516" s="8">
        <v>3236238.3419531249</v>
      </c>
      <c r="S1516" s="58">
        <v>0.9383719291903585</v>
      </c>
      <c r="T1516" s="163"/>
      <c r="U1516" s="55">
        <v>1</v>
      </c>
      <c r="V1516" s="197">
        <v>2970.1149999999998</v>
      </c>
      <c r="W1516" s="8">
        <v>2646116.4645209238</v>
      </c>
      <c r="X1516" s="58">
        <v>0.8909138078899046</v>
      </c>
      <c r="Y1516" s="163"/>
      <c r="Z1516" s="163"/>
      <c r="AA1516" s="197"/>
      <c r="AB1516" s="8"/>
      <c r="AC1516" s="58"/>
      <c r="AD1516" s="163"/>
      <c r="AE1516" s="163"/>
      <c r="AF1516" s="197"/>
      <c r="AG1516" s="8"/>
      <c r="AH1516" s="58"/>
      <c r="AI1516" s="163"/>
      <c r="AJ1516" s="163"/>
      <c r="AK1516" s="55">
        <v>4116.79</v>
      </c>
      <c r="AL1516" s="8">
        <v>3695175.0025441558</v>
      </c>
      <c r="AM1516" s="58">
        <v>0.89758646968734279</v>
      </c>
      <c r="AN1516" s="237">
        <v>1</v>
      </c>
      <c r="AO1516" s="228"/>
      <c r="AP1516" s="55">
        <v>4300</v>
      </c>
      <c r="AQ1516" s="200">
        <v>3697291.3322136989</v>
      </c>
      <c r="AR1516" s="201">
        <v>0.85983519353806948</v>
      </c>
      <c r="AS1516" s="55">
        <v>1</v>
      </c>
      <c r="AT1516" s="55"/>
      <c r="AU1516" s="423">
        <v>4054.2130000000002</v>
      </c>
      <c r="AV1516" s="200">
        <v>3506124.9207530939</v>
      </c>
      <c r="AW1516" s="201">
        <v>0.86481024079225577</v>
      </c>
      <c r="AX1516" s="423">
        <v>1</v>
      </c>
      <c r="AY1516" s="55"/>
      <c r="AZ1516" s="423">
        <v>4941.4349999999995</v>
      </c>
      <c r="BA1516" s="200">
        <v>4261323.1733213756</v>
      </c>
      <c r="BB1516" s="201">
        <v>0.86236552202373928</v>
      </c>
      <c r="BC1516" s="425">
        <v>1</v>
      </c>
      <c r="BD1516" s="136"/>
    </row>
    <row r="1517" spans="1:56" ht="11.25" customHeight="1">
      <c r="A1517" s="123">
        <v>329</v>
      </c>
      <c r="B1517" s="55" t="s">
        <v>1432</v>
      </c>
      <c r="C1517" s="345">
        <v>2</v>
      </c>
      <c r="D1517" s="57">
        <v>42052</v>
      </c>
      <c r="E1517" s="94">
        <v>660</v>
      </c>
      <c r="F1517" s="122" t="s">
        <v>537</v>
      </c>
      <c r="G1517" s="122" t="s">
        <v>338</v>
      </c>
      <c r="H1517" s="122" t="s">
        <v>1131</v>
      </c>
      <c r="I1517" s="55" t="s">
        <v>849</v>
      </c>
      <c r="J1517" s="55" t="s">
        <v>591</v>
      </c>
      <c r="K1517" s="55" t="s">
        <v>848</v>
      </c>
      <c r="L1517" s="197">
        <v>3631.7249999999999</v>
      </c>
      <c r="M1517" s="8">
        <v>3180975.2875261446</v>
      </c>
      <c r="N1517" s="58">
        <v>0.87588550551766586</v>
      </c>
      <c r="O1517" s="55"/>
      <c r="P1517" s="55">
        <v>1</v>
      </c>
      <c r="Q1517" s="197">
        <v>3466.61</v>
      </c>
      <c r="R1517" s="8">
        <v>2905330.0399584929</v>
      </c>
      <c r="S1517" s="58">
        <v>0.8380896726076752</v>
      </c>
      <c r="T1517" s="55"/>
      <c r="U1517" s="55">
        <v>1</v>
      </c>
      <c r="V1517" s="197">
        <v>2970.1149999999998</v>
      </c>
      <c r="W1517" s="8">
        <v>2646116.4645209238</v>
      </c>
      <c r="X1517" s="58">
        <v>0.8909138078899046</v>
      </c>
      <c r="Y1517" s="55"/>
      <c r="Z1517" s="55">
        <v>1</v>
      </c>
      <c r="AA1517" s="197"/>
      <c r="AB1517" s="8"/>
      <c r="AC1517" s="58"/>
      <c r="AD1517" s="55"/>
      <c r="AE1517" s="55"/>
      <c r="AF1517" s="197"/>
      <c r="AG1517" s="8"/>
      <c r="AH1517" s="58"/>
      <c r="AI1517" s="55"/>
      <c r="AJ1517" s="55"/>
      <c r="AK1517" s="55">
        <v>3484.56</v>
      </c>
      <c r="AL1517" s="8">
        <v>3130156.2880300535</v>
      </c>
      <c r="AM1517" s="58">
        <v>0.8982931239611468</v>
      </c>
      <c r="AN1517" s="237">
        <v>1</v>
      </c>
      <c r="AO1517" s="228"/>
      <c r="AP1517" s="55">
        <v>5081</v>
      </c>
      <c r="AQ1517" s="200">
        <v>4349097.7078455584</v>
      </c>
      <c r="AR1517" s="201">
        <v>0.85595310132760449</v>
      </c>
      <c r="AS1517" s="55">
        <v>1</v>
      </c>
      <c r="AT1517" s="55"/>
      <c r="AU1517" s="423">
        <v>4855.7560000000003</v>
      </c>
      <c r="AV1517" s="200">
        <v>4195217.0944230165</v>
      </c>
      <c r="AW1517" s="201">
        <v>0.8639678547322015</v>
      </c>
      <c r="AX1517" s="423">
        <v>1</v>
      </c>
      <c r="AY1517" s="55"/>
      <c r="AZ1517" s="423">
        <v>4843.2560000000003</v>
      </c>
      <c r="BA1517" s="200">
        <v>4179296.8284392105</v>
      </c>
      <c r="BB1517" s="201">
        <v>0.86291057677711236</v>
      </c>
      <c r="BC1517" s="425">
        <v>1</v>
      </c>
      <c r="BD1517" s="136"/>
    </row>
    <row r="1518" spans="1:56" s="4" customFormat="1" ht="11.25" customHeight="1">
      <c r="A1518" s="357">
        <v>330</v>
      </c>
      <c r="B1518" s="263" t="s">
        <v>1045</v>
      </c>
      <c r="C1518" s="344">
        <v>0</v>
      </c>
      <c r="D1518" s="264"/>
      <c r="E1518" s="421">
        <v>45</v>
      </c>
      <c r="F1518" s="263" t="s">
        <v>1369</v>
      </c>
      <c r="G1518" s="263" t="s">
        <v>589</v>
      </c>
      <c r="H1518" s="263" t="s">
        <v>370</v>
      </c>
      <c r="I1518" s="263" t="s">
        <v>103</v>
      </c>
      <c r="J1518" s="263"/>
      <c r="K1518" s="263"/>
      <c r="L1518" s="267">
        <v>98.335849999999994</v>
      </c>
      <c r="M1518" s="265">
        <v>0</v>
      </c>
      <c r="N1518" s="268">
        <v>0</v>
      </c>
      <c r="O1518" s="263"/>
      <c r="P1518" s="263"/>
      <c r="Q1518" s="267">
        <v>105.02225</v>
      </c>
      <c r="R1518" s="265">
        <v>0</v>
      </c>
      <c r="S1518" s="268">
        <v>0</v>
      </c>
      <c r="T1518" s="263"/>
      <c r="U1518" s="263"/>
      <c r="V1518" s="267">
        <v>171.29919999999998</v>
      </c>
      <c r="W1518" s="265">
        <v>0</v>
      </c>
      <c r="X1518" s="268">
        <v>0</v>
      </c>
      <c r="Y1518" s="263"/>
      <c r="Z1518" s="263"/>
      <c r="AA1518" s="265">
        <v>216.57169999999999</v>
      </c>
      <c r="AB1518" s="265">
        <v>0</v>
      </c>
      <c r="AC1518" s="268">
        <v>0</v>
      </c>
      <c r="AD1518" s="263"/>
      <c r="AE1518" s="263"/>
      <c r="AF1518" s="271">
        <v>234.2628</v>
      </c>
      <c r="AG1518" s="265">
        <v>0</v>
      </c>
      <c r="AH1518" s="268">
        <v>0</v>
      </c>
      <c r="AI1518" s="263"/>
      <c r="AJ1518" s="263"/>
      <c r="AK1518" s="263">
        <v>234.80010000000001</v>
      </c>
      <c r="AL1518" s="265">
        <v>0</v>
      </c>
      <c r="AM1518" s="268">
        <v>0</v>
      </c>
      <c r="AN1518" s="263"/>
      <c r="AO1518" s="313"/>
      <c r="AP1518" s="263">
        <v>228.7704</v>
      </c>
      <c r="AQ1518" s="265">
        <v>0</v>
      </c>
      <c r="AR1518" s="268">
        <v>0</v>
      </c>
      <c r="AS1518" s="263"/>
      <c r="AT1518" s="263"/>
      <c r="AU1518" s="422">
        <v>242.6208</v>
      </c>
      <c r="AV1518" s="265">
        <v>0</v>
      </c>
      <c r="AW1518" s="268">
        <v>0</v>
      </c>
      <c r="AX1518" s="422"/>
      <c r="AY1518" s="263"/>
      <c r="AZ1518" s="422">
        <v>258.26220000000001</v>
      </c>
      <c r="BA1518" s="265">
        <v>0</v>
      </c>
      <c r="BB1518" s="268">
        <v>0</v>
      </c>
      <c r="BC1518" s="422"/>
      <c r="BD1518" s="263"/>
    </row>
    <row r="1519" spans="1:56" ht="11.25" customHeight="1">
      <c r="A1519" s="123">
        <v>330</v>
      </c>
      <c r="B1519" s="55" t="s">
        <v>1045</v>
      </c>
      <c r="C1519" s="345">
        <v>1</v>
      </c>
      <c r="D1519" s="57">
        <v>41316</v>
      </c>
      <c r="E1519" s="8">
        <v>15</v>
      </c>
      <c r="F1519" s="55" t="s">
        <v>518</v>
      </c>
      <c r="G1519" s="55" t="s">
        <v>589</v>
      </c>
      <c r="H1519" s="55" t="s">
        <v>370</v>
      </c>
      <c r="I1519" s="55" t="s">
        <v>103</v>
      </c>
      <c r="J1519" s="55"/>
      <c r="K1519" s="55"/>
      <c r="L1519" s="197">
        <v>32.778616666666665</v>
      </c>
      <c r="M1519" s="8">
        <v>0</v>
      </c>
      <c r="N1519" s="58">
        <v>0</v>
      </c>
      <c r="O1519" s="55"/>
      <c r="P1519" s="5" t="s">
        <v>1060</v>
      </c>
      <c r="Q1519" s="197"/>
      <c r="R1519" s="8">
        <v>0</v>
      </c>
      <c r="S1519" s="58">
        <v>0</v>
      </c>
      <c r="T1519" s="55"/>
      <c r="U1519" s="5" t="s">
        <v>1060</v>
      </c>
      <c r="V1519" s="197"/>
      <c r="W1519" s="8">
        <v>0</v>
      </c>
      <c r="X1519" s="58">
        <v>0</v>
      </c>
      <c r="Y1519" s="55"/>
      <c r="Z1519" s="5" t="s">
        <v>1060</v>
      </c>
      <c r="AA1519" s="197"/>
      <c r="AB1519" s="8"/>
      <c r="AC1519" s="58"/>
      <c r="AD1519" s="55"/>
      <c r="AE1519" s="5" t="s">
        <v>1060</v>
      </c>
      <c r="AF1519" s="197"/>
      <c r="AG1519" s="8"/>
      <c r="AH1519" s="58"/>
      <c r="AI1519" s="55"/>
      <c r="AJ1519" s="5" t="s">
        <v>1060</v>
      </c>
      <c r="AK1519" s="55">
        <v>80.326350000000005</v>
      </c>
      <c r="AL1519" s="8">
        <v>0</v>
      </c>
      <c r="AM1519" s="58">
        <v>0</v>
      </c>
      <c r="AN1519" s="55"/>
      <c r="AO1519" s="228" t="s">
        <v>1060</v>
      </c>
      <c r="AP1519" s="55">
        <v>82.39</v>
      </c>
      <c r="AQ1519" s="200">
        <v>0</v>
      </c>
      <c r="AR1519" s="201">
        <v>0</v>
      </c>
      <c r="AS1519" s="55"/>
      <c r="AT1519" s="55" t="s">
        <v>1060</v>
      </c>
      <c r="AU1519" s="423">
        <v>84.694400000000002</v>
      </c>
      <c r="AV1519" s="200">
        <v>0</v>
      </c>
      <c r="AW1519" s="201">
        <v>0</v>
      </c>
      <c r="AX1519" s="423"/>
      <c r="AY1519" s="55" t="s">
        <v>1060</v>
      </c>
      <c r="AZ1519" s="423">
        <v>87.7988</v>
      </c>
      <c r="BA1519" s="200">
        <v>0</v>
      </c>
      <c r="BB1519" s="201">
        <v>0</v>
      </c>
      <c r="BC1519" s="425"/>
      <c r="BD1519" s="136" t="s">
        <v>1060</v>
      </c>
    </row>
    <row r="1520" spans="1:56" ht="11.25" customHeight="1">
      <c r="A1520" s="123">
        <v>330</v>
      </c>
      <c r="B1520" s="55" t="s">
        <v>1045</v>
      </c>
      <c r="C1520" s="345">
        <v>2</v>
      </c>
      <c r="D1520" s="57">
        <v>41578</v>
      </c>
      <c r="E1520" s="8">
        <v>15</v>
      </c>
      <c r="F1520" s="55" t="s">
        <v>518</v>
      </c>
      <c r="G1520" s="55" t="s">
        <v>589</v>
      </c>
      <c r="H1520" s="55" t="s">
        <v>370</v>
      </c>
      <c r="I1520" s="55" t="s">
        <v>103</v>
      </c>
      <c r="J1520" s="55"/>
      <c r="K1520" s="55"/>
      <c r="L1520" s="197">
        <v>32.778616666666665</v>
      </c>
      <c r="M1520" s="8">
        <v>0</v>
      </c>
      <c r="N1520" s="58">
        <v>0</v>
      </c>
      <c r="O1520" s="55"/>
      <c r="P1520" s="5" t="s">
        <v>1060</v>
      </c>
      <c r="Q1520" s="197"/>
      <c r="R1520" s="8">
        <v>0</v>
      </c>
      <c r="S1520" s="58">
        <v>0</v>
      </c>
      <c r="T1520" s="55"/>
      <c r="U1520" s="5" t="s">
        <v>1060</v>
      </c>
      <c r="V1520" s="197"/>
      <c r="W1520" s="8">
        <v>0</v>
      </c>
      <c r="X1520" s="58">
        <v>0</v>
      </c>
      <c r="Y1520" s="55"/>
      <c r="Z1520" s="5" t="s">
        <v>1060</v>
      </c>
      <c r="AA1520" s="197"/>
      <c r="AB1520" s="8"/>
      <c r="AC1520" s="58"/>
      <c r="AD1520" s="55"/>
      <c r="AE1520" s="5" t="s">
        <v>1060</v>
      </c>
      <c r="AF1520" s="197"/>
      <c r="AG1520" s="8"/>
      <c r="AH1520" s="58"/>
      <c r="AI1520" s="55"/>
      <c r="AJ1520" s="5" t="s">
        <v>1060</v>
      </c>
      <c r="AK1520" s="55">
        <v>80.396000000000001</v>
      </c>
      <c r="AL1520" s="8">
        <v>0</v>
      </c>
      <c r="AM1520" s="58">
        <v>0</v>
      </c>
      <c r="AN1520" s="55"/>
      <c r="AO1520" s="228" t="s">
        <v>1060</v>
      </c>
      <c r="AP1520" s="55">
        <v>71.89</v>
      </c>
      <c r="AQ1520" s="200">
        <v>0</v>
      </c>
      <c r="AR1520" s="201">
        <v>0</v>
      </c>
      <c r="AS1520" s="55"/>
      <c r="AT1520" s="55" t="s">
        <v>1060</v>
      </c>
      <c r="AU1520" s="423">
        <v>77.381150000000005</v>
      </c>
      <c r="AV1520" s="200">
        <v>0</v>
      </c>
      <c r="AW1520" s="201">
        <v>0</v>
      </c>
      <c r="AX1520" s="423"/>
      <c r="AY1520" s="55" t="s">
        <v>1060</v>
      </c>
      <c r="AZ1520" s="423">
        <v>89.858450000000005</v>
      </c>
      <c r="BA1520" s="200">
        <v>0</v>
      </c>
      <c r="BB1520" s="201">
        <v>0</v>
      </c>
      <c r="BC1520" s="425"/>
      <c r="BD1520" s="136" t="s">
        <v>1060</v>
      </c>
    </row>
    <row r="1521" spans="1:56" s="4" customFormat="1" ht="11.25" customHeight="1">
      <c r="A1521" s="123">
        <v>330</v>
      </c>
      <c r="B1521" s="55" t="s">
        <v>1045</v>
      </c>
      <c r="C1521" s="345">
        <v>3</v>
      </c>
      <c r="D1521" s="57">
        <v>41577</v>
      </c>
      <c r="E1521" s="8">
        <v>15</v>
      </c>
      <c r="F1521" s="55" t="s">
        <v>518</v>
      </c>
      <c r="G1521" s="55" t="s">
        <v>589</v>
      </c>
      <c r="H1521" s="55" t="s">
        <v>370</v>
      </c>
      <c r="I1521" s="55" t="s">
        <v>103</v>
      </c>
      <c r="J1521" s="55"/>
      <c r="K1521" s="55"/>
      <c r="L1521" s="197">
        <v>32.778616666666665</v>
      </c>
      <c r="M1521" s="8">
        <v>0</v>
      </c>
      <c r="N1521" s="58">
        <v>0</v>
      </c>
      <c r="O1521" s="55"/>
      <c r="P1521" s="5" t="s">
        <v>1060</v>
      </c>
      <c r="Q1521" s="197"/>
      <c r="R1521" s="8">
        <v>0</v>
      </c>
      <c r="S1521" s="58">
        <v>0</v>
      </c>
      <c r="T1521" s="55"/>
      <c r="U1521" s="5" t="s">
        <v>1060</v>
      </c>
      <c r="V1521" s="222"/>
      <c r="W1521" s="8">
        <v>0</v>
      </c>
      <c r="X1521" s="58">
        <v>0</v>
      </c>
      <c r="Y1521" s="55"/>
      <c r="Z1521" s="5" t="s">
        <v>1060</v>
      </c>
      <c r="AA1521" s="222"/>
      <c r="AB1521" s="8"/>
      <c r="AC1521" s="58"/>
      <c r="AD1521" s="55"/>
      <c r="AE1521" s="5" t="s">
        <v>1060</v>
      </c>
      <c r="AF1521" s="222"/>
      <c r="AG1521" s="8"/>
      <c r="AH1521" s="58"/>
      <c r="AI1521" s="55"/>
      <c r="AJ1521" s="5" t="s">
        <v>1060</v>
      </c>
      <c r="AK1521" s="55">
        <v>74.077750000000009</v>
      </c>
      <c r="AL1521" s="8">
        <v>0</v>
      </c>
      <c r="AM1521" s="58">
        <v>0</v>
      </c>
      <c r="AN1521" s="55"/>
      <c r="AO1521" s="228" t="s">
        <v>1060</v>
      </c>
      <c r="AP1521" s="55">
        <v>74.5</v>
      </c>
      <c r="AQ1521" s="200">
        <v>0</v>
      </c>
      <c r="AR1521" s="201">
        <v>0</v>
      </c>
      <c r="AS1521" s="55"/>
      <c r="AT1521" s="55" t="s">
        <v>1060</v>
      </c>
      <c r="AU1521" s="423">
        <v>80.545249999999982</v>
      </c>
      <c r="AV1521" s="200">
        <v>0</v>
      </c>
      <c r="AW1521" s="201">
        <v>0</v>
      </c>
      <c r="AX1521" s="423"/>
      <c r="AY1521" s="55" t="s">
        <v>1060</v>
      </c>
      <c r="AZ1521" s="423">
        <v>80.604950000000002</v>
      </c>
      <c r="BA1521" s="200">
        <v>0</v>
      </c>
      <c r="BB1521" s="201">
        <v>0</v>
      </c>
      <c r="BC1521" s="425"/>
      <c r="BD1521" s="136" t="s">
        <v>1060</v>
      </c>
    </row>
    <row r="1522" spans="1:56" ht="11.25" customHeight="1">
      <c r="A1522" s="357">
        <v>331</v>
      </c>
      <c r="B1522" s="263" t="s">
        <v>488</v>
      </c>
      <c r="C1522" s="344">
        <v>0</v>
      </c>
      <c r="D1522" s="264"/>
      <c r="E1522" s="421">
        <v>0</v>
      </c>
      <c r="F1522" s="263" t="s">
        <v>312</v>
      </c>
      <c r="G1522" s="263" t="s">
        <v>748</v>
      </c>
      <c r="H1522" s="263" t="s">
        <v>396</v>
      </c>
      <c r="I1522" s="263" t="s">
        <v>103</v>
      </c>
      <c r="J1522" s="263"/>
      <c r="K1522" s="263"/>
      <c r="L1522" s="277" t="s">
        <v>238</v>
      </c>
      <c r="M1522" s="265">
        <v>0</v>
      </c>
      <c r="N1522" s="268">
        <v>0</v>
      </c>
      <c r="O1522" s="263"/>
      <c r="P1522" s="263"/>
      <c r="Q1522" s="276" t="s">
        <v>238</v>
      </c>
      <c r="R1522" s="265">
        <v>0</v>
      </c>
      <c r="S1522" s="268">
        <v>0</v>
      </c>
      <c r="T1522" s="263"/>
      <c r="U1522" s="263"/>
      <c r="V1522" s="276" t="s">
        <v>238</v>
      </c>
      <c r="W1522" s="265">
        <v>0</v>
      </c>
      <c r="X1522" s="268">
        <v>0</v>
      </c>
      <c r="Y1522" s="263"/>
      <c r="Z1522" s="263"/>
      <c r="AA1522" s="276" t="s">
        <v>238</v>
      </c>
      <c r="AB1522" s="265">
        <v>0</v>
      </c>
      <c r="AC1522" s="268">
        <v>0</v>
      </c>
      <c r="AD1522" s="263"/>
      <c r="AE1522" s="263"/>
      <c r="AF1522" s="276" t="s">
        <v>238</v>
      </c>
      <c r="AG1522" s="265">
        <v>0</v>
      </c>
      <c r="AH1522" s="268">
        <v>0</v>
      </c>
      <c r="AI1522" s="263"/>
      <c r="AJ1522" s="263"/>
      <c r="AK1522" s="263"/>
      <c r="AL1522" s="265">
        <v>0</v>
      </c>
      <c r="AM1522" s="268">
        <v>0</v>
      </c>
      <c r="AN1522" s="263"/>
      <c r="AO1522" s="313"/>
      <c r="AP1522" s="263"/>
      <c r="AQ1522" s="265">
        <v>0</v>
      </c>
      <c r="AR1522" s="268">
        <v>0</v>
      </c>
      <c r="AS1522" s="263"/>
      <c r="AT1522" s="263"/>
      <c r="AU1522" s="422">
        <v>0</v>
      </c>
      <c r="AV1522" s="265">
        <v>0</v>
      </c>
      <c r="AW1522" s="268">
        <v>0</v>
      </c>
      <c r="AX1522" s="422"/>
      <c r="AY1522" s="263"/>
      <c r="AZ1522" s="422">
        <v>0</v>
      </c>
      <c r="BA1522" s="265">
        <v>0</v>
      </c>
      <c r="BB1522" s="268">
        <v>0</v>
      </c>
      <c r="BC1522" s="422"/>
      <c r="BD1522" s="263"/>
    </row>
    <row r="1523" spans="1:56" s="4" customFormat="1" ht="11.25" customHeight="1">
      <c r="A1523" s="123">
        <v>331</v>
      </c>
      <c r="B1523" s="55" t="s">
        <v>413</v>
      </c>
      <c r="C1523" s="345">
        <v>1</v>
      </c>
      <c r="D1523" s="57">
        <v>13605</v>
      </c>
      <c r="E1523" s="94">
        <v>0</v>
      </c>
      <c r="F1523" s="55" t="s">
        <v>312</v>
      </c>
      <c r="G1523" s="55" t="s">
        <v>748</v>
      </c>
      <c r="H1523" s="55" t="s">
        <v>396</v>
      </c>
      <c r="I1523" s="55" t="s">
        <v>103</v>
      </c>
      <c r="J1523" s="55"/>
      <c r="K1523" s="55"/>
      <c r="L1523" s="228" t="s">
        <v>238</v>
      </c>
      <c r="M1523" s="8"/>
      <c r="N1523" s="58"/>
      <c r="O1523" s="55"/>
      <c r="P1523" s="55"/>
      <c r="Q1523" s="216" t="s">
        <v>238</v>
      </c>
      <c r="R1523" s="8">
        <v>0</v>
      </c>
      <c r="S1523" s="58">
        <v>0</v>
      </c>
      <c r="T1523" s="55"/>
      <c r="U1523" s="55"/>
      <c r="V1523" s="216" t="s">
        <v>238</v>
      </c>
      <c r="W1523" s="8">
        <v>0</v>
      </c>
      <c r="X1523" s="58">
        <v>0</v>
      </c>
      <c r="Y1523" s="55"/>
      <c r="Z1523" s="55"/>
      <c r="AA1523" s="216" t="s">
        <v>238</v>
      </c>
      <c r="AB1523" s="8"/>
      <c r="AC1523" s="58"/>
      <c r="AD1523" s="55"/>
      <c r="AE1523" s="55"/>
      <c r="AF1523" s="216" t="s">
        <v>238</v>
      </c>
      <c r="AG1523" s="8"/>
      <c r="AH1523" s="58"/>
      <c r="AI1523" s="55"/>
      <c r="AJ1523" s="55"/>
      <c r="AK1523" s="55"/>
      <c r="AL1523" s="8">
        <v>0</v>
      </c>
      <c r="AM1523" s="58">
        <v>0</v>
      </c>
      <c r="AN1523" s="55"/>
      <c r="AO1523" s="228"/>
      <c r="AP1523" s="55"/>
      <c r="AQ1523" s="200">
        <v>0</v>
      </c>
      <c r="AR1523" s="201">
        <v>0</v>
      </c>
      <c r="AS1523" s="55"/>
      <c r="AT1523" s="55"/>
      <c r="AU1523" s="245">
        <v>0</v>
      </c>
      <c r="AV1523" s="200">
        <v>0</v>
      </c>
      <c r="AW1523" s="201">
        <v>0</v>
      </c>
      <c r="AX1523" s="423"/>
      <c r="AY1523" s="55"/>
      <c r="AZ1523" s="423">
        <v>0</v>
      </c>
      <c r="BA1523" s="200">
        <v>0</v>
      </c>
      <c r="BB1523" s="201">
        <v>0</v>
      </c>
      <c r="BC1523" s="425"/>
      <c r="BD1523" s="136"/>
    </row>
    <row r="1524" spans="1:56" ht="11.25" customHeight="1">
      <c r="A1524" s="123">
        <v>331</v>
      </c>
      <c r="B1524" s="55" t="s">
        <v>413</v>
      </c>
      <c r="C1524" s="345">
        <v>2</v>
      </c>
      <c r="D1524" s="57">
        <v>13635</v>
      </c>
      <c r="E1524" s="94">
        <v>0</v>
      </c>
      <c r="F1524" s="55" t="s">
        <v>312</v>
      </c>
      <c r="G1524" s="55" t="s">
        <v>748</v>
      </c>
      <c r="H1524" s="55" t="s">
        <v>396</v>
      </c>
      <c r="I1524" s="55" t="s">
        <v>103</v>
      </c>
      <c r="J1524" s="55"/>
      <c r="K1524" s="55"/>
      <c r="L1524" s="228" t="s">
        <v>238</v>
      </c>
      <c r="M1524" s="8"/>
      <c r="N1524" s="58"/>
      <c r="O1524" s="55"/>
      <c r="P1524" s="55"/>
      <c r="Q1524" s="216" t="s">
        <v>238</v>
      </c>
      <c r="R1524" s="8">
        <v>0</v>
      </c>
      <c r="S1524" s="58">
        <v>0</v>
      </c>
      <c r="T1524" s="55"/>
      <c r="U1524" s="55"/>
      <c r="V1524" s="216" t="s">
        <v>238</v>
      </c>
      <c r="W1524" s="8">
        <v>0</v>
      </c>
      <c r="X1524" s="58">
        <v>0</v>
      </c>
      <c r="Y1524" s="55"/>
      <c r="Z1524" s="55"/>
      <c r="AA1524" s="216" t="s">
        <v>238</v>
      </c>
      <c r="AB1524" s="8"/>
      <c r="AC1524" s="58"/>
      <c r="AD1524" s="55"/>
      <c r="AE1524" s="55"/>
      <c r="AF1524" s="216" t="s">
        <v>238</v>
      </c>
      <c r="AG1524" s="8"/>
      <c r="AH1524" s="58"/>
      <c r="AI1524" s="55"/>
      <c r="AJ1524" s="55"/>
      <c r="AK1524" s="55"/>
      <c r="AL1524" s="8">
        <v>0</v>
      </c>
      <c r="AM1524" s="58">
        <v>0</v>
      </c>
      <c r="AN1524" s="55"/>
      <c r="AO1524" s="228"/>
      <c r="AP1524" s="55"/>
      <c r="AQ1524" s="200">
        <v>0</v>
      </c>
      <c r="AR1524" s="201">
        <v>0</v>
      </c>
      <c r="AS1524" s="55"/>
      <c r="AT1524" s="55"/>
      <c r="AU1524" s="245">
        <v>0</v>
      </c>
      <c r="AV1524" s="200">
        <v>0</v>
      </c>
      <c r="AW1524" s="201">
        <v>0</v>
      </c>
      <c r="AX1524" s="423"/>
      <c r="AY1524" s="55"/>
      <c r="AZ1524" s="423">
        <v>0</v>
      </c>
      <c r="BA1524" s="200">
        <v>0</v>
      </c>
      <c r="BB1524" s="201">
        <v>0</v>
      </c>
      <c r="BC1524" s="425"/>
      <c r="BD1524" s="136"/>
    </row>
    <row r="1525" spans="1:56" ht="11.25" customHeight="1">
      <c r="A1525" s="357">
        <v>332</v>
      </c>
      <c r="B1525" s="263" t="s">
        <v>1033</v>
      </c>
      <c r="C1525" s="344">
        <v>0</v>
      </c>
      <c r="D1525" s="264"/>
      <c r="E1525" s="421">
        <v>90</v>
      </c>
      <c r="F1525" s="263" t="s">
        <v>537</v>
      </c>
      <c r="G1525" s="263" t="s">
        <v>338</v>
      </c>
      <c r="H1525" s="263" t="s">
        <v>1034</v>
      </c>
      <c r="I1525" s="263" t="s">
        <v>849</v>
      </c>
      <c r="J1525" s="263" t="s">
        <v>591</v>
      </c>
      <c r="K1525" s="263" t="s">
        <v>848</v>
      </c>
      <c r="L1525" s="267">
        <v>77.334400000000002</v>
      </c>
      <c r="M1525" s="265">
        <v>92027.936000000002</v>
      </c>
      <c r="N1525" s="268">
        <v>1.19</v>
      </c>
      <c r="O1525" s="263">
        <v>1</v>
      </c>
      <c r="P1525" s="263"/>
      <c r="Q1525" s="267">
        <v>68.094399999999993</v>
      </c>
      <c r="R1525" s="265">
        <v>81032.335999999981</v>
      </c>
      <c r="S1525" s="268">
        <v>1.19</v>
      </c>
      <c r="T1525" s="263">
        <v>1</v>
      </c>
      <c r="U1525" s="263"/>
      <c r="V1525" s="267">
        <v>214.06</v>
      </c>
      <c r="W1525" s="265">
        <v>254731.39999999997</v>
      </c>
      <c r="X1525" s="268">
        <v>1.19</v>
      </c>
      <c r="Y1525" s="263">
        <v>1</v>
      </c>
      <c r="Z1525" s="263"/>
      <c r="AA1525" s="267">
        <v>149.7936</v>
      </c>
      <c r="AB1525" s="265">
        <v>178254.38399999999</v>
      </c>
      <c r="AC1525" s="268">
        <v>1.19</v>
      </c>
      <c r="AD1525" s="263">
        <v>1</v>
      </c>
      <c r="AE1525" s="263"/>
      <c r="AF1525" s="267">
        <v>142.25</v>
      </c>
      <c r="AG1525" s="265">
        <v>210135.66150075581</v>
      </c>
      <c r="AH1525" s="268">
        <v>1.4772278488629584</v>
      </c>
      <c r="AI1525" s="263">
        <v>1</v>
      </c>
      <c r="AJ1525" s="263"/>
      <c r="AK1525" s="263">
        <v>279</v>
      </c>
      <c r="AL1525" s="265">
        <v>374552.29590785992</v>
      </c>
      <c r="AM1525" s="268">
        <v>1.3424813473399997</v>
      </c>
      <c r="AN1525" s="263"/>
      <c r="AO1525" s="313"/>
      <c r="AP1525" s="263">
        <v>475.19</v>
      </c>
      <c r="AQ1525" s="265">
        <v>586523.39501767675</v>
      </c>
      <c r="AR1525" s="268">
        <v>1.2342923778229271</v>
      </c>
      <c r="AS1525" s="263"/>
      <c r="AT1525" s="263"/>
      <c r="AU1525" s="422">
        <v>462.12821600000001</v>
      </c>
      <c r="AV1525" s="265">
        <v>598598.2134430313</v>
      </c>
      <c r="AW1525" s="268">
        <v>1.2953076499510501</v>
      </c>
      <c r="AX1525" s="422"/>
      <c r="AY1525" s="263"/>
      <c r="AZ1525" s="422">
        <v>456.408569</v>
      </c>
      <c r="BA1525" s="265">
        <v>644118.09818343841</v>
      </c>
      <c r="BB1525" s="268">
        <v>1.4112752080766442</v>
      </c>
      <c r="BC1525" s="422"/>
      <c r="BD1525" s="263"/>
    </row>
    <row r="1526" spans="1:56" s="4" customFormat="1" ht="11.25" customHeight="1">
      <c r="A1526" s="123">
        <v>332</v>
      </c>
      <c r="B1526" s="55" t="s">
        <v>1033</v>
      </c>
      <c r="C1526" s="345">
        <v>1</v>
      </c>
      <c r="D1526" s="57">
        <v>41609</v>
      </c>
      <c r="E1526" s="94">
        <v>45</v>
      </c>
      <c r="F1526" s="55" t="s">
        <v>537</v>
      </c>
      <c r="G1526" s="55" t="s">
        <v>338</v>
      </c>
      <c r="H1526" s="55" t="s">
        <v>1034</v>
      </c>
      <c r="I1526" s="55" t="s">
        <v>849</v>
      </c>
      <c r="J1526" s="55" t="s">
        <v>591</v>
      </c>
      <c r="K1526" s="55" t="s">
        <v>848</v>
      </c>
      <c r="L1526" s="197">
        <v>77.334400000000002</v>
      </c>
      <c r="M1526" s="8">
        <v>92027.936000000002</v>
      </c>
      <c r="N1526" s="58">
        <v>1.19</v>
      </c>
      <c r="O1526" s="55"/>
      <c r="P1526" s="55"/>
      <c r="Q1526" s="197">
        <v>68.094399999999993</v>
      </c>
      <c r="R1526" s="8">
        <v>81032.335999999981</v>
      </c>
      <c r="S1526" s="58">
        <v>1.19</v>
      </c>
      <c r="T1526" s="55"/>
      <c r="U1526" s="55"/>
      <c r="V1526" s="197">
        <v>117.66852409638554</v>
      </c>
      <c r="W1526" s="8">
        <v>140025.54367469877</v>
      </c>
      <c r="X1526" s="58">
        <v>1.19</v>
      </c>
      <c r="Y1526" s="55"/>
      <c r="Z1526" s="55"/>
      <c r="AA1526" s="197">
        <v>74.896799999999999</v>
      </c>
      <c r="AB1526" s="8">
        <v>89127.191999999995</v>
      </c>
      <c r="AC1526" s="58">
        <v>1.19</v>
      </c>
      <c r="AD1526" s="55"/>
      <c r="AE1526" s="55"/>
      <c r="AF1526" s="197">
        <v>129.18</v>
      </c>
      <c r="AG1526" s="8">
        <v>192425.26034157994</v>
      </c>
      <c r="AH1526" s="58">
        <v>1.4895901868832633</v>
      </c>
      <c r="AI1526" s="55"/>
      <c r="AJ1526" s="55"/>
      <c r="AK1526" s="55">
        <v>60.91</v>
      </c>
      <c r="AL1526" s="8">
        <v>80066.908848031206</v>
      </c>
      <c r="AM1526" s="58">
        <v>1.3145117197181284</v>
      </c>
      <c r="AN1526" s="237">
        <v>1</v>
      </c>
      <c r="AO1526" s="228"/>
      <c r="AP1526" s="55">
        <v>237.595</v>
      </c>
      <c r="AQ1526" s="200">
        <v>293263.35118544148</v>
      </c>
      <c r="AR1526" s="201">
        <v>1.2342993378877563</v>
      </c>
      <c r="AS1526" s="55">
        <v>1</v>
      </c>
      <c r="AT1526" s="55"/>
      <c r="AU1526" s="423">
        <v>197.40927732705501</v>
      </c>
      <c r="AV1526" s="200">
        <v>256175.2665559462</v>
      </c>
      <c r="AW1526" s="201">
        <v>1.2976860562208101</v>
      </c>
      <c r="AX1526" s="423">
        <v>1</v>
      </c>
      <c r="AY1526" s="55"/>
      <c r="AZ1526" s="424">
        <v>214.474618558933</v>
      </c>
      <c r="BA1526" s="200">
        <v>302601.70597294404</v>
      </c>
      <c r="BB1526" s="201">
        <v>1.4108975132169106</v>
      </c>
      <c r="BC1526" s="425">
        <v>1</v>
      </c>
      <c r="BD1526" s="136"/>
    </row>
    <row r="1527" spans="1:56" ht="11.25" customHeight="1">
      <c r="A1527" s="123">
        <v>332</v>
      </c>
      <c r="B1527" s="55" t="s">
        <v>1033</v>
      </c>
      <c r="C1527" s="345">
        <v>2</v>
      </c>
      <c r="D1527" s="57">
        <v>43622</v>
      </c>
      <c r="E1527" s="94">
        <v>45</v>
      </c>
      <c r="F1527" s="122" t="s">
        <v>537</v>
      </c>
      <c r="G1527" s="122" t="s">
        <v>338</v>
      </c>
      <c r="H1527" s="122" t="s">
        <v>1034</v>
      </c>
      <c r="I1527" s="55" t="s">
        <v>849</v>
      </c>
      <c r="J1527" s="55" t="s">
        <v>591</v>
      </c>
      <c r="K1527" s="55" t="s">
        <v>848</v>
      </c>
      <c r="L1527" s="197"/>
      <c r="M1527" s="8"/>
      <c r="N1527" s="58"/>
      <c r="O1527" s="55"/>
      <c r="P1527" s="55"/>
      <c r="Q1527" s="197"/>
      <c r="R1527" s="8"/>
      <c r="S1527" s="58"/>
      <c r="T1527" s="55"/>
      <c r="U1527" s="55"/>
      <c r="V1527" s="197">
        <v>96.391475903614463</v>
      </c>
      <c r="W1527" s="8">
        <v>114705.85632530121</v>
      </c>
      <c r="X1527" s="58">
        <v>1.19</v>
      </c>
      <c r="Y1527" s="55"/>
      <c r="Z1527" s="55">
        <v>1</v>
      </c>
      <c r="AA1527" s="197">
        <v>74.896799999999999</v>
      </c>
      <c r="AB1527" s="8">
        <v>89127.191999999995</v>
      </c>
      <c r="AC1527" s="58">
        <v>1.19</v>
      </c>
      <c r="AD1527" s="55"/>
      <c r="AE1527" s="55">
        <v>1</v>
      </c>
      <c r="AF1527" s="197">
        <v>13.07</v>
      </c>
      <c r="AG1527" s="8">
        <v>17710.401159175854</v>
      </c>
      <c r="AH1527" s="58">
        <v>1.3550421697915727</v>
      </c>
      <c r="AI1527" s="55"/>
      <c r="AJ1527" s="55">
        <v>1</v>
      </c>
      <c r="AK1527" s="55">
        <v>218.19</v>
      </c>
      <c r="AL1527" s="8">
        <v>284504.42035007634</v>
      </c>
      <c r="AM1527" s="58">
        <v>1.3039296959075866</v>
      </c>
      <c r="AN1527" s="237">
        <v>1</v>
      </c>
      <c r="AO1527" s="228">
        <v>1</v>
      </c>
      <c r="AP1527" s="55">
        <v>237.595</v>
      </c>
      <c r="AQ1527" s="200">
        <v>293263.35118544148</v>
      </c>
      <c r="AR1527" s="201">
        <v>1.2342993378877563</v>
      </c>
      <c r="AS1527" s="55">
        <v>1</v>
      </c>
      <c r="AT1527" s="55">
        <v>1</v>
      </c>
      <c r="AU1527" s="423">
        <v>264.718938672945</v>
      </c>
      <c r="AV1527" s="200">
        <v>342422.94688708504</v>
      </c>
      <c r="AW1527" s="201">
        <v>1.2935339972412847</v>
      </c>
      <c r="AX1527" s="423">
        <v>1</v>
      </c>
      <c r="AY1527" s="55">
        <v>1</v>
      </c>
      <c r="AZ1527" s="424">
        <v>241.933950441067</v>
      </c>
      <c r="BA1527" s="200">
        <v>341516.39221049438</v>
      </c>
      <c r="BB1527" s="201">
        <v>1.411610034837524</v>
      </c>
      <c r="BC1527" s="425">
        <v>1</v>
      </c>
      <c r="BD1527" s="136"/>
    </row>
    <row r="1528" spans="1:56" ht="11.25" customHeight="1">
      <c r="A1528" s="357">
        <v>333</v>
      </c>
      <c r="B1528" s="263" t="s">
        <v>511</v>
      </c>
      <c r="C1528" s="344">
        <v>0</v>
      </c>
      <c r="D1528" s="264"/>
      <c r="E1528" s="421">
        <v>0</v>
      </c>
      <c r="F1528" s="263" t="s">
        <v>978</v>
      </c>
      <c r="G1528" s="263" t="s">
        <v>748</v>
      </c>
      <c r="H1528" s="263" t="s">
        <v>385</v>
      </c>
      <c r="I1528" s="263" t="s">
        <v>103</v>
      </c>
      <c r="J1528" s="263"/>
      <c r="K1528" s="263"/>
      <c r="L1528" s="277" t="s">
        <v>238</v>
      </c>
      <c r="M1528" s="265">
        <v>0</v>
      </c>
      <c r="N1528" s="268">
        <v>0</v>
      </c>
      <c r="O1528" s="263"/>
      <c r="P1528" s="263"/>
      <c r="Q1528" s="276" t="s">
        <v>238</v>
      </c>
      <c r="R1528" s="265">
        <v>0</v>
      </c>
      <c r="S1528" s="268">
        <v>0</v>
      </c>
      <c r="T1528" s="263"/>
      <c r="U1528" s="263"/>
      <c r="V1528" s="276" t="s">
        <v>238</v>
      </c>
      <c r="W1528" s="265">
        <v>0</v>
      </c>
      <c r="X1528" s="268">
        <v>0</v>
      </c>
      <c r="Y1528" s="263"/>
      <c r="Z1528" s="263"/>
      <c r="AA1528" s="276" t="s">
        <v>238</v>
      </c>
      <c r="AB1528" s="265">
        <v>0</v>
      </c>
      <c r="AC1528" s="268">
        <v>0</v>
      </c>
      <c r="AD1528" s="263"/>
      <c r="AE1528" s="263"/>
      <c r="AF1528" s="276" t="s">
        <v>238</v>
      </c>
      <c r="AG1528" s="265">
        <v>0</v>
      </c>
      <c r="AH1528" s="268">
        <v>0</v>
      </c>
      <c r="AI1528" s="263"/>
      <c r="AJ1528" s="263"/>
      <c r="AK1528" s="263"/>
      <c r="AL1528" s="265">
        <v>0</v>
      </c>
      <c r="AM1528" s="268">
        <v>0</v>
      </c>
      <c r="AN1528" s="263"/>
      <c r="AO1528" s="313"/>
      <c r="AP1528" s="263"/>
      <c r="AQ1528" s="265">
        <v>0</v>
      </c>
      <c r="AR1528" s="268">
        <v>0</v>
      </c>
      <c r="AS1528" s="263"/>
      <c r="AT1528" s="263"/>
      <c r="AU1528" s="422">
        <v>0</v>
      </c>
      <c r="AV1528" s="265">
        <v>0</v>
      </c>
      <c r="AW1528" s="268">
        <v>0</v>
      </c>
      <c r="AX1528" s="422"/>
      <c r="AY1528" s="263"/>
      <c r="AZ1528" s="422">
        <v>0</v>
      </c>
      <c r="BA1528" s="265">
        <v>0</v>
      </c>
      <c r="BB1528" s="268">
        <v>0</v>
      </c>
      <c r="BC1528" s="422"/>
      <c r="BD1528" s="263"/>
    </row>
    <row r="1529" spans="1:56" s="4" customFormat="1" ht="11.25" customHeight="1">
      <c r="A1529" s="123">
        <v>333</v>
      </c>
      <c r="B1529" s="136" t="s">
        <v>511</v>
      </c>
      <c r="C1529" s="346">
        <v>1</v>
      </c>
      <c r="D1529" s="140">
        <v>20544</v>
      </c>
      <c r="E1529" s="94">
        <v>0</v>
      </c>
      <c r="F1529" s="136" t="s">
        <v>978</v>
      </c>
      <c r="G1529" s="136" t="s">
        <v>748</v>
      </c>
      <c r="H1529" s="136" t="s">
        <v>385</v>
      </c>
      <c r="I1529" s="136" t="s">
        <v>103</v>
      </c>
      <c r="J1529" s="136"/>
      <c r="K1529" s="136"/>
      <c r="L1529" s="241" t="s">
        <v>238</v>
      </c>
      <c r="M1529" s="233"/>
      <c r="N1529" s="234"/>
      <c r="O1529" s="139"/>
      <c r="P1529" s="139"/>
      <c r="Q1529" s="232" t="s">
        <v>238</v>
      </c>
      <c r="R1529" s="126">
        <v>0</v>
      </c>
      <c r="S1529" s="221">
        <v>0</v>
      </c>
      <c r="T1529" s="139"/>
      <c r="U1529" s="139"/>
      <c r="V1529" s="232" t="s">
        <v>238</v>
      </c>
      <c r="W1529" s="126">
        <v>0</v>
      </c>
      <c r="X1529" s="221">
        <v>0</v>
      </c>
      <c r="Y1529" s="139"/>
      <c r="Z1529" s="139"/>
      <c r="AA1529" s="232" t="s">
        <v>238</v>
      </c>
      <c r="AB1529" s="126"/>
      <c r="AC1529" s="221"/>
      <c r="AD1529" s="139"/>
      <c r="AE1529" s="139"/>
      <c r="AF1529" s="232" t="s">
        <v>238</v>
      </c>
      <c r="AG1529" s="126">
        <v>0</v>
      </c>
      <c r="AH1529" s="221">
        <v>0</v>
      </c>
      <c r="AI1529" s="139"/>
      <c r="AJ1529" s="139"/>
      <c r="AK1529" s="136"/>
      <c r="AL1529" s="8">
        <v>0</v>
      </c>
      <c r="AM1529" s="58">
        <v>0</v>
      </c>
      <c r="AN1529" s="136"/>
      <c r="AO1529" s="237"/>
      <c r="AP1529" s="139"/>
      <c r="AQ1529" s="200">
        <v>0</v>
      </c>
      <c r="AR1529" s="201">
        <v>0</v>
      </c>
      <c r="AS1529" s="139"/>
      <c r="AT1529" s="139"/>
      <c r="AU1529" s="245">
        <v>0</v>
      </c>
      <c r="AV1529" s="200">
        <v>0</v>
      </c>
      <c r="AW1529" s="201">
        <v>0</v>
      </c>
      <c r="AX1529" s="423"/>
      <c r="AY1529" s="139"/>
      <c r="AZ1529" s="423">
        <v>0</v>
      </c>
      <c r="BA1529" s="200">
        <v>0</v>
      </c>
      <c r="BB1529" s="201">
        <v>0</v>
      </c>
      <c r="BC1529" s="425"/>
      <c r="BD1529" s="139"/>
    </row>
    <row r="1530" spans="1:56" ht="11.25" customHeight="1">
      <c r="A1530" s="123">
        <v>333</v>
      </c>
      <c r="B1530" s="136" t="s">
        <v>511</v>
      </c>
      <c r="C1530" s="346">
        <v>2</v>
      </c>
      <c r="D1530" s="140">
        <v>20545</v>
      </c>
      <c r="E1530" s="94">
        <v>0</v>
      </c>
      <c r="F1530" s="136" t="s">
        <v>978</v>
      </c>
      <c r="G1530" s="136" t="s">
        <v>748</v>
      </c>
      <c r="H1530" s="136" t="s">
        <v>385</v>
      </c>
      <c r="I1530" s="136" t="s">
        <v>103</v>
      </c>
      <c r="J1530" s="136"/>
      <c r="K1530" s="136"/>
      <c r="L1530" s="237" t="s">
        <v>238</v>
      </c>
      <c r="M1530" s="126"/>
      <c r="N1530" s="221"/>
      <c r="O1530" s="136"/>
      <c r="P1530" s="136"/>
      <c r="Q1530" s="232" t="s">
        <v>238</v>
      </c>
      <c r="R1530" s="126">
        <v>0</v>
      </c>
      <c r="S1530" s="221">
        <v>0</v>
      </c>
      <c r="T1530" s="136"/>
      <c r="U1530" s="136"/>
      <c r="V1530" s="232" t="s">
        <v>238</v>
      </c>
      <c r="W1530" s="126">
        <v>0</v>
      </c>
      <c r="X1530" s="221">
        <v>0</v>
      </c>
      <c r="Y1530" s="136"/>
      <c r="Z1530" s="136"/>
      <c r="AA1530" s="232" t="s">
        <v>238</v>
      </c>
      <c r="AB1530" s="126"/>
      <c r="AC1530" s="221"/>
      <c r="AD1530" s="136"/>
      <c r="AE1530" s="136"/>
      <c r="AF1530" s="232" t="s">
        <v>238</v>
      </c>
      <c r="AG1530" s="126">
        <v>0</v>
      </c>
      <c r="AH1530" s="221">
        <v>0</v>
      </c>
      <c r="AI1530" s="136"/>
      <c r="AJ1530" s="136"/>
      <c r="AK1530" s="136"/>
      <c r="AL1530" s="8">
        <v>0</v>
      </c>
      <c r="AM1530" s="58">
        <v>0</v>
      </c>
      <c r="AN1530" s="55"/>
      <c r="AO1530" s="237"/>
      <c r="AP1530" s="136"/>
      <c r="AQ1530" s="200">
        <v>0</v>
      </c>
      <c r="AR1530" s="201">
        <v>0</v>
      </c>
      <c r="AS1530" s="136"/>
      <c r="AT1530" s="136"/>
      <c r="AU1530" s="245">
        <v>0</v>
      </c>
      <c r="AV1530" s="200">
        <v>0</v>
      </c>
      <c r="AW1530" s="201">
        <v>0</v>
      </c>
      <c r="AX1530" s="423"/>
      <c r="AY1530" s="136"/>
      <c r="AZ1530" s="423">
        <v>0</v>
      </c>
      <c r="BA1530" s="200">
        <v>0</v>
      </c>
      <c r="BB1530" s="201">
        <v>0</v>
      </c>
      <c r="BC1530" s="425"/>
      <c r="BD1530" s="136"/>
    </row>
    <row r="1531" spans="1:56" ht="11.25" customHeight="1">
      <c r="A1531" s="357">
        <v>334</v>
      </c>
      <c r="B1531" s="279" t="s">
        <v>155</v>
      </c>
      <c r="C1531" s="347">
        <v>0</v>
      </c>
      <c r="D1531" s="280"/>
      <c r="E1531" s="421">
        <v>630</v>
      </c>
      <c r="F1531" s="279" t="s">
        <v>151</v>
      </c>
      <c r="G1531" s="279" t="s">
        <v>748</v>
      </c>
      <c r="H1531" s="279" t="s">
        <v>152</v>
      </c>
      <c r="I1531" s="279" t="s">
        <v>849</v>
      </c>
      <c r="J1531" s="279" t="s">
        <v>591</v>
      </c>
      <c r="K1531" s="279" t="s">
        <v>848</v>
      </c>
      <c r="L1531" s="284">
        <v>3824.1390000000001</v>
      </c>
      <c r="M1531" s="269">
        <v>3885026.9574479889</v>
      </c>
      <c r="N1531" s="282">
        <v>1.0159220042597794</v>
      </c>
      <c r="O1531" s="279">
        <v>1</v>
      </c>
      <c r="P1531" s="279"/>
      <c r="Q1531" s="284">
        <v>3632.76</v>
      </c>
      <c r="R1531" s="269">
        <v>3691262.448441572</v>
      </c>
      <c r="S1531" s="282">
        <v>1.0161041325167564</v>
      </c>
      <c r="T1531" s="279">
        <v>1</v>
      </c>
      <c r="U1531" s="279"/>
      <c r="V1531" s="284">
        <v>3045.654</v>
      </c>
      <c r="W1531" s="269">
        <v>3131284.7854911215</v>
      </c>
      <c r="X1531" s="282">
        <v>1.0281157299847985</v>
      </c>
      <c r="Y1531" s="279">
        <v>1</v>
      </c>
      <c r="Z1531" s="279"/>
      <c r="AA1531" s="284">
        <v>2513.585</v>
      </c>
      <c r="AB1531" s="269">
        <v>2670550.0448997859</v>
      </c>
      <c r="AC1531" s="282">
        <v>1.0624466826861976</v>
      </c>
      <c r="AD1531" s="279">
        <v>1</v>
      </c>
      <c r="AE1531" s="279"/>
      <c r="AF1531" s="284">
        <v>3000.5129999999999</v>
      </c>
      <c r="AG1531" s="269">
        <v>3400900.2507692864</v>
      </c>
      <c r="AH1531" s="282">
        <v>1.133439598751709</v>
      </c>
      <c r="AI1531" s="279">
        <v>1</v>
      </c>
      <c r="AJ1531" s="279"/>
      <c r="AK1531" s="279">
        <v>2828</v>
      </c>
      <c r="AL1531" s="265">
        <v>3382918.526311175</v>
      </c>
      <c r="AM1531" s="268">
        <v>1.1962229583844326</v>
      </c>
      <c r="AN1531" s="263"/>
      <c r="AO1531" s="316"/>
      <c r="AP1531" s="279">
        <v>3250.84</v>
      </c>
      <c r="AQ1531" s="265">
        <v>3642223.6802631314</v>
      </c>
      <c r="AR1531" s="268">
        <v>1.1203946303918777</v>
      </c>
      <c r="AS1531" s="279"/>
      <c r="AT1531" s="279"/>
      <c r="AU1531" s="422">
        <v>2714.1819999999998</v>
      </c>
      <c r="AV1531" s="265">
        <v>3105571.0808731243</v>
      </c>
      <c r="AW1531" s="268">
        <v>1.1442014871785033</v>
      </c>
      <c r="AX1531" s="422"/>
      <c r="AY1531" s="279"/>
      <c r="AZ1531" s="422">
        <v>2636.0649999999996</v>
      </c>
      <c r="BA1531" s="265">
        <v>2943601.1539698076</v>
      </c>
      <c r="BB1531" s="268">
        <v>1.1166648599218183</v>
      </c>
      <c r="BC1531" s="422"/>
      <c r="BD1531" s="279"/>
    </row>
    <row r="1532" spans="1:56" s="4" customFormat="1" ht="11.25" customHeight="1">
      <c r="A1532" s="123">
        <v>334</v>
      </c>
      <c r="B1532" s="55" t="s">
        <v>155</v>
      </c>
      <c r="C1532" s="345">
        <v>1</v>
      </c>
      <c r="D1532" s="57">
        <v>34632</v>
      </c>
      <c r="E1532" s="94">
        <v>210</v>
      </c>
      <c r="F1532" s="55" t="s">
        <v>151</v>
      </c>
      <c r="G1532" s="55" t="s">
        <v>748</v>
      </c>
      <c r="H1532" s="55" t="s">
        <v>152</v>
      </c>
      <c r="I1532" s="55" t="s">
        <v>849</v>
      </c>
      <c r="J1532" s="55" t="s">
        <v>591</v>
      </c>
      <c r="K1532" s="55" t="s">
        <v>848</v>
      </c>
      <c r="L1532" s="55"/>
      <c r="M1532" s="8"/>
      <c r="N1532" s="58"/>
      <c r="O1532" s="55"/>
      <c r="P1532" s="55"/>
      <c r="Q1532" s="55"/>
      <c r="R1532" s="8"/>
      <c r="S1532" s="58"/>
      <c r="T1532" s="55"/>
      <c r="U1532" s="55"/>
      <c r="V1532" s="136"/>
      <c r="W1532" s="8"/>
      <c r="X1532" s="58"/>
      <c r="Y1532" s="55"/>
      <c r="Z1532" s="55"/>
      <c r="AA1532" s="136"/>
      <c r="AB1532" s="8"/>
      <c r="AC1532" s="58"/>
      <c r="AD1532" s="55"/>
      <c r="AE1532" s="55"/>
      <c r="AF1532" s="136"/>
      <c r="AG1532" s="8"/>
      <c r="AH1532" s="58"/>
      <c r="AI1532" s="55"/>
      <c r="AJ1532" s="55"/>
      <c r="AK1532" s="55">
        <v>920.452</v>
      </c>
      <c r="AL1532" s="8">
        <v>1109068.9591924353</v>
      </c>
      <c r="AM1532" s="58">
        <v>1.2049177569198994</v>
      </c>
      <c r="AN1532" s="237">
        <v>1</v>
      </c>
      <c r="AO1532" s="228"/>
      <c r="AP1532" s="55">
        <v>994.98699999999997</v>
      </c>
      <c r="AQ1532" s="200">
        <v>1098219.8891972406</v>
      </c>
      <c r="AR1532" s="201">
        <v>1.1037530030012861</v>
      </c>
      <c r="AS1532" s="55">
        <v>1</v>
      </c>
      <c r="AT1532" s="55"/>
      <c r="AU1532" s="423">
        <v>1026.3849999999998</v>
      </c>
      <c r="AV1532" s="200">
        <v>1168662.7597277204</v>
      </c>
      <c r="AW1532" s="201">
        <v>1.1386202640604848</v>
      </c>
      <c r="AX1532" s="423">
        <v>1</v>
      </c>
      <c r="AY1532" s="55"/>
      <c r="AZ1532" s="427">
        <v>768.20899999999995</v>
      </c>
      <c r="BA1532" s="200">
        <v>853074.2124297712</v>
      </c>
      <c r="BB1532" s="201">
        <v>1.110471515472705</v>
      </c>
      <c r="BC1532" s="425">
        <v>1</v>
      </c>
      <c r="BD1532" s="136"/>
    </row>
    <row r="1533" spans="1:56" s="4" customFormat="1" ht="11.25" customHeight="1">
      <c r="A1533" s="123">
        <v>334</v>
      </c>
      <c r="B1533" s="55" t="s">
        <v>155</v>
      </c>
      <c r="C1533" s="345">
        <v>2</v>
      </c>
      <c r="D1533" s="57">
        <v>34785</v>
      </c>
      <c r="E1533" s="94">
        <v>210</v>
      </c>
      <c r="F1533" s="55" t="s">
        <v>151</v>
      </c>
      <c r="G1533" s="55" t="s">
        <v>748</v>
      </c>
      <c r="H1533" s="55" t="s">
        <v>152</v>
      </c>
      <c r="I1533" s="55" t="s">
        <v>849</v>
      </c>
      <c r="J1533" s="55" t="s">
        <v>591</v>
      </c>
      <c r="K1533" s="55" t="s">
        <v>848</v>
      </c>
      <c r="L1533" s="55"/>
      <c r="M1533" s="8"/>
      <c r="N1533" s="58"/>
      <c r="O1533" s="55"/>
      <c r="P1533" s="55"/>
      <c r="Q1533" s="55"/>
      <c r="R1533" s="8"/>
      <c r="S1533" s="58"/>
      <c r="T1533" s="55"/>
      <c r="U1533" s="55"/>
      <c r="V1533" s="136"/>
      <c r="W1533" s="8"/>
      <c r="X1533" s="58"/>
      <c r="Y1533" s="55"/>
      <c r="Z1533" s="55"/>
      <c r="AA1533" s="136"/>
      <c r="AB1533" s="8"/>
      <c r="AC1533" s="58"/>
      <c r="AD1533" s="55"/>
      <c r="AE1533" s="55"/>
      <c r="AF1533" s="136"/>
      <c r="AG1533" s="8"/>
      <c r="AH1533" s="58"/>
      <c r="AI1533" s="55"/>
      <c r="AJ1533" s="55"/>
      <c r="AK1533" s="55">
        <v>998.173</v>
      </c>
      <c r="AL1533" s="8">
        <v>1172712.2304001453</v>
      </c>
      <c r="AM1533" s="58">
        <v>1.1748586972400028</v>
      </c>
      <c r="AN1533" s="237">
        <v>1</v>
      </c>
      <c r="AO1533" s="228"/>
      <c r="AP1533" s="55">
        <v>1203.491</v>
      </c>
      <c r="AQ1533" s="200">
        <v>1353303.0902769715</v>
      </c>
      <c r="AR1533" s="201">
        <v>1.1244812717976052</v>
      </c>
      <c r="AS1533" s="55">
        <v>1</v>
      </c>
      <c r="AT1533" s="55"/>
      <c r="AU1533" s="423">
        <v>775.79399999999998</v>
      </c>
      <c r="AV1533" s="200">
        <v>890853.65488185326</v>
      </c>
      <c r="AW1533" s="201">
        <v>1.1483121226535049</v>
      </c>
      <c r="AX1533" s="423">
        <v>1</v>
      </c>
      <c r="AY1533" s="55"/>
      <c r="AZ1533" s="427">
        <v>897.024</v>
      </c>
      <c r="BA1533" s="200">
        <v>1011246.3768071603</v>
      </c>
      <c r="BB1533" s="201">
        <v>1.1273348057656878</v>
      </c>
      <c r="BC1533" s="425">
        <v>1</v>
      </c>
      <c r="BD1533" s="136"/>
    </row>
    <row r="1534" spans="1:56" ht="11.25" customHeight="1">
      <c r="A1534" s="123">
        <v>334</v>
      </c>
      <c r="B1534" s="55" t="s">
        <v>155</v>
      </c>
      <c r="C1534" s="345">
        <v>3</v>
      </c>
      <c r="D1534" s="57">
        <v>35119</v>
      </c>
      <c r="E1534" s="94">
        <v>210</v>
      </c>
      <c r="F1534" s="55" t="s">
        <v>151</v>
      </c>
      <c r="G1534" s="55" t="s">
        <v>748</v>
      </c>
      <c r="H1534" s="55" t="s">
        <v>152</v>
      </c>
      <c r="I1534" s="55" t="s">
        <v>849</v>
      </c>
      <c r="J1534" s="55" t="s">
        <v>591</v>
      </c>
      <c r="K1534" s="55" t="s">
        <v>848</v>
      </c>
      <c r="L1534" s="55"/>
      <c r="M1534" s="8"/>
      <c r="N1534" s="58"/>
      <c r="O1534" s="55"/>
      <c r="P1534" s="55"/>
      <c r="Q1534" s="55"/>
      <c r="R1534" s="8"/>
      <c r="S1534" s="58"/>
      <c r="T1534" s="55"/>
      <c r="U1534" s="55"/>
      <c r="V1534" s="136"/>
      <c r="W1534" s="8"/>
      <c r="X1534" s="58"/>
      <c r="Y1534" s="55"/>
      <c r="Z1534" s="55"/>
      <c r="AA1534" s="136"/>
      <c r="AB1534" s="8"/>
      <c r="AC1534" s="58"/>
      <c r="AD1534" s="55"/>
      <c r="AE1534" s="55"/>
      <c r="AF1534" s="136"/>
      <c r="AG1534" s="8"/>
      <c r="AH1534" s="58"/>
      <c r="AI1534" s="55"/>
      <c r="AJ1534" s="55"/>
      <c r="AK1534" s="55">
        <v>909.57299999999998</v>
      </c>
      <c r="AL1534" s="8">
        <v>1100445.7103556793</v>
      </c>
      <c r="AM1534" s="58">
        <v>1.2098486986263657</v>
      </c>
      <c r="AN1534" s="237">
        <v>1</v>
      </c>
      <c r="AO1534" s="228"/>
      <c r="AP1534" s="55">
        <v>1052.3589999999999</v>
      </c>
      <c r="AQ1534" s="200">
        <v>1190677.0404964713</v>
      </c>
      <c r="AR1534" s="201">
        <v>1.1314361738688712</v>
      </c>
      <c r="AS1534" s="55">
        <v>1</v>
      </c>
      <c r="AT1534" s="55"/>
      <c r="AU1534" s="423">
        <v>912.00299999999993</v>
      </c>
      <c r="AV1534" s="200">
        <v>1046054.6662635502</v>
      </c>
      <c r="AW1534" s="201">
        <v>1.1469859926596186</v>
      </c>
      <c r="AX1534" s="423">
        <v>1</v>
      </c>
      <c r="AY1534" s="55"/>
      <c r="AZ1534" s="427">
        <v>970.83199999999988</v>
      </c>
      <c r="BA1534" s="200">
        <v>1079280.5647328759</v>
      </c>
      <c r="BB1534" s="201">
        <v>1.1117068295368056</v>
      </c>
      <c r="BC1534" s="425">
        <v>1</v>
      </c>
      <c r="BD1534" s="136"/>
    </row>
    <row r="1535" spans="1:56" s="4" customFormat="1" ht="11.25" customHeight="1">
      <c r="A1535" s="357">
        <v>335</v>
      </c>
      <c r="B1535" s="263" t="s">
        <v>913</v>
      </c>
      <c r="C1535" s="344">
        <v>0</v>
      </c>
      <c r="D1535" s="264"/>
      <c r="E1535" s="421">
        <v>2000</v>
      </c>
      <c r="F1535" s="263" t="s">
        <v>151</v>
      </c>
      <c r="G1535" s="263" t="s">
        <v>748</v>
      </c>
      <c r="H1535" s="263" t="s">
        <v>152</v>
      </c>
      <c r="I1535" s="263" t="s">
        <v>849</v>
      </c>
      <c r="J1535" s="263" t="s">
        <v>591</v>
      </c>
      <c r="K1535" s="263" t="s">
        <v>848</v>
      </c>
      <c r="L1535" s="267">
        <v>5447.4696999999996</v>
      </c>
      <c r="M1535" s="265">
        <v>5797179.0546161477</v>
      </c>
      <c r="N1535" s="268">
        <v>1.064196658976579</v>
      </c>
      <c r="O1535" s="263">
        <v>1</v>
      </c>
      <c r="P1535" s="263"/>
      <c r="Q1535" s="267">
        <v>6284.92</v>
      </c>
      <c r="R1535" s="265">
        <v>6424527.8785857204</v>
      </c>
      <c r="S1535" s="268">
        <v>1.0222131512550232</v>
      </c>
      <c r="T1535" s="263">
        <v>1</v>
      </c>
      <c r="U1535" s="263"/>
      <c r="V1535" s="284">
        <v>5282.2515000000003</v>
      </c>
      <c r="W1535" s="265">
        <v>5454464.7122213952</v>
      </c>
      <c r="X1535" s="268">
        <v>1.032602236417822</v>
      </c>
      <c r="Y1535" s="263">
        <v>1</v>
      </c>
      <c r="Z1535" s="263"/>
      <c r="AA1535" s="284">
        <v>3346.8600999999999</v>
      </c>
      <c r="AB1535" s="265">
        <v>3573986.3453417453</v>
      </c>
      <c r="AC1535" s="268">
        <v>1.067862485600084</v>
      </c>
      <c r="AD1535" s="263">
        <v>1</v>
      </c>
      <c r="AE1535" s="263"/>
      <c r="AF1535" s="284">
        <v>4128.4799999999996</v>
      </c>
      <c r="AG1535" s="265">
        <v>4306428.2374213673</v>
      </c>
      <c r="AH1535" s="268">
        <v>1.0431026037237354</v>
      </c>
      <c r="AI1535" s="263">
        <v>1</v>
      </c>
      <c r="AJ1535" s="263"/>
      <c r="AK1535" s="263">
        <v>5003</v>
      </c>
      <c r="AL1535" s="265">
        <v>5282219.786624142</v>
      </c>
      <c r="AM1535" s="268">
        <v>1.0558104710422032</v>
      </c>
      <c r="AN1535" s="263"/>
      <c r="AO1535" s="313"/>
      <c r="AP1535" s="263">
        <v>5913.3140000000003</v>
      </c>
      <c r="AQ1535" s="265">
        <v>6139640.7211913727</v>
      </c>
      <c r="AR1535" s="268">
        <v>1.0382740915147364</v>
      </c>
      <c r="AS1535" s="263"/>
      <c r="AT1535" s="263"/>
      <c r="AU1535" s="422">
        <v>4831.5079999999989</v>
      </c>
      <c r="AV1535" s="265">
        <v>5119621.632408944</v>
      </c>
      <c r="AW1535" s="268">
        <v>1.0596322374730509</v>
      </c>
      <c r="AX1535" s="422"/>
      <c r="AY1535" s="263"/>
      <c r="AZ1535" s="422">
        <v>5072.6556999999993</v>
      </c>
      <c r="BA1535" s="265">
        <v>5532023.9644894348</v>
      </c>
      <c r="BB1535" s="268">
        <v>1.0905577456182243</v>
      </c>
      <c r="BC1535" s="422"/>
      <c r="BD1535" s="263"/>
    </row>
    <row r="1536" spans="1:56" s="4" customFormat="1" ht="11.25" customHeight="1">
      <c r="A1536" s="123">
        <v>335</v>
      </c>
      <c r="B1536" s="55" t="s">
        <v>913</v>
      </c>
      <c r="C1536" s="345">
        <v>1</v>
      </c>
      <c r="D1536" s="57">
        <v>41342</v>
      </c>
      <c r="E1536" s="94">
        <v>600</v>
      </c>
      <c r="F1536" s="55" t="s">
        <v>151</v>
      </c>
      <c r="G1536" s="55" t="s">
        <v>748</v>
      </c>
      <c r="H1536" s="55" t="s">
        <v>152</v>
      </c>
      <c r="I1536" s="55" t="s">
        <v>849</v>
      </c>
      <c r="J1536" s="55" t="s">
        <v>591</v>
      </c>
      <c r="K1536" s="55" t="s">
        <v>848</v>
      </c>
      <c r="L1536" s="197"/>
      <c r="M1536" s="8"/>
      <c r="N1536" s="58"/>
      <c r="O1536" s="55"/>
      <c r="P1536" s="55"/>
      <c r="Q1536" s="197">
        <v>3181.84</v>
      </c>
      <c r="R1536" s="8">
        <v>3301053.1695129457</v>
      </c>
      <c r="S1536" s="58">
        <v>1.0374667392178569</v>
      </c>
      <c r="T1536" s="55"/>
      <c r="U1536" s="55"/>
      <c r="V1536" s="197"/>
      <c r="W1536" s="8">
        <v>0</v>
      </c>
      <c r="X1536" s="58">
        <v>0</v>
      </c>
      <c r="Y1536" s="55"/>
      <c r="Z1536" s="55"/>
      <c r="AA1536" s="197"/>
      <c r="AB1536" s="8"/>
      <c r="AC1536" s="58"/>
      <c r="AD1536" s="55"/>
      <c r="AE1536" s="55"/>
      <c r="AF1536" s="197"/>
      <c r="AG1536" s="8">
        <v>0</v>
      </c>
      <c r="AH1536" s="58">
        <v>0</v>
      </c>
      <c r="AI1536" s="55"/>
      <c r="AJ1536" s="55"/>
      <c r="AK1536" s="55">
        <v>2033.4110000000001</v>
      </c>
      <c r="AL1536" s="8">
        <v>2192076.5850814898</v>
      </c>
      <c r="AM1536" s="58">
        <v>1.0780292744956574</v>
      </c>
      <c r="AN1536" s="237">
        <v>1</v>
      </c>
      <c r="AO1536" s="228"/>
      <c r="AP1536" s="55">
        <v>2839.4110000000001</v>
      </c>
      <c r="AQ1536" s="200">
        <v>2979381.0997400982</v>
      </c>
      <c r="AR1536" s="201">
        <v>1.0492954699901136</v>
      </c>
      <c r="AS1536" s="55">
        <v>1</v>
      </c>
      <c r="AT1536" s="55"/>
      <c r="AU1536" s="423">
        <v>2256.9359999999997</v>
      </c>
      <c r="AV1536" s="200">
        <v>2423166.8564069979</v>
      </c>
      <c r="AW1536" s="201">
        <v>1.0736533319540289</v>
      </c>
      <c r="AX1536" s="423">
        <v>1</v>
      </c>
      <c r="AY1536" s="55"/>
      <c r="AZ1536" s="424">
        <v>1898.6413</v>
      </c>
      <c r="BA1536" s="200">
        <v>2113765.6247667796</v>
      </c>
      <c r="BB1536" s="201">
        <v>1.1133043533640503</v>
      </c>
      <c r="BC1536" s="425">
        <v>1</v>
      </c>
      <c r="BD1536" s="136"/>
    </row>
    <row r="1537" spans="1:56" s="4" customFormat="1" ht="11.25" customHeight="1">
      <c r="A1537" s="123">
        <v>335</v>
      </c>
      <c r="B1537" s="55" t="s">
        <v>913</v>
      </c>
      <c r="C1537" s="345">
        <v>2</v>
      </c>
      <c r="D1537" s="57">
        <v>41530</v>
      </c>
      <c r="E1537" s="94">
        <v>600</v>
      </c>
      <c r="F1537" s="55" t="s">
        <v>151</v>
      </c>
      <c r="G1537" s="55" t="s">
        <v>748</v>
      </c>
      <c r="H1537" s="55" t="s">
        <v>152</v>
      </c>
      <c r="I1537" s="55" t="s">
        <v>849</v>
      </c>
      <c r="J1537" s="55" t="s">
        <v>591</v>
      </c>
      <c r="K1537" s="55" t="s">
        <v>848</v>
      </c>
      <c r="L1537" s="254">
        <v>3138.2026999999998</v>
      </c>
      <c r="M1537" s="251">
        <v>3328571.1844506459</v>
      </c>
      <c r="N1537" s="252">
        <v>1.0606616278963261</v>
      </c>
      <c r="O1537" s="198"/>
      <c r="P1537" s="198"/>
      <c r="Q1537" s="254">
        <v>3103.08</v>
      </c>
      <c r="R1537" s="251">
        <v>3123474.7659472958</v>
      </c>
      <c r="S1537" s="252">
        <v>1.0065724267332121</v>
      </c>
      <c r="T1537" s="198"/>
      <c r="U1537" s="198"/>
      <c r="V1537" s="254"/>
      <c r="W1537" s="251">
        <v>0</v>
      </c>
      <c r="X1537" s="252">
        <v>0</v>
      </c>
      <c r="Y1537" s="198"/>
      <c r="Z1537" s="198"/>
      <c r="AA1537" s="254"/>
      <c r="AB1537" s="251"/>
      <c r="AC1537" s="252"/>
      <c r="AD1537" s="198"/>
      <c r="AE1537" s="198"/>
      <c r="AF1537" s="254"/>
      <c r="AG1537" s="251"/>
      <c r="AH1537" s="252"/>
      <c r="AI1537" s="198"/>
      <c r="AJ1537" s="198"/>
      <c r="AK1537" s="198">
        <v>2970.0070000000001</v>
      </c>
      <c r="AL1537" s="8">
        <v>3089391.1104093581</v>
      </c>
      <c r="AM1537" s="58">
        <v>1.0401965754320976</v>
      </c>
      <c r="AN1537" s="237">
        <v>1</v>
      </c>
      <c r="AO1537" s="320"/>
      <c r="AP1537" s="198">
        <v>3073.9029999999998</v>
      </c>
      <c r="AQ1537" s="200">
        <v>3160259.621451274</v>
      </c>
      <c r="AR1537" s="201">
        <v>1.0280934764211083</v>
      </c>
      <c r="AS1537" s="198">
        <v>1</v>
      </c>
      <c r="AT1537" s="198"/>
      <c r="AU1537" s="423">
        <v>2574.5719999999992</v>
      </c>
      <c r="AV1537" s="200">
        <v>2696454.7760019465</v>
      </c>
      <c r="AW1537" s="201">
        <v>1.0473409856092379</v>
      </c>
      <c r="AX1537" s="423">
        <v>1</v>
      </c>
      <c r="AY1537" s="198"/>
      <c r="AZ1537" s="424">
        <v>2548.3553999999999</v>
      </c>
      <c r="BA1537" s="200">
        <v>2717342.1763946172</v>
      </c>
      <c r="BB1537" s="201">
        <v>1.0663120914746103</v>
      </c>
      <c r="BC1537" s="425">
        <v>1</v>
      </c>
      <c r="BD1537" s="136"/>
    </row>
    <row r="1538" spans="1:56" s="107" customFormat="1" ht="11.25" customHeight="1">
      <c r="A1538" s="383">
        <v>335</v>
      </c>
      <c r="B1538" s="122" t="s">
        <v>913</v>
      </c>
      <c r="C1538" s="384">
        <v>3</v>
      </c>
      <c r="D1538" s="385">
        <v>46046</v>
      </c>
      <c r="E1538" s="389">
        <v>800</v>
      </c>
      <c r="F1538" s="122" t="s">
        <v>151</v>
      </c>
      <c r="G1538" s="122" t="s">
        <v>748</v>
      </c>
      <c r="H1538" s="122" t="s">
        <v>152</v>
      </c>
      <c r="I1538" s="122" t="s">
        <v>849</v>
      </c>
      <c r="J1538" s="122" t="s">
        <v>591</v>
      </c>
      <c r="K1538" s="122" t="s">
        <v>848</v>
      </c>
      <c r="L1538" s="390"/>
      <c r="M1538" s="391"/>
      <c r="N1538" s="392"/>
      <c r="O1538" s="393"/>
      <c r="P1538" s="393"/>
      <c r="Q1538" s="390"/>
      <c r="R1538" s="391"/>
      <c r="S1538" s="392"/>
      <c r="T1538" s="393"/>
      <c r="U1538" s="393"/>
      <c r="V1538" s="390"/>
      <c r="W1538" s="391"/>
      <c r="X1538" s="392"/>
      <c r="Y1538" s="393"/>
      <c r="Z1538" s="393"/>
      <c r="AA1538" s="390"/>
      <c r="AB1538" s="391"/>
      <c r="AC1538" s="392"/>
      <c r="AD1538" s="393"/>
      <c r="AE1538" s="393"/>
      <c r="AF1538" s="390"/>
      <c r="AG1538" s="391"/>
      <c r="AH1538" s="392"/>
      <c r="AI1538" s="393"/>
      <c r="AJ1538" s="393"/>
      <c r="AK1538" s="393"/>
      <c r="AL1538" s="138"/>
      <c r="AM1538" s="386"/>
      <c r="AN1538" s="335"/>
      <c r="AO1538" s="394"/>
      <c r="AP1538" s="393"/>
      <c r="AQ1538" s="387"/>
      <c r="AR1538" s="388"/>
      <c r="AS1538" s="393"/>
      <c r="AT1538" s="393"/>
      <c r="AU1538" s="431"/>
      <c r="AV1538" s="387"/>
      <c r="AW1538" s="388"/>
      <c r="AX1538" s="431"/>
      <c r="AY1538" s="393"/>
      <c r="AZ1538" s="437">
        <v>625.65899999999999</v>
      </c>
      <c r="BA1538" s="200">
        <v>700916.16332803795</v>
      </c>
      <c r="BB1538" s="201">
        <v>1.1202846332076066</v>
      </c>
      <c r="BC1538" s="433">
        <v>1</v>
      </c>
      <c r="BD1538" s="136">
        <v>1</v>
      </c>
    </row>
    <row r="1539" spans="1:56" ht="11.25" customHeight="1">
      <c r="A1539" s="357">
        <v>336</v>
      </c>
      <c r="B1539" s="263" t="s">
        <v>208</v>
      </c>
      <c r="C1539" s="344">
        <v>0</v>
      </c>
      <c r="D1539" s="264"/>
      <c r="E1539" s="421">
        <v>0</v>
      </c>
      <c r="F1539" s="263" t="s">
        <v>99</v>
      </c>
      <c r="G1539" s="263" t="s">
        <v>748</v>
      </c>
      <c r="H1539" s="263" t="s">
        <v>99</v>
      </c>
      <c r="I1539" s="263" t="s">
        <v>103</v>
      </c>
      <c r="J1539" s="263"/>
      <c r="K1539" s="263"/>
      <c r="L1539" s="304" t="s">
        <v>238</v>
      </c>
      <c r="M1539" s="306">
        <v>0</v>
      </c>
      <c r="N1539" s="307">
        <v>0</v>
      </c>
      <c r="O1539" s="305"/>
      <c r="P1539" s="305"/>
      <c r="Q1539" s="303" t="s">
        <v>238</v>
      </c>
      <c r="R1539" s="306">
        <v>0</v>
      </c>
      <c r="S1539" s="307">
        <v>0</v>
      </c>
      <c r="T1539" s="305"/>
      <c r="U1539" s="305"/>
      <c r="V1539" s="303" t="s">
        <v>238</v>
      </c>
      <c r="W1539" s="306">
        <v>0</v>
      </c>
      <c r="X1539" s="307">
        <v>0</v>
      </c>
      <c r="Y1539" s="305"/>
      <c r="Z1539" s="305"/>
      <c r="AA1539" s="303" t="s">
        <v>238</v>
      </c>
      <c r="AB1539" s="306">
        <v>0</v>
      </c>
      <c r="AC1539" s="307">
        <v>0</v>
      </c>
      <c r="AD1539" s="305"/>
      <c r="AE1539" s="305"/>
      <c r="AF1539" s="303" t="s">
        <v>238</v>
      </c>
      <c r="AG1539" s="306">
        <v>0</v>
      </c>
      <c r="AH1539" s="307">
        <v>0</v>
      </c>
      <c r="AI1539" s="305"/>
      <c r="AJ1539" s="305"/>
      <c r="AK1539" s="305"/>
      <c r="AL1539" s="265">
        <v>0</v>
      </c>
      <c r="AM1539" s="268">
        <v>0</v>
      </c>
      <c r="AN1539" s="263"/>
      <c r="AO1539" s="321"/>
      <c r="AP1539" s="305"/>
      <c r="AQ1539" s="265">
        <v>0</v>
      </c>
      <c r="AR1539" s="268">
        <v>0</v>
      </c>
      <c r="AS1539" s="305"/>
      <c r="AT1539" s="305"/>
      <c r="AU1539" s="422">
        <v>0</v>
      </c>
      <c r="AV1539" s="265">
        <v>0</v>
      </c>
      <c r="AW1539" s="268">
        <v>0</v>
      </c>
      <c r="AX1539" s="422"/>
      <c r="AY1539" s="305"/>
      <c r="AZ1539" s="422">
        <v>0</v>
      </c>
      <c r="BA1539" s="265">
        <v>0</v>
      </c>
      <c r="BB1539" s="268">
        <v>0</v>
      </c>
      <c r="BC1539" s="422"/>
      <c r="BD1539" s="305"/>
    </row>
    <row r="1540" spans="1:56" ht="11.25" customHeight="1">
      <c r="A1540" s="123">
        <v>336</v>
      </c>
      <c r="B1540" s="55" t="s">
        <v>208</v>
      </c>
      <c r="C1540" s="345">
        <v>1</v>
      </c>
      <c r="D1540" s="57">
        <v>35648</v>
      </c>
      <c r="E1540" s="94">
        <v>0</v>
      </c>
      <c r="F1540" s="55" t="s">
        <v>99</v>
      </c>
      <c r="G1540" s="55" t="s">
        <v>748</v>
      </c>
      <c r="H1540" s="55" t="s">
        <v>99</v>
      </c>
      <c r="I1540" s="55" t="s">
        <v>103</v>
      </c>
      <c r="J1540" s="55"/>
      <c r="K1540" s="55"/>
      <c r="L1540" s="228" t="s">
        <v>238</v>
      </c>
      <c r="M1540" s="8"/>
      <c r="N1540" s="58"/>
      <c r="O1540" s="55"/>
      <c r="P1540" s="55"/>
      <c r="Q1540" s="223" t="s">
        <v>238</v>
      </c>
      <c r="R1540" s="8">
        <v>0</v>
      </c>
      <c r="S1540" s="58">
        <v>0</v>
      </c>
      <c r="T1540" s="55"/>
      <c r="U1540" s="55"/>
      <c r="V1540" s="223" t="s">
        <v>238</v>
      </c>
      <c r="W1540" s="8">
        <v>0</v>
      </c>
      <c r="X1540" s="58">
        <v>0</v>
      </c>
      <c r="Y1540" s="55"/>
      <c r="Z1540" s="55"/>
      <c r="AA1540" s="223" t="s">
        <v>238</v>
      </c>
      <c r="AB1540" s="8"/>
      <c r="AC1540" s="58"/>
      <c r="AD1540" s="55"/>
      <c r="AE1540" s="55"/>
      <c r="AF1540" s="223" t="s">
        <v>238</v>
      </c>
      <c r="AG1540" s="8"/>
      <c r="AH1540" s="58"/>
      <c r="AI1540" s="55"/>
      <c r="AJ1540" s="55"/>
      <c r="AK1540" s="55"/>
      <c r="AL1540" s="8">
        <v>0</v>
      </c>
      <c r="AM1540" s="58">
        <v>0</v>
      </c>
      <c r="AN1540" s="55"/>
      <c r="AO1540" s="228"/>
      <c r="AP1540" s="55"/>
      <c r="AQ1540" s="200">
        <v>0</v>
      </c>
      <c r="AR1540" s="201">
        <v>0</v>
      </c>
      <c r="AS1540" s="55"/>
      <c r="AT1540" s="55"/>
      <c r="AU1540" s="245">
        <v>0</v>
      </c>
      <c r="AV1540" s="200">
        <v>0</v>
      </c>
      <c r="AW1540" s="201">
        <v>0</v>
      </c>
      <c r="AX1540" s="423"/>
      <c r="AY1540" s="55"/>
      <c r="AZ1540" s="423">
        <v>0</v>
      </c>
      <c r="BA1540" s="200">
        <v>0</v>
      </c>
      <c r="BB1540" s="201">
        <v>0</v>
      </c>
      <c r="BC1540" s="425"/>
      <c r="BD1540" s="136"/>
    </row>
    <row r="1541" spans="1:56" s="4" customFormat="1" ht="11.25" customHeight="1">
      <c r="A1541" s="123">
        <v>336</v>
      </c>
      <c r="B1541" s="55" t="s">
        <v>208</v>
      </c>
      <c r="C1541" s="345">
        <v>2</v>
      </c>
      <c r="D1541" s="57">
        <v>35648</v>
      </c>
      <c r="E1541" s="94">
        <v>0</v>
      </c>
      <c r="F1541" s="55" t="s">
        <v>99</v>
      </c>
      <c r="G1541" s="55" t="s">
        <v>748</v>
      </c>
      <c r="H1541" s="55" t="s">
        <v>99</v>
      </c>
      <c r="I1541" s="55" t="s">
        <v>103</v>
      </c>
      <c r="J1541" s="55"/>
      <c r="K1541" s="55"/>
      <c r="L1541" s="228" t="s">
        <v>238</v>
      </c>
      <c r="M1541" s="8"/>
      <c r="N1541" s="58"/>
      <c r="O1541" s="55"/>
      <c r="P1541" s="55"/>
      <c r="Q1541" s="223" t="s">
        <v>238</v>
      </c>
      <c r="R1541" s="8">
        <v>0</v>
      </c>
      <c r="S1541" s="58">
        <v>0</v>
      </c>
      <c r="T1541" s="55"/>
      <c r="U1541" s="55"/>
      <c r="V1541" s="223" t="s">
        <v>238</v>
      </c>
      <c r="W1541" s="8">
        <v>0</v>
      </c>
      <c r="X1541" s="58">
        <v>0</v>
      </c>
      <c r="Y1541" s="55"/>
      <c r="Z1541" s="55"/>
      <c r="AA1541" s="223" t="s">
        <v>238</v>
      </c>
      <c r="AB1541" s="8"/>
      <c r="AC1541" s="58"/>
      <c r="AD1541" s="55"/>
      <c r="AE1541" s="55"/>
      <c r="AF1541" s="223" t="s">
        <v>238</v>
      </c>
      <c r="AG1541" s="8"/>
      <c r="AH1541" s="58"/>
      <c r="AI1541" s="55"/>
      <c r="AJ1541" s="55"/>
      <c r="AK1541" s="55"/>
      <c r="AL1541" s="8">
        <v>0</v>
      </c>
      <c r="AM1541" s="58">
        <v>0</v>
      </c>
      <c r="AN1541" s="55"/>
      <c r="AO1541" s="228"/>
      <c r="AP1541" s="55"/>
      <c r="AQ1541" s="200">
        <v>0</v>
      </c>
      <c r="AR1541" s="201">
        <v>0</v>
      </c>
      <c r="AS1541" s="55"/>
      <c r="AT1541" s="55"/>
      <c r="AU1541" s="245">
        <v>0</v>
      </c>
      <c r="AV1541" s="200">
        <v>0</v>
      </c>
      <c r="AW1541" s="201">
        <v>0</v>
      </c>
      <c r="AX1541" s="423"/>
      <c r="AY1541" s="55"/>
      <c r="AZ1541" s="423">
        <v>0</v>
      </c>
      <c r="BA1541" s="200">
        <v>0</v>
      </c>
      <c r="BB1541" s="201">
        <v>0</v>
      </c>
      <c r="BC1541" s="425"/>
      <c r="BD1541" s="136"/>
    </row>
    <row r="1542" spans="1:56" ht="11.25" customHeight="1">
      <c r="A1542" s="123">
        <v>336</v>
      </c>
      <c r="B1542" s="55" t="s">
        <v>208</v>
      </c>
      <c r="C1542" s="345">
        <v>3</v>
      </c>
      <c r="D1542" s="57">
        <v>35648</v>
      </c>
      <c r="E1542" s="94">
        <v>0</v>
      </c>
      <c r="F1542" s="55" t="s">
        <v>99</v>
      </c>
      <c r="G1542" s="55" t="s">
        <v>748</v>
      </c>
      <c r="H1542" s="55" t="s">
        <v>99</v>
      </c>
      <c r="I1542" s="55" t="s">
        <v>103</v>
      </c>
      <c r="J1542" s="55"/>
      <c r="K1542" s="55"/>
      <c r="L1542" s="255" t="s">
        <v>238</v>
      </c>
      <c r="M1542" s="246"/>
      <c r="N1542" s="247"/>
      <c r="O1542" s="96"/>
      <c r="P1542" s="96"/>
      <c r="Q1542" s="223" t="s">
        <v>238</v>
      </c>
      <c r="R1542" s="8">
        <v>0</v>
      </c>
      <c r="S1542" s="58">
        <v>0</v>
      </c>
      <c r="T1542" s="96"/>
      <c r="U1542" s="96"/>
      <c r="V1542" s="223" t="s">
        <v>238</v>
      </c>
      <c r="W1542" s="8">
        <v>0</v>
      </c>
      <c r="X1542" s="58">
        <v>0</v>
      </c>
      <c r="Y1542" s="96"/>
      <c r="Z1542" s="96"/>
      <c r="AA1542" s="223" t="s">
        <v>238</v>
      </c>
      <c r="AB1542" s="8"/>
      <c r="AC1542" s="58"/>
      <c r="AD1542" s="96"/>
      <c r="AE1542" s="96"/>
      <c r="AF1542" s="223" t="s">
        <v>238</v>
      </c>
      <c r="AG1542" s="8"/>
      <c r="AH1542" s="58"/>
      <c r="AI1542" s="96"/>
      <c r="AJ1542" s="96"/>
      <c r="AK1542" s="163"/>
      <c r="AL1542" s="8">
        <v>0</v>
      </c>
      <c r="AM1542" s="58">
        <v>0</v>
      </c>
      <c r="AN1542" s="163"/>
      <c r="AO1542" s="317"/>
      <c r="AP1542" s="96"/>
      <c r="AQ1542" s="200">
        <v>0</v>
      </c>
      <c r="AR1542" s="201">
        <v>0</v>
      </c>
      <c r="AS1542" s="96"/>
      <c r="AT1542" s="96"/>
      <c r="AU1542" s="245">
        <v>0</v>
      </c>
      <c r="AV1542" s="200">
        <v>0</v>
      </c>
      <c r="AW1542" s="201">
        <v>0</v>
      </c>
      <c r="AX1542" s="423"/>
      <c r="AY1542" s="96"/>
      <c r="AZ1542" s="423">
        <v>0</v>
      </c>
      <c r="BA1542" s="200">
        <v>0</v>
      </c>
      <c r="BB1542" s="201">
        <v>0</v>
      </c>
      <c r="BC1542" s="425"/>
      <c r="BD1542" s="260"/>
    </row>
    <row r="1543" spans="1:56" ht="11.25" customHeight="1">
      <c r="A1543" s="357">
        <v>337</v>
      </c>
      <c r="B1543" s="263" t="s">
        <v>311</v>
      </c>
      <c r="C1543" s="344">
        <v>0</v>
      </c>
      <c r="D1543" s="264"/>
      <c r="E1543" s="421">
        <v>99</v>
      </c>
      <c r="F1543" s="263" t="s">
        <v>312</v>
      </c>
      <c r="G1543" s="263" t="s">
        <v>748</v>
      </c>
      <c r="H1543" s="263" t="s">
        <v>396</v>
      </c>
      <c r="I1543" s="263" t="s">
        <v>103</v>
      </c>
      <c r="J1543" s="263"/>
      <c r="K1543" s="263"/>
      <c r="L1543" s="267">
        <v>298.46019999999999</v>
      </c>
      <c r="M1543" s="308">
        <v>0</v>
      </c>
      <c r="N1543" s="268">
        <v>0</v>
      </c>
      <c r="O1543" s="302"/>
      <c r="P1543" s="302"/>
      <c r="Q1543" s="267">
        <v>229.87485000000001</v>
      </c>
      <c r="R1543" s="265">
        <v>0</v>
      </c>
      <c r="S1543" s="268">
        <v>0</v>
      </c>
      <c r="T1543" s="302"/>
      <c r="U1543" s="302"/>
      <c r="V1543" s="267">
        <v>189.63705000000002</v>
      </c>
      <c r="W1543" s="265">
        <v>0</v>
      </c>
      <c r="X1543" s="268">
        <v>0</v>
      </c>
      <c r="Y1543" s="302"/>
      <c r="Z1543" s="302"/>
      <c r="AA1543" s="265">
        <v>336.90700000000004</v>
      </c>
      <c r="AB1543" s="265">
        <v>0</v>
      </c>
      <c r="AC1543" s="268">
        <v>0</v>
      </c>
      <c r="AD1543" s="302"/>
      <c r="AE1543" s="302"/>
      <c r="AF1543" s="271">
        <v>310.02209999999997</v>
      </c>
      <c r="AG1543" s="265">
        <v>0</v>
      </c>
      <c r="AH1543" s="268">
        <v>0</v>
      </c>
      <c r="AI1543" s="302"/>
      <c r="AJ1543" s="302"/>
      <c r="AK1543" s="302">
        <v>159.28954999999999</v>
      </c>
      <c r="AL1543" s="265">
        <v>0</v>
      </c>
      <c r="AM1543" s="268">
        <v>0</v>
      </c>
      <c r="AN1543" s="302"/>
      <c r="AO1543" s="319"/>
      <c r="AP1543" s="302">
        <v>144.68295000000001</v>
      </c>
      <c r="AQ1543" s="265">
        <v>0</v>
      </c>
      <c r="AR1543" s="268">
        <v>0</v>
      </c>
      <c r="AS1543" s="302"/>
      <c r="AT1543" s="302"/>
      <c r="AU1543" s="422">
        <v>245.90429999999998</v>
      </c>
      <c r="AV1543" s="265">
        <v>0</v>
      </c>
      <c r="AW1543" s="268">
        <v>0</v>
      </c>
      <c r="AX1543" s="422"/>
      <c r="AY1543" s="302"/>
      <c r="AZ1543" s="422">
        <v>332.47924999999992</v>
      </c>
      <c r="BA1543" s="265">
        <v>0</v>
      </c>
      <c r="BB1543" s="268">
        <v>0</v>
      </c>
      <c r="BC1543" s="422"/>
      <c r="BD1543" s="302"/>
    </row>
    <row r="1544" spans="1:56" ht="11.25" customHeight="1">
      <c r="A1544" s="123">
        <v>337</v>
      </c>
      <c r="B1544" s="55" t="s">
        <v>311</v>
      </c>
      <c r="C1544" s="345">
        <v>1</v>
      </c>
      <c r="D1544" s="57">
        <v>25703</v>
      </c>
      <c r="E1544" s="8">
        <v>33</v>
      </c>
      <c r="F1544" s="55" t="s">
        <v>312</v>
      </c>
      <c r="G1544" s="55" t="s">
        <v>748</v>
      </c>
      <c r="H1544" s="55" t="s">
        <v>396</v>
      </c>
      <c r="I1544" s="55" t="s">
        <v>103</v>
      </c>
      <c r="J1544" s="55"/>
      <c r="K1544" s="55"/>
      <c r="L1544" s="56"/>
      <c r="M1544" s="200"/>
      <c r="N1544" s="201"/>
      <c r="O1544" s="56"/>
      <c r="P1544" s="56"/>
      <c r="Q1544" s="56"/>
      <c r="R1544" s="200">
        <v>0</v>
      </c>
      <c r="S1544" s="58">
        <v>0</v>
      </c>
      <c r="T1544" s="56"/>
      <c r="U1544" s="56"/>
      <c r="V1544" s="56"/>
      <c r="W1544" s="200">
        <v>0</v>
      </c>
      <c r="X1544" s="58">
        <v>0</v>
      </c>
      <c r="Y1544" s="56"/>
      <c r="Z1544" s="56"/>
      <c r="AA1544" s="56"/>
      <c r="AB1544" s="200"/>
      <c r="AC1544" s="58"/>
      <c r="AD1544" s="56"/>
      <c r="AE1544" s="56"/>
      <c r="AF1544" s="56"/>
      <c r="AG1544" s="200"/>
      <c r="AH1544" s="58"/>
      <c r="AI1544" s="56"/>
      <c r="AJ1544" s="56"/>
      <c r="AK1544" s="55">
        <v>159.28954999999999</v>
      </c>
      <c r="AL1544" s="8">
        <v>0</v>
      </c>
      <c r="AM1544" s="58">
        <v>0</v>
      </c>
      <c r="AN1544" s="55"/>
      <c r="AO1544" s="228"/>
      <c r="AP1544" s="56">
        <v>127.1</v>
      </c>
      <c r="AQ1544" s="200">
        <v>0</v>
      </c>
      <c r="AR1544" s="201">
        <v>0</v>
      </c>
      <c r="AS1544" s="56"/>
      <c r="AT1544" s="56"/>
      <c r="AU1544" s="423">
        <v>175.13989999999998</v>
      </c>
      <c r="AV1544" s="200">
        <v>0</v>
      </c>
      <c r="AW1544" s="201">
        <v>0</v>
      </c>
      <c r="AX1544" s="423"/>
      <c r="AY1544" s="56"/>
      <c r="AZ1544" s="423">
        <v>278.83879999999994</v>
      </c>
      <c r="BA1544" s="200">
        <v>0</v>
      </c>
      <c r="BB1544" s="201">
        <v>0</v>
      </c>
      <c r="BC1544" s="425"/>
      <c r="BD1544" s="139"/>
    </row>
    <row r="1545" spans="1:56" s="4" customFormat="1" ht="11.25" customHeight="1">
      <c r="A1545" s="123">
        <v>337</v>
      </c>
      <c r="B1545" s="55" t="s">
        <v>311</v>
      </c>
      <c r="C1545" s="345">
        <v>2</v>
      </c>
      <c r="D1545" s="57">
        <v>25909</v>
      </c>
      <c r="E1545" s="8">
        <v>33</v>
      </c>
      <c r="F1545" s="55" t="s">
        <v>312</v>
      </c>
      <c r="G1545" s="55" t="s">
        <v>748</v>
      </c>
      <c r="H1545" s="55" t="s">
        <v>396</v>
      </c>
      <c r="I1545" s="55" t="s">
        <v>103</v>
      </c>
      <c r="J1545" s="55"/>
      <c r="K1545" s="55"/>
      <c r="L1545" s="55"/>
      <c r="M1545" s="8"/>
      <c r="N1545" s="58"/>
      <c r="O1545" s="55"/>
      <c r="P1545" s="55"/>
      <c r="Q1545" s="55"/>
      <c r="R1545" s="8">
        <v>0</v>
      </c>
      <c r="S1545" s="58">
        <v>0</v>
      </c>
      <c r="T1545" s="55"/>
      <c r="U1545" s="55"/>
      <c r="V1545" s="55"/>
      <c r="W1545" s="8">
        <v>0</v>
      </c>
      <c r="X1545" s="58">
        <v>0</v>
      </c>
      <c r="Y1545" s="55"/>
      <c r="Z1545" s="55"/>
      <c r="AA1545" s="55"/>
      <c r="AB1545" s="8"/>
      <c r="AC1545" s="58"/>
      <c r="AD1545" s="55"/>
      <c r="AE1545" s="55"/>
      <c r="AF1545" s="55"/>
      <c r="AG1545" s="8"/>
      <c r="AH1545" s="58"/>
      <c r="AI1545" s="55"/>
      <c r="AJ1545" s="55"/>
      <c r="AK1545" s="55">
        <v>0</v>
      </c>
      <c r="AL1545" s="8">
        <v>0</v>
      </c>
      <c r="AM1545" s="58">
        <v>0</v>
      </c>
      <c r="AN1545" s="55"/>
      <c r="AO1545" s="228"/>
      <c r="AP1545" s="55">
        <v>8.64</v>
      </c>
      <c r="AQ1545" s="200">
        <v>0</v>
      </c>
      <c r="AR1545" s="201">
        <v>0</v>
      </c>
      <c r="AS1545" s="55"/>
      <c r="AT1545" s="55"/>
      <c r="AU1545" s="423">
        <v>33.103649999999995</v>
      </c>
      <c r="AV1545" s="200">
        <v>0</v>
      </c>
      <c r="AW1545" s="201">
        <v>0</v>
      </c>
      <c r="AX1545" s="423"/>
      <c r="AY1545" s="55"/>
      <c r="AZ1545" s="423">
        <v>29.412200000000002</v>
      </c>
      <c r="BA1545" s="200">
        <v>0</v>
      </c>
      <c r="BB1545" s="201">
        <v>0</v>
      </c>
      <c r="BC1545" s="425"/>
      <c r="BD1545" s="136"/>
    </row>
    <row r="1546" spans="1:56" ht="11.25" customHeight="1">
      <c r="A1546" s="123">
        <v>337</v>
      </c>
      <c r="B1546" s="55" t="s">
        <v>311</v>
      </c>
      <c r="C1546" s="345">
        <v>3</v>
      </c>
      <c r="D1546" s="57">
        <v>26032</v>
      </c>
      <c r="E1546" s="8">
        <v>33</v>
      </c>
      <c r="F1546" s="55" t="s">
        <v>312</v>
      </c>
      <c r="G1546" s="55" t="s">
        <v>748</v>
      </c>
      <c r="H1546" s="55" t="s">
        <v>396</v>
      </c>
      <c r="I1546" s="55" t="s">
        <v>103</v>
      </c>
      <c r="J1546" s="55"/>
      <c r="K1546" s="55"/>
      <c r="L1546" s="55"/>
      <c r="M1546" s="8"/>
      <c r="N1546" s="58"/>
      <c r="O1546" s="55"/>
      <c r="P1546" s="55"/>
      <c r="Q1546" s="55"/>
      <c r="R1546" s="8">
        <v>0</v>
      </c>
      <c r="S1546" s="58">
        <v>0</v>
      </c>
      <c r="T1546" s="55"/>
      <c r="U1546" s="55"/>
      <c r="V1546" s="55"/>
      <c r="W1546" s="8">
        <v>0</v>
      </c>
      <c r="X1546" s="58">
        <v>0</v>
      </c>
      <c r="Y1546" s="55"/>
      <c r="Z1546" s="55"/>
      <c r="AA1546" s="55"/>
      <c r="AB1546" s="8"/>
      <c r="AC1546" s="58"/>
      <c r="AD1546" s="55"/>
      <c r="AE1546" s="55"/>
      <c r="AF1546" s="55"/>
      <c r="AG1546" s="8"/>
      <c r="AH1546" s="58"/>
      <c r="AI1546" s="55"/>
      <c r="AJ1546" s="55"/>
      <c r="AK1546" s="55">
        <v>0</v>
      </c>
      <c r="AL1546" s="8">
        <v>0</v>
      </c>
      <c r="AM1546" s="58">
        <v>0</v>
      </c>
      <c r="AN1546" s="55"/>
      <c r="AO1546" s="228"/>
      <c r="AP1546" s="55">
        <v>8.9499999999999993</v>
      </c>
      <c r="AQ1546" s="200">
        <v>0</v>
      </c>
      <c r="AR1546" s="201">
        <v>0</v>
      </c>
      <c r="AS1546" s="55"/>
      <c r="AT1546" s="55"/>
      <c r="AU1546" s="423">
        <v>37.66075</v>
      </c>
      <c r="AV1546" s="200">
        <v>0</v>
      </c>
      <c r="AW1546" s="201">
        <v>0</v>
      </c>
      <c r="AX1546" s="423"/>
      <c r="AY1546" s="55"/>
      <c r="AZ1546" s="423">
        <v>24.228249999999999</v>
      </c>
      <c r="BA1546" s="200">
        <v>0</v>
      </c>
      <c r="BB1546" s="201">
        <v>0</v>
      </c>
      <c r="BC1546" s="425"/>
      <c r="BD1546" s="136"/>
    </row>
    <row r="1547" spans="1:56" ht="11.25" customHeight="1">
      <c r="A1547" s="357">
        <v>338</v>
      </c>
      <c r="B1547" s="263" t="s">
        <v>1148</v>
      </c>
      <c r="C1547" s="344">
        <v>0</v>
      </c>
      <c r="D1547" s="264"/>
      <c r="E1547" s="421">
        <v>1000</v>
      </c>
      <c r="F1547" s="263" t="s">
        <v>312</v>
      </c>
      <c r="G1547" s="263" t="s">
        <v>748</v>
      </c>
      <c r="H1547" s="263" t="s">
        <v>313</v>
      </c>
      <c r="I1547" s="263" t="s">
        <v>849</v>
      </c>
      <c r="J1547" s="263" t="s">
        <v>591</v>
      </c>
      <c r="K1547" s="263" t="s">
        <v>848</v>
      </c>
      <c r="L1547" s="263">
        <v>3866.7069999999999</v>
      </c>
      <c r="M1547" s="265">
        <v>3931810.4733846076</v>
      </c>
      <c r="N1547" s="268">
        <v>1.0168369295590816</v>
      </c>
      <c r="O1547" s="263">
        <v>1</v>
      </c>
      <c r="P1547" s="263"/>
      <c r="Q1547" s="267">
        <v>3319.0540000000001</v>
      </c>
      <c r="R1547" s="265">
        <v>3412484.1984417099</v>
      </c>
      <c r="S1547" s="268">
        <v>1.02814964699029</v>
      </c>
      <c r="T1547" s="263">
        <v>1</v>
      </c>
      <c r="U1547" s="263"/>
      <c r="V1547" s="267">
        <v>3344.0070000000001</v>
      </c>
      <c r="W1547" s="265">
        <v>3996727.2473695544</v>
      </c>
      <c r="X1547" s="268">
        <v>1.1951910529402465</v>
      </c>
      <c r="Y1547" s="263">
        <v>1</v>
      </c>
      <c r="Z1547" s="263"/>
      <c r="AA1547" s="267">
        <v>4257.4040000000005</v>
      </c>
      <c r="AB1547" s="265">
        <v>5096775.3982775966</v>
      </c>
      <c r="AC1547" s="268">
        <v>1.1971556841393478</v>
      </c>
      <c r="AD1547" s="263">
        <v>1</v>
      </c>
      <c r="AE1547" s="263"/>
      <c r="AF1547" s="267">
        <v>4189.3</v>
      </c>
      <c r="AG1547" s="265">
        <v>5140135.2662111362</v>
      </c>
      <c r="AH1547" s="268">
        <v>1.2269675760177443</v>
      </c>
      <c r="AI1547" s="263">
        <v>1</v>
      </c>
      <c r="AJ1547" s="263"/>
      <c r="AK1547" s="263">
        <v>5056</v>
      </c>
      <c r="AL1547" s="265">
        <v>5666037.4849186623</v>
      </c>
      <c r="AM1547" s="268">
        <v>1.1206561481247355</v>
      </c>
      <c r="AN1547" s="263"/>
      <c r="AO1547" s="313"/>
      <c r="AP1547" s="263">
        <v>4300.22</v>
      </c>
      <c r="AQ1547" s="265">
        <v>4881424.2924512178</v>
      </c>
      <c r="AR1547" s="268">
        <v>1.1351568739392908</v>
      </c>
      <c r="AS1547" s="263"/>
      <c r="AT1547" s="263"/>
      <c r="AU1547" s="422">
        <v>4701.9129999999996</v>
      </c>
      <c r="AV1547" s="265">
        <v>5307248.8908495177</v>
      </c>
      <c r="AW1547" s="268">
        <v>1.128742469469239</v>
      </c>
      <c r="AX1547" s="422"/>
      <c r="AY1547" s="263"/>
      <c r="AZ1547" s="422">
        <v>3968.4339999999997</v>
      </c>
      <c r="BA1547" s="265">
        <v>4654697.9259325955</v>
      </c>
      <c r="BB1547" s="268">
        <v>1.1729306638166581</v>
      </c>
      <c r="BC1547" s="422"/>
      <c r="BD1547" s="263"/>
    </row>
    <row r="1548" spans="1:56" s="4" customFormat="1" ht="11.25" customHeight="1">
      <c r="A1548" s="123">
        <v>338</v>
      </c>
      <c r="B1548" s="55" t="s">
        <v>1148</v>
      </c>
      <c r="C1548" s="345">
        <v>1</v>
      </c>
      <c r="D1548" s="57">
        <v>24652</v>
      </c>
      <c r="E1548" s="94">
        <v>0</v>
      </c>
      <c r="F1548" s="55" t="s">
        <v>312</v>
      </c>
      <c r="G1548" s="55" t="s">
        <v>748</v>
      </c>
      <c r="H1548" s="55" t="s">
        <v>313</v>
      </c>
      <c r="I1548" s="55" t="s">
        <v>849</v>
      </c>
      <c r="J1548" s="55" t="s">
        <v>591</v>
      </c>
      <c r="K1548" s="55" t="s">
        <v>848</v>
      </c>
      <c r="L1548" s="55"/>
      <c r="M1548" s="8"/>
      <c r="N1548" s="58"/>
      <c r="O1548" s="55"/>
      <c r="P1548" s="55"/>
      <c r="Q1548" s="55"/>
      <c r="R1548" s="8"/>
      <c r="S1548" s="58"/>
      <c r="T1548" s="55"/>
      <c r="U1548" s="55"/>
      <c r="V1548" s="55"/>
      <c r="W1548" s="8"/>
      <c r="X1548" s="58"/>
      <c r="Y1548" s="55"/>
      <c r="Z1548" s="55"/>
      <c r="AA1548" s="55"/>
      <c r="AB1548" s="8"/>
      <c r="AC1548" s="58"/>
      <c r="AD1548" s="55"/>
      <c r="AE1548" s="55"/>
      <c r="AF1548" s="55"/>
      <c r="AG1548" s="8">
        <v>0</v>
      </c>
      <c r="AH1548" s="58">
        <v>0</v>
      </c>
      <c r="AI1548" s="55"/>
      <c r="AJ1548" s="55"/>
      <c r="AK1548" s="55"/>
      <c r="AL1548" s="8">
        <v>0</v>
      </c>
      <c r="AM1548" s="58">
        <v>0</v>
      </c>
      <c r="AN1548" s="237">
        <v>1</v>
      </c>
      <c r="AO1548" s="228"/>
      <c r="AP1548" s="55"/>
      <c r="AQ1548" s="200">
        <v>0</v>
      </c>
      <c r="AR1548" s="201">
        <v>0</v>
      </c>
      <c r="AS1548" s="55">
        <v>1</v>
      </c>
      <c r="AT1548" s="55"/>
      <c r="AU1548" s="245">
        <v>0</v>
      </c>
      <c r="AV1548" s="200">
        <v>0</v>
      </c>
      <c r="AW1548" s="201">
        <v>0</v>
      </c>
      <c r="AX1548" s="423">
        <v>1</v>
      </c>
      <c r="AY1548" s="55"/>
      <c r="AZ1548" s="245">
        <v>0</v>
      </c>
      <c r="BA1548" s="200">
        <v>0</v>
      </c>
      <c r="BB1548" s="201">
        <v>0</v>
      </c>
      <c r="BC1548" s="425">
        <v>1</v>
      </c>
      <c r="BD1548" s="136"/>
    </row>
    <row r="1549" spans="1:56" ht="11.25" customHeight="1">
      <c r="A1549" s="123">
        <v>338</v>
      </c>
      <c r="B1549" s="55" t="s">
        <v>1148</v>
      </c>
      <c r="C1549" s="345">
        <v>2</v>
      </c>
      <c r="D1549" s="57">
        <v>24908</v>
      </c>
      <c r="E1549" s="94">
        <v>0</v>
      </c>
      <c r="F1549" s="55" t="s">
        <v>312</v>
      </c>
      <c r="G1549" s="55" t="s">
        <v>748</v>
      </c>
      <c r="H1549" s="55" t="s">
        <v>313</v>
      </c>
      <c r="I1549" s="55" t="s">
        <v>849</v>
      </c>
      <c r="J1549" s="55" t="s">
        <v>591</v>
      </c>
      <c r="K1549" s="55" t="s">
        <v>848</v>
      </c>
      <c r="L1549" s="55"/>
      <c r="M1549" s="8"/>
      <c r="N1549" s="58"/>
      <c r="O1549" s="55"/>
      <c r="P1549" s="55"/>
      <c r="Q1549" s="55"/>
      <c r="R1549" s="8"/>
      <c r="S1549" s="58"/>
      <c r="T1549" s="55"/>
      <c r="U1549" s="55"/>
      <c r="V1549" s="55"/>
      <c r="W1549" s="8"/>
      <c r="X1549" s="58"/>
      <c r="Y1549" s="55"/>
      <c r="Z1549" s="55"/>
      <c r="AA1549" s="55"/>
      <c r="AB1549" s="8"/>
      <c r="AC1549" s="58"/>
      <c r="AD1549" s="55"/>
      <c r="AE1549" s="55"/>
      <c r="AF1549" s="55"/>
      <c r="AG1549" s="8"/>
      <c r="AH1549" s="58"/>
      <c r="AI1549" s="55"/>
      <c r="AJ1549" s="55"/>
      <c r="AK1549" s="55"/>
      <c r="AL1549" s="8">
        <v>0</v>
      </c>
      <c r="AM1549" s="58">
        <v>0</v>
      </c>
      <c r="AN1549" s="237">
        <v>1</v>
      </c>
      <c r="AO1549" s="228"/>
      <c r="AP1549" s="55"/>
      <c r="AQ1549" s="200">
        <v>0</v>
      </c>
      <c r="AR1549" s="201">
        <v>0</v>
      </c>
      <c r="AS1549" s="55">
        <v>1</v>
      </c>
      <c r="AT1549" s="55"/>
      <c r="AU1549" s="245">
        <v>0</v>
      </c>
      <c r="AV1549" s="200">
        <v>0</v>
      </c>
      <c r="AW1549" s="201">
        <v>0</v>
      </c>
      <c r="AX1549" s="423">
        <v>1</v>
      </c>
      <c r="AY1549" s="55"/>
      <c r="AZ1549" s="245">
        <v>0</v>
      </c>
      <c r="BA1549" s="200">
        <v>0</v>
      </c>
      <c r="BB1549" s="201">
        <v>0</v>
      </c>
      <c r="BC1549" s="425">
        <v>1</v>
      </c>
      <c r="BD1549" s="136"/>
    </row>
    <row r="1550" spans="1:56" ht="11.25" customHeight="1">
      <c r="A1550" s="123">
        <v>338</v>
      </c>
      <c r="B1550" s="55" t="s">
        <v>1148</v>
      </c>
      <c r="C1550" s="346">
        <v>3</v>
      </c>
      <c r="D1550" s="140">
        <v>25124</v>
      </c>
      <c r="E1550" s="94">
        <v>0</v>
      </c>
      <c r="F1550" s="55" t="s">
        <v>312</v>
      </c>
      <c r="G1550" s="55" t="s">
        <v>748</v>
      </c>
      <c r="H1550" s="55" t="s">
        <v>313</v>
      </c>
      <c r="I1550" s="136" t="s">
        <v>849</v>
      </c>
      <c r="J1550" s="136" t="s">
        <v>591</v>
      </c>
      <c r="K1550" s="136" t="s">
        <v>848</v>
      </c>
      <c r="L1550" s="136"/>
      <c r="M1550" s="126"/>
      <c r="N1550" s="221"/>
      <c r="O1550" s="136"/>
      <c r="P1550" s="136"/>
      <c r="Q1550" s="136"/>
      <c r="R1550" s="126"/>
      <c r="S1550" s="221"/>
      <c r="T1550" s="136"/>
      <c r="U1550" s="136"/>
      <c r="V1550" s="136"/>
      <c r="W1550" s="126"/>
      <c r="X1550" s="221"/>
      <c r="Y1550" s="136"/>
      <c r="Z1550" s="136"/>
      <c r="AA1550" s="136"/>
      <c r="AB1550" s="126"/>
      <c r="AC1550" s="221"/>
      <c r="AD1550" s="136"/>
      <c r="AE1550" s="136"/>
      <c r="AF1550" s="136"/>
      <c r="AG1550" s="126"/>
      <c r="AH1550" s="221"/>
      <c r="AI1550" s="136"/>
      <c r="AJ1550" s="136"/>
      <c r="AK1550" s="136"/>
      <c r="AL1550" s="8">
        <v>0</v>
      </c>
      <c r="AM1550" s="58">
        <v>0</v>
      </c>
      <c r="AN1550" s="237">
        <v>1</v>
      </c>
      <c r="AO1550" s="237"/>
      <c r="AP1550" s="136"/>
      <c r="AQ1550" s="200">
        <v>0</v>
      </c>
      <c r="AR1550" s="201">
        <v>0</v>
      </c>
      <c r="AS1550" s="136">
        <v>1</v>
      </c>
      <c r="AT1550" s="136"/>
      <c r="AU1550" s="245">
        <v>0</v>
      </c>
      <c r="AV1550" s="200">
        <v>0</v>
      </c>
      <c r="AW1550" s="201">
        <v>0</v>
      </c>
      <c r="AX1550" s="423">
        <v>1</v>
      </c>
      <c r="AY1550" s="136"/>
      <c r="AZ1550" s="245">
        <v>0</v>
      </c>
      <c r="BA1550" s="200">
        <v>0</v>
      </c>
      <c r="BB1550" s="201">
        <v>0</v>
      </c>
      <c r="BC1550" s="425">
        <v>1</v>
      </c>
      <c r="BD1550" s="136"/>
    </row>
    <row r="1551" spans="1:56" s="4" customFormat="1" ht="11.25" customHeight="1">
      <c r="A1551" s="123">
        <v>338</v>
      </c>
      <c r="B1551" s="55" t="s">
        <v>1148</v>
      </c>
      <c r="C1551" s="345">
        <v>4</v>
      </c>
      <c r="D1551" s="57">
        <v>25400</v>
      </c>
      <c r="E1551" s="94">
        <v>0</v>
      </c>
      <c r="F1551" s="55" t="s">
        <v>312</v>
      </c>
      <c r="G1551" s="55" t="s">
        <v>748</v>
      </c>
      <c r="H1551" s="55" t="s">
        <v>313</v>
      </c>
      <c r="I1551" s="55" t="s">
        <v>849</v>
      </c>
      <c r="J1551" s="55" t="s">
        <v>591</v>
      </c>
      <c r="K1551" s="55" t="s">
        <v>848</v>
      </c>
      <c r="L1551" s="56"/>
      <c r="M1551" s="200"/>
      <c r="N1551" s="201"/>
      <c r="O1551" s="56"/>
      <c r="P1551" s="56"/>
      <c r="Q1551" s="56"/>
      <c r="R1551" s="200"/>
      <c r="S1551" s="201"/>
      <c r="T1551" s="56"/>
      <c r="U1551" s="56"/>
      <c r="V1551" s="56"/>
      <c r="W1551" s="200"/>
      <c r="X1551" s="201"/>
      <c r="Y1551" s="56"/>
      <c r="Z1551" s="56"/>
      <c r="AA1551" s="56"/>
      <c r="AB1551" s="200"/>
      <c r="AC1551" s="201"/>
      <c r="AD1551" s="56"/>
      <c r="AE1551" s="56"/>
      <c r="AF1551" s="56"/>
      <c r="AG1551" s="200"/>
      <c r="AH1551" s="201"/>
      <c r="AI1551" s="56"/>
      <c r="AJ1551" s="56"/>
      <c r="AK1551" s="55"/>
      <c r="AL1551" s="8">
        <v>0</v>
      </c>
      <c r="AM1551" s="58">
        <v>0</v>
      </c>
      <c r="AN1551" s="237">
        <v>1</v>
      </c>
      <c r="AO1551" s="228"/>
      <c r="AP1551" s="56"/>
      <c r="AQ1551" s="200">
        <v>0</v>
      </c>
      <c r="AR1551" s="201">
        <v>0</v>
      </c>
      <c r="AS1551" s="56">
        <v>1</v>
      </c>
      <c r="AT1551" s="56"/>
      <c r="AU1551" s="245">
        <v>0</v>
      </c>
      <c r="AV1551" s="200">
        <v>0</v>
      </c>
      <c r="AW1551" s="201">
        <v>0</v>
      </c>
      <c r="AX1551" s="423">
        <v>1</v>
      </c>
      <c r="AY1551" s="56"/>
      <c r="AZ1551" s="245">
        <v>0</v>
      </c>
      <c r="BA1551" s="200">
        <v>0</v>
      </c>
      <c r="BB1551" s="201">
        <v>0</v>
      </c>
      <c r="BC1551" s="425">
        <v>1</v>
      </c>
      <c r="BD1551" s="139"/>
    </row>
    <row r="1552" spans="1:56" s="4" customFormat="1" ht="11.25" customHeight="1">
      <c r="A1552" s="123">
        <v>338</v>
      </c>
      <c r="B1552" s="55" t="s">
        <v>1148</v>
      </c>
      <c r="C1552" s="345">
        <v>5</v>
      </c>
      <c r="D1552" s="57">
        <v>26144</v>
      </c>
      <c r="E1552" s="94">
        <v>0</v>
      </c>
      <c r="F1552" s="55" t="s">
        <v>312</v>
      </c>
      <c r="G1552" s="55" t="s">
        <v>748</v>
      </c>
      <c r="H1552" s="55" t="s">
        <v>313</v>
      </c>
      <c r="I1552" s="55" t="s">
        <v>849</v>
      </c>
      <c r="J1552" s="55" t="s">
        <v>591</v>
      </c>
      <c r="K1552" s="55" t="s">
        <v>848</v>
      </c>
      <c r="L1552" s="55"/>
      <c r="M1552" s="8"/>
      <c r="N1552" s="58"/>
      <c r="O1552" s="55"/>
      <c r="P1552" s="55"/>
      <c r="Q1552" s="55"/>
      <c r="R1552" s="8"/>
      <c r="S1552" s="58"/>
      <c r="T1552" s="55"/>
      <c r="U1552" s="55"/>
      <c r="V1552" s="55"/>
      <c r="W1552" s="8"/>
      <c r="X1552" s="58"/>
      <c r="Y1552" s="55"/>
      <c r="Z1552" s="55"/>
      <c r="AA1552" s="55"/>
      <c r="AB1552" s="8"/>
      <c r="AC1552" s="58"/>
      <c r="AD1552" s="55"/>
      <c r="AE1552" s="55"/>
      <c r="AF1552" s="55"/>
      <c r="AG1552" s="8"/>
      <c r="AH1552" s="58"/>
      <c r="AI1552" s="55"/>
      <c r="AJ1552" s="55"/>
      <c r="AK1552" s="55"/>
      <c r="AL1552" s="8">
        <v>0</v>
      </c>
      <c r="AM1552" s="58">
        <v>0</v>
      </c>
      <c r="AN1552" s="237">
        <v>1</v>
      </c>
      <c r="AO1552" s="228"/>
      <c r="AP1552" s="55"/>
      <c r="AQ1552" s="200">
        <v>0</v>
      </c>
      <c r="AR1552" s="201">
        <v>0</v>
      </c>
      <c r="AS1552" s="55">
        <v>1</v>
      </c>
      <c r="AT1552" s="55"/>
      <c r="AU1552" s="245">
        <v>0</v>
      </c>
      <c r="AV1552" s="200">
        <v>0</v>
      </c>
      <c r="AW1552" s="201">
        <v>0</v>
      </c>
      <c r="AX1552" s="423">
        <v>1</v>
      </c>
      <c r="AY1552" s="55"/>
      <c r="AZ1552" s="245">
        <v>0</v>
      </c>
      <c r="BA1552" s="200">
        <v>0</v>
      </c>
      <c r="BB1552" s="201">
        <v>0</v>
      </c>
      <c r="BC1552" s="425">
        <v>1</v>
      </c>
      <c r="BD1552" s="136"/>
    </row>
    <row r="1553" spans="1:56" ht="11.25" customHeight="1">
      <c r="A1553" s="123">
        <v>338</v>
      </c>
      <c r="B1553" s="55" t="s">
        <v>1148</v>
      </c>
      <c r="C1553" s="345">
        <v>6</v>
      </c>
      <c r="D1553" s="57">
        <v>26968</v>
      </c>
      <c r="E1553" s="94">
        <v>0</v>
      </c>
      <c r="F1553" s="55" t="s">
        <v>312</v>
      </c>
      <c r="G1553" s="55" t="s">
        <v>748</v>
      </c>
      <c r="H1553" s="55" t="s">
        <v>313</v>
      </c>
      <c r="I1553" s="55" t="s">
        <v>849</v>
      </c>
      <c r="J1553" s="55" t="s">
        <v>591</v>
      </c>
      <c r="K1553" s="55" t="s">
        <v>848</v>
      </c>
      <c r="L1553" s="55"/>
      <c r="M1553" s="8"/>
      <c r="N1553" s="58"/>
      <c r="O1553" s="55"/>
      <c r="P1553" s="55"/>
      <c r="Q1553" s="55"/>
      <c r="R1553" s="8"/>
      <c r="S1553" s="58"/>
      <c r="T1553" s="55"/>
      <c r="U1553" s="55"/>
      <c r="V1553" s="55"/>
      <c r="W1553" s="8"/>
      <c r="X1553" s="58"/>
      <c r="Y1553" s="55"/>
      <c r="Z1553" s="55"/>
      <c r="AA1553" s="55"/>
      <c r="AB1553" s="8"/>
      <c r="AC1553" s="58"/>
      <c r="AD1553" s="55"/>
      <c r="AE1553" s="55"/>
      <c r="AF1553" s="55"/>
      <c r="AG1553" s="8"/>
      <c r="AH1553" s="58"/>
      <c r="AI1553" s="55"/>
      <c r="AJ1553" s="55"/>
      <c r="AK1553" s="55"/>
      <c r="AL1553" s="8">
        <v>0</v>
      </c>
      <c r="AM1553" s="58">
        <v>0</v>
      </c>
      <c r="AN1553" s="237">
        <v>1</v>
      </c>
      <c r="AO1553" s="228"/>
      <c r="AP1553" s="55"/>
      <c r="AQ1553" s="200">
        <v>0</v>
      </c>
      <c r="AR1553" s="201">
        <v>0</v>
      </c>
      <c r="AS1553" s="55">
        <v>1</v>
      </c>
      <c r="AT1553" s="55"/>
      <c r="AU1553" s="245">
        <v>0</v>
      </c>
      <c r="AV1553" s="200">
        <v>0</v>
      </c>
      <c r="AW1553" s="201">
        <v>0</v>
      </c>
      <c r="AX1553" s="423">
        <v>1</v>
      </c>
      <c r="AY1553" s="55"/>
      <c r="AZ1553" s="245">
        <v>0</v>
      </c>
      <c r="BA1553" s="200">
        <v>0</v>
      </c>
      <c r="BB1553" s="201">
        <v>0</v>
      </c>
      <c r="BC1553" s="425">
        <v>1</v>
      </c>
      <c r="BD1553" s="136"/>
    </row>
    <row r="1554" spans="1:56" s="4" customFormat="1" ht="11.25" customHeight="1">
      <c r="A1554" s="123">
        <v>338</v>
      </c>
      <c r="B1554" s="55" t="s">
        <v>1148</v>
      </c>
      <c r="C1554" s="345">
        <v>7</v>
      </c>
      <c r="D1554" s="57">
        <v>27377</v>
      </c>
      <c r="E1554" s="94">
        <v>0</v>
      </c>
      <c r="F1554" s="55" t="s">
        <v>312</v>
      </c>
      <c r="G1554" s="55" t="s">
        <v>748</v>
      </c>
      <c r="H1554" s="55" t="s">
        <v>313</v>
      </c>
      <c r="I1554" s="55" t="s">
        <v>849</v>
      </c>
      <c r="J1554" s="55" t="s">
        <v>591</v>
      </c>
      <c r="K1554" s="55" t="s">
        <v>848</v>
      </c>
      <c r="L1554" s="56"/>
      <c r="M1554" s="200"/>
      <c r="N1554" s="201"/>
      <c r="O1554" s="56"/>
      <c r="P1554" s="56"/>
      <c r="Q1554" s="56"/>
      <c r="R1554" s="200"/>
      <c r="S1554" s="201"/>
      <c r="T1554" s="56"/>
      <c r="U1554" s="56"/>
      <c r="V1554" s="139"/>
      <c r="W1554" s="200"/>
      <c r="X1554" s="201"/>
      <c r="Y1554" s="56"/>
      <c r="Z1554" s="56"/>
      <c r="AA1554" s="139"/>
      <c r="AB1554" s="200"/>
      <c r="AC1554" s="201"/>
      <c r="AD1554" s="56"/>
      <c r="AE1554" s="56"/>
      <c r="AF1554" s="139"/>
      <c r="AG1554" s="200"/>
      <c r="AH1554" s="201"/>
      <c r="AI1554" s="56"/>
      <c r="AJ1554" s="56"/>
      <c r="AK1554" s="55"/>
      <c r="AL1554" s="8">
        <v>0</v>
      </c>
      <c r="AM1554" s="58">
        <v>0</v>
      </c>
      <c r="AN1554" s="237">
        <v>1</v>
      </c>
      <c r="AO1554" s="228"/>
      <c r="AP1554" s="56"/>
      <c r="AQ1554" s="200">
        <v>0</v>
      </c>
      <c r="AR1554" s="201">
        <v>0</v>
      </c>
      <c r="AS1554" s="56">
        <v>1</v>
      </c>
      <c r="AT1554" s="56"/>
      <c r="AU1554" s="245">
        <v>0</v>
      </c>
      <c r="AV1554" s="200">
        <v>0</v>
      </c>
      <c r="AW1554" s="201">
        <v>0</v>
      </c>
      <c r="AX1554" s="423">
        <v>1</v>
      </c>
      <c r="AY1554" s="56"/>
      <c r="AZ1554" s="245">
        <v>0</v>
      </c>
      <c r="BA1554" s="200">
        <v>0</v>
      </c>
      <c r="BB1554" s="201">
        <v>0</v>
      </c>
      <c r="BC1554" s="425">
        <v>1</v>
      </c>
      <c r="BD1554" s="139"/>
    </row>
    <row r="1555" spans="1:56" ht="11.25" customHeight="1">
      <c r="A1555" s="123">
        <v>338</v>
      </c>
      <c r="B1555" s="55" t="s">
        <v>1148</v>
      </c>
      <c r="C1555" s="345">
        <v>8</v>
      </c>
      <c r="D1555" s="57">
        <v>27652</v>
      </c>
      <c r="E1555" s="94">
        <v>0</v>
      </c>
      <c r="F1555" s="55" t="s">
        <v>312</v>
      </c>
      <c r="G1555" s="55" t="s">
        <v>748</v>
      </c>
      <c r="H1555" s="55" t="s">
        <v>313</v>
      </c>
      <c r="I1555" s="55" t="s">
        <v>849</v>
      </c>
      <c r="J1555" s="55" t="s">
        <v>591</v>
      </c>
      <c r="K1555" s="55" t="s">
        <v>848</v>
      </c>
      <c r="L1555" s="55"/>
      <c r="M1555" s="8"/>
      <c r="N1555" s="58"/>
      <c r="O1555" s="55"/>
      <c r="P1555" s="55"/>
      <c r="Q1555" s="55"/>
      <c r="R1555" s="8"/>
      <c r="S1555" s="58"/>
      <c r="T1555" s="55"/>
      <c r="U1555" s="55"/>
      <c r="V1555" s="55"/>
      <c r="W1555" s="8"/>
      <c r="X1555" s="58"/>
      <c r="Y1555" s="55"/>
      <c r="Z1555" s="55"/>
      <c r="AA1555" s="55"/>
      <c r="AB1555" s="8"/>
      <c r="AC1555" s="58"/>
      <c r="AD1555" s="55"/>
      <c r="AE1555" s="55"/>
      <c r="AF1555" s="55"/>
      <c r="AG1555" s="8"/>
      <c r="AH1555" s="58"/>
      <c r="AI1555" s="55"/>
      <c r="AJ1555" s="55"/>
      <c r="AK1555" s="55"/>
      <c r="AL1555" s="8">
        <v>0</v>
      </c>
      <c r="AM1555" s="58">
        <v>0</v>
      </c>
      <c r="AN1555" s="237">
        <v>1</v>
      </c>
      <c r="AO1555" s="228"/>
      <c r="AP1555" s="55"/>
      <c r="AQ1555" s="200">
        <v>0</v>
      </c>
      <c r="AR1555" s="201">
        <v>0</v>
      </c>
      <c r="AS1555" s="55">
        <v>1</v>
      </c>
      <c r="AT1555" s="55"/>
      <c r="AU1555" s="245">
        <v>0</v>
      </c>
      <c r="AV1555" s="200">
        <v>0</v>
      </c>
      <c r="AW1555" s="201">
        <v>0</v>
      </c>
      <c r="AX1555" s="423">
        <v>1</v>
      </c>
      <c r="AY1555" s="55"/>
      <c r="AZ1555" s="245">
        <v>0</v>
      </c>
      <c r="BA1555" s="200">
        <v>0</v>
      </c>
      <c r="BB1555" s="201">
        <v>0</v>
      </c>
      <c r="BC1555" s="425">
        <v>1</v>
      </c>
      <c r="BD1555" s="136"/>
    </row>
    <row r="1556" spans="1:56" ht="11.25" customHeight="1">
      <c r="A1556" s="123">
        <v>338</v>
      </c>
      <c r="B1556" s="55" t="s">
        <v>1540</v>
      </c>
      <c r="C1556" s="345">
        <v>9</v>
      </c>
      <c r="D1556" s="57">
        <v>29246</v>
      </c>
      <c r="E1556" s="94">
        <v>200</v>
      </c>
      <c r="F1556" s="55" t="s">
        <v>312</v>
      </c>
      <c r="G1556" s="55" t="s">
        <v>748</v>
      </c>
      <c r="H1556" s="55" t="s">
        <v>313</v>
      </c>
      <c r="I1556" s="55" t="s">
        <v>849</v>
      </c>
      <c r="J1556" s="55" t="s">
        <v>591</v>
      </c>
      <c r="K1556" s="55" t="s">
        <v>848</v>
      </c>
      <c r="L1556" s="55"/>
      <c r="M1556" s="8"/>
      <c r="N1556" s="58"/>
      <c r="O1556" s="55"/>
      <c r="P1556" s="55"/>
      <c r="Q1556" s="55"/>
      <c r="R1556" s="8"/>
      <c r="S1556" s="58"/>
      <c r="T1556" s="55"/>
      <c r="U1556" s="55"/>
      <c r="V1556" s="55"/>
      <c r="W1556" s="8"/>
      <c r="X1556" s="58"/>
      <c r="Y1556" s="55"/>
      <c r="Z1556" s="55"/>
      <c r="AA1556" s="55"/>
      <c r="AB1556" s="8"/>
      <c r="AC1556" s="58"/>
      <c r="AD1556" s="55"/>
      <c r="AE1556" s="55"/>
      <c r="AF1556" s="55"/>
      <c r="AG1556" s="8"/>
      <c r="AH1556" s="58"/>
      <c r="AI1556" s="55"/>
      <c r="AJ1556" s="55"/>
      <c r="AK1556" s="55">
        <v>1031</v>
      </c>
      <c r="AL1556" s="8">
        <v>1194398.8127744282</v>
      </c>
      <c r="AM1556" s="58">
        <v>1.1584857543883882</v>
      </c>
      <c r="AN1556" s="237">
        <v>1</v>
      </c>
      <c r="AO1556" s="228"/>
      <c r="AP1556" s="55">
        <v>549.32000000000005</v>
      </c>
      <c r="AQ1556" s="200">
        <v>662065.14728497062</v>
      </c>
      <c r="AR1556" s="201">
        <v>1.2052449342550253</v>
      </c>
      <c r="AS1556" s="55">
        <v>1</v>
      </c>
      <c r="AT1556" s="55"/>
      <c r="AU1556" s="423">
        <v>885.85599999999999</v>
      </c>
      <c r="AV1556" s="200">
        <v>1011462.4591284014</v>
      </c>
      <c r="AW1556" s="201">
        <v>1.1417910576080101</v>
      </c>
      <c r="AX1556" s="423">
        <v>1</v>
      </c>
      <c r="AY1556" s="55"/>
      <c r="AZ1556" s="424">
        <v>775.45600000000002</v>
      </c>
      <c r="BA1556" s="200">
        <v>928834.247910009</v>
      </c>
      <c r="BB1556" s="201">
        <v>1.1977910389628927</v>
      </c>
      <c r="BC1556" s="425">
        <v>1</v>
      </c>
      <c r="BD1556" s="136"/>
    </row>
    <row r="1557" spans="1:56" ht="11.25" customHeight="1">
      <c r="A1557" s="123">
        <v>338</v>
      </c>
      <c r="B1557" s="55" t="s">
        <v>1148</v>
      </c>
      <c r="C1557" s="345">
        <v>10</v>
      </c>
      <c r="D1557" s="57">
        <v>28869</v>
      </c>
      <c r="E1557" s="94">
        <v>200</v>
      </c>
      <c r="F1557" s="55" t="s">
        <v>312</v>
      </c>
      <c r="G1557" s="55" t="s">
        <v>748</v>
      </c>
      <c r="H1557" s="55" t="s">
        <v>313</v>
      </c>
      <c r="I1557" s="55" t="s">
        <v>849</v>
      </c>
      <c r="J1557" s="55" t="s">
        <v>591</v>
      </c>
      <c r="K1557" s="55" t="s">
        <v>848</v>
      </c>
      <c r="L1557" s="55"/>
      <c r="M1557" s="8"/>
      <c r="N1557" s="58"/>
      <c r="O1557" s="55"/>
      <c r="P1557" s="55"/>
      <c r="Q1557" s="55"/>
      <c r="R1557" s="8"/>
      <c r="S1557" s="58"/>
      <c r="T1557" s="55"/>
      <c r="U1557" s="55"/>
      <c r="V1557" s="55"/>
      <c r="W1557" s="8"/>
      <c r="X1557" s="58"/>
      <c r="Y1557" s="55"/>
      <c r="Z1557" s="55"/>
      <c r="AA1557" s="55"/>
      <c r="AB1557" s="8"/>
      <c r="AC1557" s="58"/>
      <c r="AD1557" s="55"/>
      <c r="AE1557" s="55"/>
      <c r="AF1557" s="55"/>
      <c r="AG1557" s="8"/>
      <c r="AH1557" s="58"/>
      <c r="AI1557" s="55"/>
      <c r="AJ1557" s="55"/>
      <c r="AK1557" s="55">
        <v>976</v>
      </c>
      <c r="AL1557" s="8">
        <v>1098788.6152283503</v>
      </c>
      <c r="AM1557" s="58">
        <v>1.1258080074060965</v>
      </c>
      <c r="AN1557" s="237">
        <v>1</v>
      </c>
      <c r="AO1557" s="228"/>
      <c r="AP1557" s="55">
        <v>812.83</v>
      </c>
      <c r="AQ1557" s="200">
        <v>911933.64364877471</v>
      </c>
      <c r="AR1557" s="201">
        <v>1.1219241952791785</v>
      </c>
      <c r="AS1557" s="55">
        <v>1</v>
      </c>
      <c r="AT1557" s="55"/>
      <c r="AU1557" s="423">
        <v>1028.1669999999999</v>
      </c>
      <c r="AV1557" s="200">
        <v>1152869.2345725768</v>
      </c>
      <c r="AW1557" s="201">
        <v>1.1212859725828361</v>
      </c>
      <c r="AX1557" s="423">
        <v>1</v>
      </c>
      <c r="AY1557" s="55"/>
      <c r="AZ1557" s="424">
        <v>919.43700000000001</v>
      </c>
      <c r="BA1557" s="200">
        <v>1046349.5504158911</v>
      </c>
      <c r="BB1557" s="201">
        <v>1.1380328944950997</v>
      </c>
      <c r="BC1557" s="425">
        <v>1</v>
      </c>
      <c r="BD1557" s="136"/>
    </row>
    <row r="1558" spans="1:56" s="4" customFormat="1" ht="11.25" customHeight="1">
      <c r="A1558" s="123">
        <v>338</v>
      </c>
      <c r="B1558" s="55" t="s">
        <v>1148</v>
      </c>
      <c r="C1558" s="345">
        <v>11</v>
      </c>
      <c r="D1558" s="57">
        <v>28490</v>
      </c>
      <c r="E1558" s="94">
        <v>200</v>
      </c>
      <c r="F1558" s="55" t="s">
        <v>312</v>
      </c>
      <c r="G1558" s="55" t="s">
        <v>748</v>
      </c>
      <c r="H1558" s="55" t="s">
        <v>313</v>
      </c>
      <c r="I1558" s="55" t="s">
        <v>849</v>
      </c>
      <c r="J1558" s="55" t="s">
        <v>591</v>
      </c>
      <c r="K1558" s="55" t="s">
        <v>848</v>
      </c>
      <c r="L1558" s="55"/>
      <c r="M1558" s="8"/>
      <c r="N1558" s="58"/>
      <c r="O1558" s="55"/>
      <c r="P1558" s="55"/>
      <c r="Q1558" s="55"/>
      <c r="R1558" s="8"/>
      <c r="S1558" s="58"/>
      <c r="T1558" s="55"/>
      <c r="U1558" s="55"/>
      <c r="V1558" s="136"/>
      <c r="W1558" s="8"/>
      <c r="X1558" s="58"/>
      <c r="Y1558" s="55"/>
      <c r="Z1558" s="55"/>
      <c r="AA1558" s="136"/>
      <c r="AB1558" s="8"/>
      <c r="AC1558" s="58"/>
      <c r="AD1558" s="55"/>
      <c r="AE1558" s="55"/>
      <c r="AF1558" s="136"/>
      <c r="AG1558" s="8"/>
      <c r="AH1558" s="58"/>
      <c r="AI1558" s="55"/>
      <c r="AJ1558" s="55"/>
      <c r="AK1558" s="55">
        <v>1218</v>
      </c>
      <c r="AL1558" s="8">
        <v>1351038.8724972215</v>
      </c>
      <c r="AM1558" s="58">
        <v>1.1092273173211999</v>
      </c>
      <c r="AN1558" s="237">
        <v>1</v>
      </c>
      <c r="AO1558" s="228"/>
      <c r="AP1558" s="55">
        <v>1150.02</v>
      </c>
      <c r="AQ1558" s="200">
        <v>1287426.6462964846</v>
      </c>
      <c r="AR1558" s="201">
        <v>1.119481962310642</v>
      </c>
      <c r="AS1558" s="55">
        <v>1</v>
      </c>
      <c r="AT1558" s="55"/>
      <c r="AU1558" s="423">
        <v>744.36099999999999</v>
      </c>
      <c r="AV1558" s="200">
        <v>862240.41140636313</v>
      </c>
      <c r="AW1558" s="201">
        <v>1.1583632288719627</v>
      </c>
      <c r="AX1558" s="423">
        <v>1</v>
      </c>
      <c r="AY1558" s="55"/>
      <c r="AZ1558" s="424">
        <v>649.85900000000004</v>
      </c>
      <c r="BA1558" s="200">
        <v>793208.01057974028</v>
      </c>
      <c r="BB1558" s="201">
        <v>1.2205847892846604</v>
      </c>
      <c r="BC1558" s="425">
        <v>1</v>
      </c>
      <c r="BD1558" s="136"/>
    </row>
    <row r="1559" spans="1:56" ht="11.25" customHeight="1">
      <c r="A1559" s="123">
        <v>338</v>
      </c>
      <c r="B1559" s="55" t="s">
        <v>1148</v>
      </c>
      <c r="C1559" s="345">
        <v>12</v>
      </c>
      <c r="D1559" s="57">
        <v>29673</v>
      </c>
      <c r="E1559" s="94">
        <v>200</v>
      </c>
      <c r="F1559" s="55" t="s">
        <v>312</v>
      </c>
      <c r="G1559" s="55" t="s">
        <v>748</v>
      </c>
      <c r="H1559" s="55" t="s">
        <v>313</v>
      </c>
      <c r="I1559" s="55" t="s">
        <v>849</v>
      </c>
      <c r="J1559" s="55" t="s">
        <v>591</v>
      </c>
      <c r="K1559" s="55" t="s">
        <v>848</v>
      </c>
      <c r="L1559" s="56"/>
      <c r="M1559" s="200"/>
      <c r="N1559" s="201"/>
      <c r="O1559" s="56"/>
      <c r="P1559" s="56"/>
      <c r="Q1559" s="56"/>
      <c r="R1559" s="200"/>
      <c r="S1559" s="201"/>
      <c r="T1559" s="56"/>
      <c r="U1559" s="56"/>
      <c r="V1559" s="56"/>
      <c r="W1559" s="200"/>
      <c r="X1559" s="201"/>
      <c r="Y1559" s="56"/>
      <c r="Z1559" s="56"/>
      <c r="AA1559" s="56"/>
      <c r="AB1559" s="200"/>
      <c r="AC1559" s="201"/>
      <c r="AD1559" s="56"/>
      <c r="AE1559" s="56"/>
      <c r="AF1559" s="56"/>
      <c r="AG1559" s="200"/>
      <c r="AH1559" s="201"/>
      <c r="AI1559" s="56"/>
      <c r="AJ1559" s="56"/>
      <c r="AK1559" s="55">
        <v>1231</v>
      </c>
      <c r="AL1559" s="8">
        <v>1354913.3177275627</v>
      </c>
      <c r="AM1559" s="58">
        <v>1.1006606967729997</v>
      </c>
      <c r="AN1559" s="237">
        <v>1</v>
      </c>
      <c r="AO1559" s="228"/>
      <c r="AP1559" s="56">
        <v>851.88</v>
      </c>
      <c r="AQ1559" s="200">
        <v>963434.2128013575</v>
      </c>
      <c r="AR1559" s="201">
        <v>1.1309506183985509</v>
      </c>
      <c r="AS1559" s="56">
        <v>1</v>
      </c>
      <c r="AT1559" s="56"/>
      <c r="AU1559" s="423">
        <v>1050.8699999999999</v>
      </c>
      <c r="AV1559" s="200">
        <v>1167869.0517129134</v>
      </c>
      <c r="AW1559" s="201">
        <v>1.1113354189508824</v>
      </c>
      <c r="AX1559" s="423">
        <v>1</v>
      </c>
      <c r="AY1559" s="56"/>
      <c r="AZ1559" s="424">
        <v>872.15099999999995</v>
      </c>
      <c r="BA1559" s="200">
        <v>1028517.407455049</v>
      </c>
      <c r="BB1559" s="201">
        <v>1.1792882281337165</v>
      </c>
      <c r="BC1559" s="425">
        <v>1</v>
      </c>
      <c r="BD1559" s="139"/>
    </row>
    <row r="1560" spans="1:56" ht="11.25" customHeight="1">
      <c r="A1560" s="123">
        <v>338</v>
      </c>
      <c r="B1560" s="55" t="s">
        <v>1148</v>
      </c>
      <c r="C1560" s="345">
        <v>13</v>
      </c>
      <c r="D1560" s="57">
        <v>30153</v>
      </c>
      <c r="E1560" s="94">
        <v>200</v>
      </c>
      <c r="F1560" s="55" t="s">
        <v>312</v>
      </c>
      <c r="G1560" s="55" t="s">
        <v>748</v>
      </c>
      <c r="H1560" s="55" t="s">
        <v>313</v>
      </c>
      <c r="I1560" s="55" t="s">
        <v>849</v>
      </c>
      <c r="J1560" s="55" t="s">
        <v>591</v>
      </c>
      <c r="K1560" s="55" t="s">
        <v>848</v>
      </c>
      <c r="L1560" s="55"/>
      <c r="M1560" s="8"/>
      <c r="N1560" s="58"/>
      <c r="O1560" s="55"/>
      <c r="P1560" s="55"/>
      <c r="Q1560" s="55"/>
      <c r="R1560" s="8"/>
      <c r="S1560" s="58"/>
      <c r="T1560" s="55"/>
      <c r="U1560" s="55"/>
      <c r="V1560" s="55"/>
      <c r="W1560" s="8"/>
      <c r="X1560" s="58"/>
      <c r="Y1560" s="55"/>
      <c r="Z1560" s="55"/>
      <c r="AA1560" s="55"/>
      <c r="AB1560" s="8"/>
      <c r="AC1560" s="58"/>
      <c r="AD1560" s="55"/>
      <c r="AE1560" s="55"/>
      <c r="AF1560" s="55"/>
      <c r="AG1560" s="8"/>
      <c r="AH1560" s="58"/>
      <c r="AI1560" s="55"/>
      <c r="AJ1560" s="55"/>
      <c r="AK1560" s="55">
        <v>600</v>
      </c>
      <c r="AL1560" s="8">
        <v>666897.86669109983</v>
      </c>
      <c r="AM1560" s="58">
        <v>1.1114964444851665</v>
      </c>
      <c r="AN1560" s="237">
        <v>1</v>
      </c>
      <c r="AO1560" s="228"/>
      <c r="AP1560" s="55">
        <v>936.17</v>
      </c>
      <c r="AQ1560" s="200">
        <v>1056564.6424196293</v>
      </c>
      <c r="AR1560" s="201">
        <v>1.1286033972671945</v>
      </c>
      <c r="AS1560" s="55">
        <v>1</v>
      </c>
      <c r="AT1560" s="55"/>
      <c r="AU1560" s="423">
        <v>992.65899999999999</v>
      </c>
      <c r="AV1560" s="200">
        <v>1112807.734029263</v>
      </c>
      <c r="AW1560" s="201">
        <v>1.1210372686181893</v>
      </c>
      <c r="AX1560" s="423">
        <v>1</v>
      </c>
      <c r="AY1560" s="55"/>
      <c r="AZ1560" s="424">
        <v>751.53099999999995</v>
      </c>
      <c r="BA1560" s="200">
        <v>857788.70957190671</v>
      </c>
      <c r="BB1560" s="201">
        <v>1.141388325394304</v>
      </c>
      <c r="BC1560" s="425">
        <v>1</v>
      </c>
      <c r="BD1560" s="136"/>
    </row>
    <row r="1561" spans="1:56" s="4" customFormat="1" ht="11.25" customHeight="1">
      <c r="A1561" s="357">
        <v>339</v>
      </c>
      <c r="B1561" s="270" t="s">
        <v>643</v>
      </c>
      <c r="C1561" s="337">
        <v>0</v>
      </c>
      <c r="D1561" s="262"/>
      <c r="E1561" s="421">
        <v>520</v>
      </c>
      <c r="F1561" s="270" t="s">
        <v>537</v>
      </c>
      <c r="G1561" s="270" t="s">
        <v>589</v>
      </c>
      <c r="H1561" s="270" t="s">
        <v>558</v>
      </c>
      <c r="I1561" s="270" t="s">
        <v>103</v>
      </c>
      <c r="J1561" s="270"/>
      <c r="K1561" s="270"/>
      <c r="L1561" s="267">
        <v>441.38200000000006</v>
      </c>
      <c r="M1561" s="265">
        <v>0</v>
      </c>
      <c r="N1561" s="268">
        <v>0</v>
      </c>
      <c r="O1561" s="263"/>
      <c r="P1561" s="263"/>
      <c r="Q1561" s="267">
        <v>608.97979999999995</v>
      </c>
      <c r="R1561" s="265">
        <v>0</v>
      </c>
      <c r="S1561" s="268">
        <v>0</v>
      </c>
      <c r="T1561" s="263"/>
      <c r="U1561" s="263"/>
      <c r="V1561" s="267">
        <v>1281.8087499999999</v>
      </c>
      <c r="W1561" s="265">
        <v>0</v>
      </c>
      <c r="X1561" s="268">
        <v>0</v>
      </c>
      <c r="Y1561" s="263"/>
      <c r="Z1561" s="263"/>
      <c r="AA1561" s="265">
        <v>1435.9342500000002</v>
      </c>
      <c r="AB1561" s="265">
        <v>0</v>
      </c>
      <c r="AC1561" s="268">
        <v>0</v>
      </c>
      <c r="AD1561" s="263"/>
      <c r="AE1561" s="263"/>
      <c r="AF1561" s="271">
        <v>923.5988000000001</v>
      </c>
      <c r="AG1561" s="265">
        <v>0</v>
      </c>
      <c r="AH1561" s="268">
        <v>0</v>
      </c>
      <c r="AI1561" s="263"/>
      <c r="AJ1561" s="263"/>
      <c r="AK1561" s="263">
        <v>1773.4681</v>
      </c>
      <c r="AL1561" s="265">
        <v>0</v>
      </c>
      <c r="AM1561" s="268">
        <v>0</v>
      </c>
      <c r="AN1561" s="263"/>
      <c r="AO1561" s="313"/>
      <c r="AP1561" s="263">
        <v>1463.4061999999999</v>
      </c>
      <c r="AQ1561" s="265">
        <v>0</v>
      </c>
      <c r="AR1561" s="268">
        <v>0</v>
      </c>
      <c r="AS1561" s="263"/>
      <c r="AT1561" s="263"/>
      <c r="AU1561" s="422">
        <v>1823.0987</v>
      </c>
      <c r="AV1561" s="265">
        <v>0</v>
      </c>
      <c r="AW1561" s="268">
        <v>0</v>
      </c>
      <c r="AX1561" s="422"/>
      <c r="AY1561" s="263"/>
      <c r="AZ1561" s="422">
        <v>1988.4776500000003</v>
      </c>
      <c r="BA1561" s="265">
        <v>0</v>
      </c>
      <c r="BB1561" s="268">
        <v>0</v>
      </c>
      <c r="BC1561" s="422"/>
      <c r="BD1561" s="263"/>
    </row>
    <row r="1562" spans="1:56" s="4" customFormat="1" ht="11.25" customHeight="1">
      <c r="A1562" s="123">
        <v>339</v>
      </c>
      <c r="B1562" s="55" t="s">
        <v>643</v>
      </c>
      <c r="C1562" s="345">
        <v>1</v>
      </c>
      <c r="D1562" s="57">
        <v>39284</v>
      </c>
      <c r="E1562" s="8">
        <v>65</v>
      </c>
      <c r="F1562" s="55" t="s">
        <v>537</v>
      </c>
      <c r="G1562" s="55" t="s">
        <v>589</v>
      </c>
      <c r="H1562" s="55" t="s">
        <v>558</v>
      </c>
      <c r="I1562" s="55" t="s">
        <v>103</v>
      </c>
      <c r="J1562" s="55"/>
      <c r="K1562" s="55"/>
      <c r="L1562" s="55"/>
      <c r="M1562" s="8"/>
      <c r="N1562" s="58"/>
      <c r="O1562" s="55"/>
      <c r="P1562" s="55"/>
      <c r="Q1562" s="55"/>
      <c r="R1562" s="8">
        <v>0</v>
      </c>
      <c r="S1562" s="58">
        <v>0</v>
      </c>
      <c r="T1562" s="55"/>
      <c r="U1562" s="55"/>
      <c r="V1562" s="55"/>
      <c r="W1562" s="8">
        <v>0</v>
      </c>
      <c r="X1562" s="58">
        <v>0</v>
      </c>
      <c r="Y1562" s="55"/>
      <c r="Z1562" s="55"/>
      <c r="AA1562" s="55"/>
      <c r="AB1562" s="8"/>
      <c r="AC1562" s="58"/>
      <c r="AD1562" s="55"/>
      <c r="AE1562" s="55"/>
      <c r="AF1562" s="55"/>
      <c r="AG1562" s="8"/>
      <c r="AH1562" s="58"/>
      <c r="AI1562" s="55"/>
      <c r="AJ1562" s="55"/>
      <c r="AK1562" s="55">
        <v>165.81675000000001</v>
      </c>
      <c r="AL1562" s="8">
        <v>0</v>
      </c>
      <c r="AM1562" s="58">
        <v>0</v>
      </c>
      <c r="AN1562" s="55"/>
      <c r="AO1562" s="228"/>
      <c r="AP1562" s="55">
        <v>138.63999999999999</v>
      </c>
      <c r="AQ1562" s="200">
        <v>0</v>
      </c>
      <c r="AR1562" s="201">
        <v>0</v>
      </c>
      <c r="AS1562" s="55"/>
      <c r="AT1562" s="55"/>
      <c r="AU1562" s="423">
        <v>254.02350000000001</v>
      </c>
      <c r="AV1562" s="200">
        <v>0</v>
      </c>
      <c r="AW1562" s="201">
        <v>0</v>
      </c>
      <c r="AX1562" s="423"/>
      <c r="AY1562" s="55"/>
      <c r="AZ1562" s="423">
        <v>270.07285000000002</v>
      </c>
      <c r="BA1562" s="200">
        <v>0</v>
      </c>
      <c r="BB1562" s="201">
        <v>0</v>
      </c>
      <c r="BC1562" s="425"/>
      <c r="BD1562" s="136"/>
    </row>
    <row r="1563" spans="1:56" ht="11.25" customHeight="1">
      <c r="A1563" s="123">
        <v>339</v>
      </c>
      <c r="B1563" s="55" t="s">
        <v>643</v>
      </c>
      <c r="C1563" s="345">
        <v>2</v>
      </c>
      <c r="D1563" s="57">
        <v>39303</v>
      </c>
      <c r="E1563" s="8">
        <v>65</v>
      </c>
      <c r="F1563" s="55" t="s">
        <v>537</v>
      </c>
      <c r="G1563" s="55" t="s">
        <v>589</v>
      </c>
      <c r="H1563" s="55" t="s">
        <v>558</v>
      </c>
      <c r="I1563" s="55" t="s">
        <v>103</v>
      </c>
      <c r="J1563" s="55"/>
      <c r="K1563" s="55"/>
      <c r="L1563" s="55"/>
      <c r="M1563" s="8"/>
      <c r="N1563" s="58"/>
      <c r="O1563" s="55"/>
      <c r="P1563" s="55"/>
      <c r="Q1563" s="55"/>
      <c r="R1563" s="8">
        <v>0</v>
      </c>
      <c r="S1563" s="58">
        <v>0</v>
      </c>
      <c r="T1563" s="55"/>
      <c r="U1563" s="55"/>
      <c r="V1563" s="55"/>
      <c r="W1563" s="8">
        <v>0</v>
      </c>
      <c r="X1563" s="58">
        <v>0</v>
      </c>
      <c r="Y1563" s="55"/>
      <c r="Z1563" s="55"/>
      <c r="AA1563" s="55"/>
      <c r="AB1563" s="8"/>
      <c r="AC1563" s="58"/>
      <c r="AD1563" s="55"/>
      <c r="AE1563" s="55"/>
      <c r="AF1563" s="55"/>
      <c r="AG1563" s="8"/>
      <c r="AH1563" s="58"/>
      <c r="AI1563" s="55"/>
      <c r="AJ1563" s="55"/>
      <c r="AK1563" s="55">
        <v>212.85039999999998</v>
      </c>
      <c r="AL1563" s="8">
        <v>0</v>
      </c>
      <c r="AM1563" s="58">
        <v>0</v>
      </c>
      <c r="AN1563" s="55"/>
      <c r="AO1563" s="228"/>
      <c r="AP1563" s="55">
        <v>164.25</v>
      </c>
      <c r="AQ1563" s="200">
        <v>0</v>
      </c>
      <c r="AR1563" s="201">
        <v>0</v>
      </c>
      <c r="AS1563" s="55"/>
      <c r="AT1563" s="55"/>
      <c r="AU1563" s="423">
        <v>228.17340000000002</v>
      </c>
      <c r="AV1563" s="200">
        <v>0</v>
      </c>
      <c r="AW1563" s="201">
        <v>0</v>
      </c>
      <c r="AX1563" s="423"/>
      <c r="AY1563" s="55"/>
      <c r="AZ1563" s="423">
        <v>258.90895</v>
      </c>
      <c r="BA1563" s="200">
        <v>0</v>
      </c>
      <c r="BB1563" s="201">
        <v>0</v>
      </c>
      <c r="BC1563" s="425"/>
      <c r="BD1563" s="136"/>
    </row>
    <row r="1564" spans="1:56" s="4" customFormat="1" ht="11.25" customHeight="1">
      <c r="A1564" s="123">
        <v>339</v>
      </c>
      <c r="B1564" s="55" t="s">
        <v>643</v>
      </c>
      <c r="C1564" s="345">
        <v>3</v>
      </c>
      <c r="D1564" s="57">
        <v>39323</v>
      </c>
      <c r="E1564" s="8">
        <v>65</v>
      </c>
      <c r="F1564" s="55" t="s">
        <v>537</v>
      </c>
      <c r="G1564" s="55" t="s">
        <v>589</v>
      </c>
      <c r="H1564" s="55" t="s">
        <v>558</v>
      </c>
      <c r="I1564" s="55" t="s">
        <v>103</v>
      </c>
      <c r="J1564" s="55"/>
      <c r="K1564" s="55"/>
      <c r="L1564" s="55"/>
      <c r="M1564" s="8"/>
      <c r="N1564" s="58"/>
      <c r="O1564" s="55"/>
      <c r="P1564" s="55"/>
      <c r="Q1564" s="55"/>
      <c r="R1564" s="8">
        <v>0</v>
      </c>
      <c r="S1564" s="58">
        <v>0</v>
      </c>
      <c r="T1564" s="55"/>
      <c r="U1564" s="55"/>
      <c r="V1564" s="55"/>
      <c r="W1564" s="8">
        <v>0</v>
      </c>
      <c r="X1564" s="58">
        <v>0</v>
      </c>
      <c r="Y1564" s="55"/>
      <c r="Z1564" s="55"/>
      <c r="AA1564" s="55"/>
      <c r="AB1564" s="8"/>
      <c r="AC1564" s="58"/>
      <c r="AD1564" s="55"/>
      <c r="AE1564" s="55"/>
      <c r="AF1564" s="55"/>
      <c r="AG1564" s="8"/>
      <c r="AH1564" s="58"/>
      <c r="AI1564" s="55"/>
      <c r="AJ1564" s="55"/>
      <c r="AK1564" s="55">
        <v>250.04350000000002</v>
      </c>
      <c r="AL1564" s="8">
        <v>0</v>
      </c>
      <c r="AM1564" s="58">
        <v>0</v>
      </c>
      <c r="AN1564" s="55"/>
      <c r="AO1564" s="228"/>
      <c r="AP1564" s="55">
        <v>198.6</v>
      </c>
      <c r="AQ1564" s="200">
        <v>0</v>
      </c>
      <c r="AR1564" s="201">
        <v>0</v>
      </c>
      <c r="AS1564" s="55"/>
      <c r="AT1564" s="55"/>
      <c r="AU1564" s="423">
        <v>204.3133</v>
      </c>
      <c r="AV1564" s="200">
        <v>0</v>
      </c>
      <c r="AW1564" s="201">
        <v>0</v>
      </c>
      <c r="AX1564" s="423"/>
      <c r="AY1564" s="55"/>
      <c r="AZ1564" s="423">
        <v>235.27770000000004</v>
      </c>
      <c r="BA1564" s="200">
        <v>0</v>
      </c>
      <c r="BB1564" s="201">
        <v>0</v>
      </c>
      <c r="BC1564" s="425"/>
      <c r="BD1564" s="136"/>
    </row>
    <row r="1565" spans="1:56" ht="11.25" customHeight="1">
      <c r="A1565" s="123">
        <v>339</v>
      </c>
      <c r="B1565" s="55" t="s">
        <v>643</v>
      </c>
      <c r="C1565" s="345">
        <v>4</v>
      </c>
      <c r="D1565" s="57">
        <v>39338</v>
      </c>
      <c r="E1565" s="8">
        <v>65</v>
      </c>
      <c r="F1565" s="55" t="s">
        <v>537</v>
      </c>
      <c r="G1565" s="55" t="s">
        <v>589</v>
      </c>
      <c r="H1565" s="55" t="s">
        <v>558</v>
      </c>
      <c r="I1565" s="55" t="s">
        <v>103</v>
      </c>
      <c r="J1565" s="55"/>
      <c r="K1565" s="55"/>
      <c r="L1565" s="55"/>
      <c r="M1565" s="8"/>
      <c r="N1565" s="58"/>
      <c r="O1565" s="55"/>
      <c r="P1565" s="55"/>
      <c r="Q1565" s="55"/>
      <c r="R1565" s="8">
        <v>0</v>
      </c>
      <c r="S1565" s="58">
        <v>0</v>
      </c>
      <c r="T1565" s="55"/>
      <c r="U1565" s="55"/>
      <c r="V1565" s="55"/>
      <c r="W1565" s="8">
        <v>0</v>
      </c>
      <c r="X1565" s="58">
        <v>0</v>
      </c>
      <c r="Y1565" s="55"/>
      <c r="Z1565" s="55"/>
      <c r="AA1565" s="55"/>
      <c r="AB1565" s="8"/>
      <c r="AC1565" s="58"/>
      <c r="AD1565" s="55"/>
      <c r="AE1565" s="55"/>
      <c r="AF1565" s="55"/>
      <c r="AG1565" s="8"/>
      <c r="AH1565" s="58"/>
      <c r="AI1565" s="55"/>
      <c r="AJ1565" s="55"/>
      <c r="AK1565" s="55">
        <v>211.61660000000001</v>
      </c>
      <c r="AL1565" s="8">
        <v>0</v>
      </c>
      <c r="AM1565" s="58">
        <v>0</v>
      </c>
      <c r="AN1565" s="55"/>
      <c r="AO1565" s="228"/>
      <c r="AP1565" s="55">
        <v>190.31</v>
      </c>
      <c r="AQ1565" s="200">
        <v>0</v>
      </c>
      <c r="AR1565" s="201">
        <v>0</v>
      </c>
      <c r="AS1565" s="55"/>
      <c r="AT1565" s="55"/>
      <c r="AU1565" s="423">
        <v>194.39314999999999</v>
      </c>
      <c r="AV1565" s="200">
        <v>0</v>
      </c>
      <c r="AW1565" s="201">
        <v>0</v>
      </c>
      <c r="AX1565" s="423"/>
      <c r="AY1565" s="55"/>
      <c r="AZ1565" s="423">
        <v>249.97384999999997</v>
      </c>
      <c r="BA1565" s="200">
        <v>0</v>
      </c>
      <c r="BB1565" s="201">
        <v>0</v>
      </c>
      <c r="BC1565" s="425"/>
      <c r="BD1565" s="136"/>
    </row>
    <row r="1566" spans="1:56" ht="11.25" customHeight="1">
      <c r="A1566" s="123">
        <v>339</v>
      </c>
      <c r="B1566" s="55" t="s">
        <v>643</v>
      </c>
      <c r="C1566" s="345">
        <v>5</v>
      </c>
      <c r="D1566" s="57">
        <v>39354</v>
      </c>
      <c r="E1566" s="8">
        <v>65</v>
      </c>
      <c r="F1566" s="55" t="s">
        <v>537</v>
      </c>
      <c r="G1566" s="55" t="s">
        <v>589</v>
      </c>
      <c r="H1566" s="55" t="s">
        <v>558</v>
      </c>
      <c r="I1566" s="55" t="s">
        <v>103</v>
      </c>
      <c r="J1566" s="55"/>
      <c r="K1566" s="55"/>
      <c r="L1566" s="55"/>
      <c r="M1566" s="8"/>
      <c r="N1566" s="58"/>
      <c r="O1566" s="55"/>
      <c r="P1566" s="55"/>
      <c r="Q1566" s="55"/>
      <c r="R1566" s="8">
        <v>0</v>
      </c>
      <c r="S1566" s="58">
        <v>0</v>
      </c>
      <c r="T1566" s="55"/>
      <c r="U1566" s="55"/>
      <c r="V1566" s="55"/>
      <c r="W1566" s="8">
        <v>0</v>
      </c>
      <c r="X1566" s="58">
        <v>0</v>
      </c>
      <c r="Y1566" s="55"/>
      <c r="Z1566" s="55"/>
      <c r="AA1566" s="55"/>
      <c r="AB1566" s="8"/>
      <c r="AC1566" s="58"/>
      <c r="AD1566" s="55"/>
      <c r="AE1566" s="55"/>
      <c r="AF1566" s="55"/>
      <c r="AG1566" s="8"/>
      <c r="AH1566" s="58"/>
      <c r="AI1566" s="55"/>
      <c r="AJ1566" s="55"/>
      <c r="AK1566" s="55">
        <v>248.40174999999999</v>
      </c>
      <c r="AL1566" s="8">
        <v>0</v>
      </c>
      <c r="AM1566" s="58">
        <v>0</v>
      </c>
      <c r="AN1566" s="55"/>
      <c r="AO1566" s="228"/>
      <c r="AP1566" s="55">
        <v>198.68</v>
      </c>
      <c r="AQ1566" s="200">
        <v>0</v>
      </c>
      <c r="AR1566" s="201">
        <v>0</v>
      </c>
      <c r="AS1566" s="55"/>
      <c r="AT1566" s="55"/>
      <c r="AU1566" s="423">
        <v>178.41344999999998</v>
      </c>
      <c r="AV1566" s="200">
        <v>0</v>
      </c>
      <c r="AW1566" s="201">
        <v>0</v>
      </c>
      <c r="AX1566" s="423"/>
      <c r="AY1566" s="55"/>
      <c r="AZ1566" s="423">
        <v>220.20345</v>
      </c>
      <c r="BA1566" s="200">
        <v>0</v>
      </c>
      <c r="BB1566" s="201">
        <v>0</v>
      </c>
      <c r="BC1566" s="425"/>
      <c r="BD1566" s="136"/>
    </row>
    <row r="1567" spans="1:56" s="102" customFormat="1" ht="11.25" customHeight="1">
      <c r="A1567" s="123">
        <v>339</v>
      </c>
      <c r="B1567" s="55" t="s">
        <v>643</v>
      </c>
      <c r="C1567" s="345">
        <v>6</v>
      </c>
      <c r="D1567" s="57">
        <v>39373</v>
      </c>
      <c r="E1567" s="8">
        <v>65</v>
      </c>
      <c r="F1567" s="55" t="s">
        <v>537</v>
      </c>
      <c r="G1567" s="55" t="s">
        <v>589</v>
      </c>
      <c r="H1567" s="55" t="s">
        <v>558</v>
      </c>
      <c r="I1567" s="55" t="s">
        <v>103</v>
      </c>
      <c r="J1567" s="55"/>
      <c r="K1567" s="55"/>
      <c r="L1567" s="55"/>
      <c r="M1567" s="8"/>
      <c r="N1567" s="58"/>
      <c r="O1567" s="55"/>
      <c r="P1567" s="55"/>
      <c r="Q1567" s="55"/>
      <c r="R1567" s="8">
        <v>0</v>
      </c>
      <c r="S1567" s="58">
        <v>0</v>
      </c>
      <c r="T1567" s="55"/>
      <c r="U1567" s="55"/>
      <c r="V1567" s="55"/>
      <c r="W1567" s="8">
        <v>0</v>
      </c>
      <c r="X1567" s="58">
        <v>0</v>
      </c>
      <c r="Y1567" s="55"/>
      <c r="Z1567" s="55"/>
      <c r="AA1567" s="55"/>
      <c r="AB1567" s="8"/>
      <c r="AC1567" s="58"/>
      <c r="AD1567" s="55"/>
      <c r="AE1567" s="55"/>
      <c r="AF1567" s="55"/>
      <c r="AG1567" s="8"/>
      <c r="AH1567" s="58"/>
      <c r="AI1567" s="55"/>
      <c r="AJ1567" s="55"/>
      <c r="AK1567" s="55">
        <v>246.07345000000001</v>
      </c>
      <c r="AL1567" s="8">
        <v>0</v>
      </c>
      <c r="AM1567" s="58">
        <v>0</v>
      </c>
      <c r="AN1567" s="55"/>
      <c r="AO1567" s="228"/>
      <c r="AP1567" s="55">
        <v>192.42</v>
      </c>
      <c r="AQ1567" s="200">
        <v>0</v>
      </c>
      <c r="AR1567" s="201">
        <v>0</v>
      </c>
      <c r="AS1567" s="55"/>
      <c r="AT1567" s="55"/>
      <c r="AU1567" s="423">
        <v>251.59569999999999</v>
      </c>
      <c r="AV1567" s="200">
        <v>0</v>
      </c>
      <c r="AW1567" s="201">
        <v>0</v>
      </c>
      <c r="AX1567" s="423"/>
      <c r="AY1567" s="55"/>
      <c r="AZ1567" s="423">
        <v>234.21305000000001</v>
      </c>
      <c r="BA1567" s="200">
        <v>0</v>
      </c>
      <c r="BB1567" s="201">
        <v>0</v>
      </c>
      <c r="BC1567" s="425"/>
      <c r="BD1567" s="136"/>
    </row>
    <row r="1568" spans="1:56" s="102" customFormat="1" ht="11.25" customHeight="1">
      <c r="A1568" s="123">
        <v>339</v>
      </c>
      <c r="B1568" s="55" t="s">
        <v>643</v>
      </c>
      <c r="C1568" s="345">
        <v>7</v>
      </c>
      <c r="D1568" s="57">
        <v>39382</v>
      </c>
      <c r="E1568" s="8">
        <v>65</v>
      </c>
      <c r="F1568" s="55" t="s">
        <v>537</v>
      </c>
      <c r="G1568" s="55" t="s">
        <v>589</v>
      </c>
      <c r="H1568" s="55" t="s">
        <v>558</v>
      </c>
      <c r="I1568" s="55" t="s">
        <v>103</v>
      </c>
      <c r="J1568" s="55"/>
      <c r="K1568" s="55"/>
      <c r="L1568" s="55"/>
      <c r="M1568" s="8"/>
      <c r="N1568" s="58"/>
      <c r="O1568" s="55"/>
      <c r="P1568" s="55"/>
      <c r="Q1568" s="55"/>
      <c r="R1568" s="8">
        <v>0</v>
      </c>
      <c r="S1568" s="58">
        <v>0</v>
      </c>
      <c r="T1568" s="55"/>
      <c r="U1568" s="55"/>
      <c r="V1568" s="55"/>
      <c r="W1568" s="8">
        <v>0</v>
      </c>
      <c r="X1568" s="58">
        <v>0</v>
      </c>
      <c r="Y1568" s="55"/>
      <c r="Z1568" s="55"/>
      <c r="AA1568" s="55"/>
      <c r="AB1568" s="8"/>
      <c r="AC1568" s="58"/>
      <c r="AD1568" s="55"/>
      <c r="AE1568" s="55"/>
      <c r="AF1568" s="55"/>
      <c r="AG1568" s="8"/>
      <c r="AH1568" s="58"/>
      <c r="AI1568" s="55"/>
      <c r="AJ1568" s="55"/>
      <c r="AK1568" s="55">
        <v>235.2379</v>
      </c>
      <c r="AL1568" s="8">
        <v>0</v>
      </c>
      <c r="AM1568" s="58">
        <v>0</v>
      </c>
      <c r="AN1568" s="55"/>
      <c r="AO1568" s="228"/>
      <c r="AP1568" s="55">
        <v>195.05</v>
      </c>
      <c r="AQ1568" s="200">
        <v>0</v>
      </c>
      <c r="AR1568" s="201">
        <v>0</v>
      </c>
      <c r="AS1568" s="55"/>
      <c r="AT1568" s="55"/>
      <c r="AU1568" s="423">
        <v>250.7201</v>
      </c>
      <c r="AV1568" s="200">
        <v>0</v>
      </c>
      <c r="AW1568" s="201">
        <v>0</v>
      </c>
      <c r="AX1568" s="423"/>
      <c r="AY1568" s="55"/>
      <c r="AZ1568" s="423">
        <v>250.24250000000001</v>
      </c>
      <c r="BA1568" s="200">
        <v>0</v>
      </c>
      <c r="BB1568" s="201">
        <v>0</v>
      </c>
      <c r="BC1568" s="425"/>
      <c r="BD1568" s="136"/>
    </row>
    <row r="1569" spans="1:56" s="4" customFormat="1" ht="11.25" customHeight="1">
      <c r="A1569" s="123">
        <v>339</v>
      </c>
      <c r="B1569" s="55" t="s">
        <v>643</v>
      </c>
      <c r="C1569" s="345">
        <v>8</v>
      </c>
      <c r="D1569" s="57">
        <v>39390</v>
      </c>
      <c r="E1569" s="8">
        <v>65</v>
      </c>
      <c r="F1569" s="55" t="s">
        <v>537</v>
      </c>
      <c r="G1569" s="55" t="s">
        <v>589</v>
      </c>
      <c r="H1569" s="55" t="s">
        <v>558</v>
      </c>
      <c r="I1569" s="55" t="s">
        <v>103</v>
      </c>
      <c r="J1569" s="55"/>
      <c r="K1569" s="55"/>
      <c r="L1569" s="55"/>
      <c r="M1569" s="8"/>
      <c r="N1569" s="58"/>
      <c r="O1569" s="55"/>
      <c r="P1569" s="55"/>
      <c r="Q1569" s="55"/>
      <c r="R1569" s="8">
        <v>0</v>
      </c>
      <c r="S1569" s="58">
        <v>0</v>
      </c>
      <c r="T1569" s="55"/>
      <c r="U1569" s="55"/>
      <c r="V1569" s="55"/>
      <c r="W1569" s="8">
        <v>0</v>
      </c>
      <c r="X1569" s="58">
        <v>0</v>
      </c>
      <c r="Y1569" s="55"/>
      <c r="Z1569" s="55"/>
      <c r="AA1569" s="55"/>
      <c r="AB1569" s="8"/>
      <c r="AC1569" s="58"/>
      <c r="AD1569" s="55"/>
      <c r="AE1569" s="55"/>
      <c r="AF1569" s="55"/>
      <c r="AG1569" s="8"/>
      <c r="AH1569" s="58"/>
      <c r="AI1569" s="55"/>
      <c r="AJ1569" s="55"/>
      <c r="AK1569" s="55">
        <v>203.42774999999997</v>
      </c>
      <c r="AL1569" s="8">
        <v>0</v>
      </c>
      <c r="AM1569" s="58">
        <v>0</v>
      </c>
      <c r="AN1569" s="55"/>
      <c r="AO1569" s="228"/>
      <c r="AP1569" s="55">
        <v>185.44</v>
      </c>
      <c r="AQ1569" s="200">
        <v>0</v>
      </c>
      <c r="AR1569" s="201">
        <v>0</v>
      </c>
      <c r="AS1569" s="55"/>
      <c r="AT1569" s="55"/>
      <c r="AU1569" s="423">
        <v>261.46609999999998</v>
      </c>
      <c r="AV1569" s="200">
        <v>0</v>
      </c>
      <c r="AW1569" s="201">
        <v>0</v>
      </c>
      <c r="AX1569" s="423"/>
      <c r="AY1569" s="55"/>
      <c r="AZ1569" s="423">
        <v>269.58530000000002</v>
      </c>
      <c r="BA1569" s="200">
        <v>0</v>
      </c>
      <c r="BB1569" s="201">
        <v>0</v>
      </c>
      <c r="BC1569" s="425"/>
      <c r="BD1569" s="136"/>
    </row>
    <row r="1570" spans="1:56" ht="11.25" customHeight="1">
      <c r="A1570" s="357">
        <v>340</v>
      </c>
      <c r="B1570" s="263" t="s">
        <v>815</v>
      </c>
      <c r="C1570" s="344">
        <v>0</v>
      </c>
      <c r="D1570" s="264"/>
      <c r="E1570" s="421">
        <v>330.5</v>
      </c>
      <c r="F1570" s="263" t="s">
        <v>151</v>
      </c>
      <c r="G1570" s="263" t="s">
        <v>338</v>
      </c>
      <c r="H1570" s="263" t="s">
        <v>816</v>
      </c>
      <c r="I1570" s="263" t="s">
        <v>849</v>
      </c>
      <c r="J1570" s="263" t="s">
        <v>596</v>
      </c>
      <c r="K1570" s="263" t="s">
        <v>530</v>
      </c>
      <c r="L1570" s="265">
        <v>0</v>
      </c>
      <c r="M1570" s="265">
        <v>85683.23233967612</v>
      </c>
      <c r="N1570" s="268">
        <v>0</v>
      </c>
      <c r="O1570" s="263">
        <v>1</v>
      </c>
      <c r="P1570" s="263"/>
      <c r="Q1570" s="265">
        <v>0</v>
      </c>
      <c r="R1570" s="265">
        <v>0</v>
      </c>
      <c r="S1570" s="268">
        <v>0</v>
      </c>
      <c r="T1570" s="263">
        <v>1</v>
      </c>
      <c r="U1570" s="263"/>
      <c r="V1570" s="265">
        <v>0</v>
      </c>
      <c r="W1570" s="265">
        <v>0</v>
      </c>
      <c r="X1570" s="268">
        <v>0</v>
      </c>
      <c r="Y1570" s="263">
        <v>1</v>
      </c>
      <c r="Z1570" s="263"/>
      <c r="AA1570" s="271">
        <v>1.746882</v>
      </c>
      <c r="AB1570" s="265">
        <v>1347.7070112618528</v>
      </c>
      <c r="AC1570" s="268">
        <v>0.77149287202103678</v>
      </c>
      <c r="AD1570" s="263">
        <v>1</v>
      </c>
      <c r="AE1570" s="263"/>
      <c r="AF1570" s="271">
        <v>0</v>
      </c>
      <c r="AG1570" s="265">
        <v>133.9311432337056</v>
      </c>
      <c r="AH1570" s="268">
        <v>0</v>
      </c>
      <c r="AI1570" s="263">
        <v>1</v>
      </c>
      <c r="AJ1570" s="263"/>
      <c r="AK1570" s="263">
        <v>62</v>
      </c>
      <c r="AL1570" s="265">
        <v>218717.38931932801</v>
      </c>
      <c r="AM1570" s="268">
        <v>3.5276998277310967</v>
      </c>
      <c r="AN1570" s="263"/>
      <c r="AO1570" s="313"/>
      <c r="AP1570" s="263">
        <v>0</v>
      </c>
      <c r="AQ1570" s="265">
        <v>0</v>
      </c>
      <c r="AR1570" s="268">
        <v>0</v>
      </c>
      <c r="AS1570" s="263"/>
      <c r="AT1570" s="263"/>
      <c r="AU1570" s="422">
        <v>0</v>
      </c>
      <c r="AV1570" s="265">
        <v>0</v>
      </c>
      <c r="AW1570" s="268">
        <v>0</v>
      </c>
      <c r="AX1570" s="422"/>
      <c r="AY1570" s="263"/>
      <c r="AZ1570" s="422">
        <v>0</v>
      </c>
      <c r="BA1570" s="265">
        <v>0</v>
      </c>
      <c r="BB1570" s="268">
        <v>0</v>
      </c>
      <c r="BC1570" s="422"/>
      <c r="BD1570" s="263"/>
    </row>
    <row r="1571" spans="1:56" ht="11.25" customHeight="1">
      <c r="A1571" s="123">
        <v>340</v>
      </c>
      <c r="B1571" s="55" t="s">
        <v>815</v>
      </c>
      <c r="C1571" s="345">
        <v>1</v>
      </c>
      <c r="D1571" s="57">
        <v>36944</v>
      </c>
      <c r="E1571" s="94">
        <v>330.5</v>
      </c>
      <c r="F1571" s="55" t="s">
        <v>151</v>
      </c>
      <c r="G1571" s="55" t="s">
        <v>338</v>
      </c>
      <c r="H1571" s="55" t="s">
        <v>816</v>
      </c>
      <c r="I1571" s="55" t="s">
        <v>849</v>
      </c>
      <c r="J1571" s="55" t="s">
        <v>596</v>
      </c>
      <c r="K1571" s="55" t="s">
        <v>530</v>
      </c>
      <c r="L1571" s="55"/>
      <c r="M1571" s="8"/>
      <c r="N1571" s="58"/>
      <c r="O1571" s="55"/>
      <c r="P1571" s="55"/>
      <c r="Q1571" s="55">
        <v>0</v>
      </c>
      <c r="R1571" s="8">
        <v>0</v>
      </c>
      <c r="S1571" s="58">
        <v>0</v>
      </c>
      <c r="T1571" s="55"/>
      <c r="U1571" s="55"/>
      <c r="V1571" s="55"/>
      <c r="W1571" s="8">
        <v>0</v>
      </c>
      <c r="X1571" s="58">
        <v>0</v>
      </c>
      <c r="Y1571" s="55"/>
      <c r="Z1571" s="55"/>
      <c r="AA1571" s="55"/>
      <c r="AB1571" s="8"/>
      <c r="AC1571" s="58"/>
      <c r="AD1571" s="55"/>
      <c r="AE1571" s="55"/>
      <c r="AF1571" s="55"/>
      <c r="AG1571" s="8">
        <v>0</v>
      </c>
      <c r="AH1571" s="58">
        <v>0</v>
      </c>
      <c r="AI1571" s="55"/>
      <c r="AJ1571" s="55"/>
      <c r="AK1571" s="55">
        <v>62</v>
      </c>
      <c r="AL1571" s="8">
        <v>218955.53550815998</v>
      </c>
      <c r="AM1571" s="58">
        <v>3.531540895292903</v>
      </c>
      <c r="AN1571" s="237">
        <v>1</v>
      </c>
      <c r="AO1571" s="228"/>
      <c r="AP1571" s="55">
        <v>0</v>
      </c>
      <c r="AQ1571" s="200">
        <v>0</v>
      </c>
      <c r="AR1571" s="201">
        <v>0</v>
      </c>
      <c r="AS1571" s="55">
        <v>1</v>
      </c>
      <c r="AT1571" s="55"/>
      <c r="AU1571" s="423">
        <v>0</v>
      </c>
      <c r="AV1571" s="200">
        <v>0</v>
      </c>
      <c r="AW1571" s="201">
        <v>0</v>
      </c>
      <c r="AX1571" s="423">
        <v>1</v>
      </c>
      <c r="AY1571" s="55"/>
      <c r="AZ1571" s="423">
        <v>0</v>
      </c>
      <c r="BA1571" s="200">
        <v>0</v>
      </c>
      <c r="BB1571" s="201">
        <v>0</v>
      </c>
      <c r="BC1571" s="425">
        <v>1</v>
      </c>
      <c r="BD1571" s="136"/>
    </row>
    <row r="1572" spans="1:56" s="4" customFormat="1" ht="11.25" customHeight="1">
      <c r="A1572" s="357">
        <v>341</v>
      </c>
      <c r="B1572" s="263" t="s">
        <v>586</v>
      </c>
      <c r="C1572" s="344">
        <v>0</v>
      </c>
      <c r="D1572" s="264"/>
      <c r="E1572" s="421">
        <v>0</v>
      </c>
      <c r="F1572" s="263" t="s">
        <v>327</v>
      </c>
      <c r="G1572" s="263" t="s">
        <v>338</v>
      </c>
      <c r="H1572" s="263" t="s">
        <v>59</v>
      </c>
      <c r="I1572" s="263" t="s">
        <v>849</v>
      </c>
      <c r="J1572" s="263" t="s">
        <v>596</v>
      </c>
      <c r="K1572" s="263" t="s">
        <v>530</v>
      </c>
      <c r="L1572" s="263">
        <v>424.73</v>
      </c>
      <c r="M1572" s="265">
        <v>231940.511004042</v>
      </c>
      <c r="N1572" s="268">
        <v>0.5460893061569515</v>
      </c>
      <c r="O1572" s="263">
        <v>1</v>
      </c>
      <c r="P1572" s="263"/>
      <c r="Q1572" s="263">
        <v>285</v>
      </c>
      <c r="R1572" s="265">
        <v>156758.97226065121</v>
      </c>
      <c r="S1572" s="268">
        <v>0.55003148161631998</v>
      </c>
      <c r="T1572" s="263">
        <v>1</v>
      </c>
      <c r="U1572" s="263"/>
      <c r="V1572" s="279">
        <v>0.49</v>
      </c>
      <c r="W1572" s="265">
        <v>365.74229088071996</v>
      </c>
      <c r="X1572" s="268">
        <v>0.74641283853208151</v>
      </c>
      <c r="Y1572" s="263">
        <v>1</v>
      </c>
      <c r="Z1572" s="263"/>
      <c r="AA1572" s="279">
        <v>0</v>
      </c>
      <c r="AB1572" s="265">
        <v>0</v>
      </c>
      <c r="AC1572" s="268">
        <v>0</v>
      </c>
      <c r="AD1572" s="263">
        <v>1</v>
      </c>
      <c r="AE1572" s="263"/>
      <c r="AF1572" s="279">
        <v>0</v>
      </c>
      <c r="AG1572" s="265">
        <v>0</v>
      </c>
      <c r="AH1572" s="268">
        <v>0</v>
      </c>
      <c r="AI1572" s="263">
        <v>1</v>
      </c>
      <c r="AJ1572" s="263"/>
      <c r="AK1572" s="263">
        <v>0</v>
      </c>
      <c r="AL1572" s="265">
        <v>0</v>
      </c>
      <c r="AM1572" s="268">
        <v>0</v>
      </c>
      <c r="AN1572" s="263"/>
      <c r="AO1572" s="313"/>
      <c r="AP1572" s="263">
        <v>0</v>
      </c>
      <c r="AQ1572" s="265">
        <v>0</v>
      </c>
      <c r="AR1572" s="268">
        <v>0</v>
      </c>
      <c r="AS1572" s="263"/>
      <c r="AT1572" s="263"/>
      <c r="AU1572" s="422">
        <v>0</v>
      </c>
      <c r="AV1572" s="265">
        <v>0</v>
      </c>
      <c r="AW1572" s="268">
        <v>0</v>
      </c>
      <c r="AX1572" s="422"/>
      <c r="AY1572" s="263"/>
      <c r="AZ1572" s="422">
        <v>0</v>
      </c>
      <c r="BA1572" s="265">
        <v>0</v>
      </c>
      <c r="BB1572" s="268">
        <v>0</v>
      </c>
      <c r="BC1572" s="422"/>
      <c r="BD1572" s="263"/>
    </row>
    <row r="1573" spans="1:56" ht="11.25" customHeight="1">
      <c r="A1573" s="123">
        <v>341</v>
      </c>
      <c r="B1573" s="55" t="s">
        <v>586</v>
      </c>
      <c r="C1573" s="345">
        <v>1</v>
      </c>
      <c r="D1573" s="57">
        <v>35713</v>
      </c>
      <c r="E1573" s="94">
        <v>0</v>
      </c>
      <c r="F1573" s="55" t="s">
        <v>327</v>
      </c>
      <c r="G1573" s="55" t="s">
        <v>338</v>
      </c>
      <c r="H1573" s="55" t="s">
        <v>59</v>
      </c>
      <c r="I1573" s="55" t="s">
        <v>849</v>
      </c>
      <c r="J1573" s="55" t="s">
        <v>596</v>
      </c>
      <c r="K1573" s="55" t="s">
        <v>530</v>
      </c>
      <c r="L1573" s="55"/>
      <c r="M1573" s="8"/>
      <c r="N1573" s="58"/>
      <c r="O1573" s="55"/>
      <c r="P1573" s="55"/>
      <c r="Q1573" s="55">
        <v>0</v>
      </c>
      <c r="R1573" s="8">
        <v>0</v>
      </c>
      <c r="S1573" s="58">
        <v>0</v>
      </c>
      <c r="T1573" s="55"/>
      <c r="U1573" s="55"/>
      <c r="V1573" s="55"/>
      <c r="W1573" s="8">
        <v>0</v>
      </c>
      <c r="X1573" s="58">
        <v>0</v>
      </c>
      <c r="Y1573" s="55"/>
      <c r="Z1573" s="55"/>
      <c r="AA1573" s="55"/>
      <c r="AB1573" s="8"/>
      <c r="AC1573" s="58"/>
      <c r="AD1573" s="55"/>
      <c r="AE1573" s="55"/>
      <c r="AF1573" s="55"/>
      <c r="AG1573" s="8"/>
      <c r="AH1573" s="58"/>
      <c r="AI1573" s="55"/>
      <c r="AJ1573" s="55"/>
      <c r="AK1573" s="55">
        <v>0</v>
      </c>
      <c r="AL1573" s="8">
        <v>0</v>
      </c>
      <c r="AM1573" s="58">
        <v>0</v>
      </c>
      <c r="AN1573" s="237">
        <v>1</v>
      </c>
      <c r="AO1573" s="228"/>
      <c r="AP1573" s="55">
        <v>0</v>
      </c>
      <c r="AQ1573" s="200">
        <v>0</v>
      </c>
      <c r="AR1573" s="201">
        <v>0</v>
      </c>
      <c r="AS1573" s="55">
        <v>1</v>
      </c>
      <c r="AT1573" s="55"/>
      <c r="AU1573" s="423">
        <v>0</v>
      </c>
      <c r="AV1573" s="200">
        <v>0</v>
      </c>
      <c r="AW1573" s="201">
        <v>0</v>
      </c>
      <c r="AX1573" s="423">
        <v>1</v>
      </c>
      <c r="AY1573" s="55"/>
      <c r="AZ1573" s="423">
        <v>0</v>
      </c>
      <c r="BA1573" s="200">
        <v>0</v>
      </c>
      <c r="BB1573" s="201">
        <v>0</v>
      </c>
      <c r="BC1573" s="425">
        <v>1</v>
      </c>
      <c r="BD1573" s="136"/>
    </row>
    <row r="1574" spans="1:56" ht="11.25" customHeight="1">
      <c r="A1574" s="123">
        <v>341</v>
      </c>
      <c r="B1574" s="55" t="s">
        <v>586</v>
      </c>
      <c r="C1574" s="345">
        <v>2</v>
      </c>
      <c r="D1574" s="57">
        <v>35948</v>
      </c>
      <c r="E1574" s="94">
        <v>0</v>
      </c>
      <c r="F1574" s="55" t="s">
        <v>327</v>
      </c>
      <c r="G1574" s="55" t="s">
        <v>338</v>
      </c>
      <c r="H1574" s="55" t="s">
        <v>59</v>
      </c>
      <c r="I1574" s="55" t="s">
        <v>849</v>
      </c>
      <c r="J1574" s="55" t="s">
        <v>596</v>
      </c>
      <c r="K1574" s="55" t="s">
        <v>530</v>
      </c>
      <c r="L1574" s="55"/>
      <c r="M1574" s="8"/>
      <c r="N1574" s="58"/>
      <c r="O1574" s="55"/>
      <c r="P1574" s="55"/>
      <c r="Q1574" s="55">
        <v>0</v>
      </c>
      <c r="R1574" s="8">
        <v>0</v>
      </c>
      <c r="S1574" s="58">
        <v>0</v>
      </c>
      <c r="T1574" s="55"/>
      <c r="U1574" s="55"/>
      <c r="V1574" s="55"/>
      <c r="W1574" s="8">
        <v>0</v>
      </c>
      <c r="X1574" s="58">
        <v>0</v>
      </c>
      <c r="Y1574" s="55"/>
      <c r="Z1574" s="55"/>
      <c r="AA1574" s="55"/>
      <c r="AB1574" s="8"/>
      <c r="AC1574" s="58"/>
      <c r="AD1574" s="55"/>
      <c r="AE1574" s="55"/>
      <c r="AF1574" s="55"/>
      <c r="AG1574" s="8"/>
      <c r="AH1574" s="58"/>
      <c r="AI1574" s="55"/>
      <c r="AJ1574" s="55"/>
      <c r="AK1574" s="55">
        <v>0</v>
      </c>
      <c r="AL1574" s="8">
        <v>0</v>
      </c>
      <c r="AM1574" s="58">
        <v>0</v>
      </c>
      <c r="AN1574" s="237">
        <v>1</v>
      </c>
      <c r="AO1574" s="228"/>
      <c r="AP1574" s="55">
        <v>0</v>
      </c>
      <c r="AQ1574" s="200">
        <v>0</v>
      </c>
      <c r="AR1574" s="201">
        <v>0</v>
      </c>
      <c r="AS1574" s="55">
        <v>1</v>
      </c>
      <c r="AT1574" s="55"/>
      <c r="AU1574" s="423">
        <v>0</v>
      </c>
      <c r="AV1574" s="200">
        <v>0</v>
      </c>
      <c r="AW1574" s="201">
        <v>0</v>
      </c>
      <c r="AX1574" s="423">
        <v>1</v>
      </c>
      <c r="AY1574" s="55"/>
      <c r="AZ1574" s="423">
        <v>0</v>
      </c>
      <c r="BA1574" s="200">
        <v>0</v>
      </c>
      <c r="BB1574" s="201">
        <v>0</v>
      </c>
      <c r="BC1574" s="425">
        <v>1</v>
      </c>
      <c r="BD1574" s="136"/>
    </row>
    <row r="1575" spans="1:56" ht="11.25" customHeight="1">
      <c r="A1575" s="123">
        <v>341</v>
      </c>
      <c r="B1575" s="55" t="s">
        <v>586</v>
      </c>
      <c r="C1575" s="345">
        <v>3</v>
      </c>
      <c r="D1575" s="57">
        <v>35949</v>
      </c>
      <c r="E1575" s="94">
        <v>0</v>
      </c>
      <c r="F1575" s="55" t="s">
        <v>327</v>
      </c>
      <c r="G1575" s="55" t="s">
        <v>338</v>
      </c>
      <c r="H1575" s="55" t="s">
        <v>59</v>
      </c>
      <c r="I1575" s="55" t="s">
        <v>849</v>
      </c>
      <c r="J1575" s="55" t="s">
        <v>596</v>
      </c>
      <c r="K1575" s="55" t="s">
        <v>530</v>
      </c>
      <c r="L1575" s="55"/>
      <c r="M1575" s="8"/>
      <c r="N1575" s="58"/>
      <c r="O1575" s="55"/>
      <c r="P1575" s="55"/>
      <c r="Q1575" s="55">
        <v>0</v>
      </c>
      <c r="R1575" s="8">
        <v>0</v>
      </c>
      <c r="S1575" s="58">
        <v>0</v>
      </c>
      <c r="T1575" s="55"/>
      <c r="U1575" s="55"/>
      <c r="V1575" s="55"/>
      <c r="W1575" s="8">
        <v>0</v>
      </c>
      <c r="X1575" s="58">
        <v>0</v>
      </c>
      <c r="Y1575" s="55"/>
      <c r="Z1575" s="55"/>
      <c r="AA1575" s="55"/>
      <c r="AB1575" s="8"/>
      <c r="AC1575" s="58"/>
      <c r="AD1575" s="55"/>
      <c r="AE1575" s="55"/>
      <c r="AF1575" s="55"/>
      <c r="AG1575" s="8"/>
      <c r="AH1575" s="58"/>
      <c r="AI1575" s="55"/>
      <c r="AJ1575" s="55"/>
      <c r="AK1575" s="55">
        <v>0</v>
      </c>
      <c r="AL1575" s="8">
        <v>0</v>
      </c>
      <c r="AM1575" s="58">
        <v>0</v>
      </c>
      <c r="AN1575" s="237">
        <v>1</v>
      </c>
      <c r="AO1575" s="228"/>
      <c r="AP1575" s="55">
        <v>0</v>
      </c>
      <c r="AQ1575" s="200">
        <v>0</v>
      </c>
      <c r="AR1575" s="201">
        <v>0</v>
      </c>
      <c r="AS1575" s="55">
        <v>1</v>
      </c>
      <c r="AT1575" s="55"/>
      <c r="AU1575" s="423">
        <v>0</v>
      </c>
      <c r="AV1575" s="200">
        <v>0</v>
      </c>
      <c r="AW1575" s="201">
        <v>0</v>
      </c>
      <c r="AX1575" s="423">
        <v>1</v>
      </c>
      <c r="AY1575" s="55"/>
      <c r="AZ1575" s="423">
        <v>0</v>
      </c>
      <c r="BA1575" s="200">
        <v>0</v>
      </c>
      <c r="BB1575" s="201">
        <v>0</v>
      </c>
      <c r="BC1575" s="425">
        <v>1</v>
      </c>
      <c r="BD1575" s="136"/>
    </row>
    <row r="1576" spans="1:56" s="4" customFormat="1" ht="11.25" customHeight="1">
      <c r="A1576" s="123">
        <v>341</v>
      </c>
      <c r="B1576" s="55" t="s">
        <v>586</v>
      </c>
      <c r="C1576" s="345">
        <v>4</v>
      </c>
      <c r="D1576" s="57">
        <v>36140</v>
      </c>
      <c r="E1576" s="94">
        <v>0</v>
      </c>
      <c r="F1576" s="55" t="s">
        <v>327</v>
      </c>
      <c r="G1576" s="55" t="s">
        <v>338</v>
      </c>
      <c r="H1576" s="55" t="s">
        <v>59</v>
      </c>
      <c r="I1576" s="55" t="s">
        <v>849</v>
      </c>
      <c r="J1576" s="55" t="s">
        <v>596</v>
      </c>
      <c r="K1576" s="55" t="s">
        <v>530</v>
      </c>
      <c r="L1576" s="55"/>
      <c r="M1576" s="8"/>
      <c r="N1576" s="58"/>
      <c r="O1576" s="55"/>
      <c r="P1576" s="55"/>
      <c r="Q1576" s="55">
        <v>0</v>
      </c>
      <c r="R1576" s="8">
        <v>0</v>
      </c>
      <c r="S1576" s="58">
        <v>0</v>
      </c>
      <c r="T1576" s="55"/>
      <c r="U1576" s="55"/>
      <c r="V1576" s="55"/>
      <c r="W1576" s="8">
        <v>0</v>
      </c>
      <c r="X1576" s="58">
        <v>0</v>
      </c>
      <c r="Y1576" s="55"/>
      <c r="Z1576" s="55"/>
      <c r="AA1576" s="55"/>
      <c r="AB1576" s="8"/>
      <c r="AC1576" s="58"/>
      <c r="AD1576" s="55"/>
      <c r="AE1576" s="55"/>
      <c r="AF1576" s="55"/>
      <c r="AG1576" s="8"/>
      <c r="AH1576" s="58"/>
      <c r="AI1576" s="55"/>
      <c r="AJ1576" s="55"/>
      <c r="AK1576" s="55">
        <v>0</v>
      </c>
      <c r="AL1576" s="8">
        <v>0</v>
      </c>
      <c r="AM1576" s="58">
        <v>0</v>
      </c>
      <c r="AN1576" s="237">
        <v>1</v>
      </c>
      <c r="AO1576" s="228"/>
      <c r="AP1576" s="55">
        <v>0</v>
      </c>
      <c r="AQ1576" s="200">
        <v>0</v>
      </c>
      <c r="AR1576" s="201">
        <v>0</v>
      </c>
      <c r="AS1576" s="55">
        <v>1</v>
      </c>
      <c r="AT1576" s="55"/>
      <c r="AU1576" s="423">
        <v>0</v>
      </c>
      <c r="AV1576" s="200">
        <v>0</v>
      </c>
      <c r="AW1576" s="201">
        <v>0</v>
      </c>
      <c r="AX1576" s="423">
        <v>1</v>
      </c>
      <c r="AY1576" s="55"/>
      <c r="AZ1576" s="423">
        <v>0</v>
      </c>
      <c r="BA1576" s="200">
        <v>0</v>
      </c>
      <c r="BB1576" s="201">
        <v>0</v>
      </c>
      <c r="BC1576" s="425">
        <v>1</v>
      </c>
      <c r="BD1576" s="136"/>
    </row>
    <row r="1577" spans="1:56" s="4" customFormat="1" ht="11.25" customHeight="1">
      <c r="A1577" s="357">
        <v>342</v>
      </c>
      <c r="B1577" s="263" t="s">
        <v>1120</v>
      </c>
      <c r="C1577" s="344">
        <v>0</v>
      </c>
      <c r="D1577" s="264"/>
      <c r="E1577" s="421">
        <v>1320</v>
      </c>
      <c r="F1577" s="263" t="s">
        <v>978</v>
      </c>
      <c r="G1577" s="263" t="s">
        <v>338</v>
      </c>
      <c r="H1577" s="263" t="s">
        <v>1353</v>
      </c>
      <c r="I1577" s="263" t="s">
        <v>849</v>
      </c>
      <c r="J1577" s="263" t="s">
        <v>591</v>
      </c>
      <c r="K1577" s="263" t="s">
        <v>848</v>
      </c>
      <c r="L1577" s="267">
        <v>9271.61</v>
      </c>
      <c r="M1577" s="265">
        <v>7703734.8393037301</v>
      </c>
      <c r="N1577" s="268">
        <v>0.83089504835769945</v>
      </c>
      <c r="O1577" s="263">
        <v>1</v>
      </c>
      <c r="P1577" s="263"/>
      <c r="Q1577" s="267">
        <v>7904.47</v>
      </c>
      <c r="R1577" s="265">
        <v>6743632.9681126168</v>
      </c>
      <c r="S1577" s="268">
        <v>0.85314169933121597</v>
      </c>
      <c r="T1577" s="263">
        <v>1</v>
      </c>
      <c r="U1577" s="263"/>
      <c r="V1577" s="267">
        <v>9771.2000000000007</v>
      </c>
      <c r="W1577" s="265">
        <v>8133573.1032907125</v>
      </c>
      <c r="X1577" s="268">
        <v>0.83240268373287951</v>
      </c>
      <c r="Y1577" s="263">
        <v>1</v>
      </c>
      <c r="Z1577" s="263"/>
      <c r="AA1577" s="267">
        <v>8520.2000000000007</v>
      </c>
      <c r="AB1577" s="265">
        <v>7147393.1235098122</v>
      </c>
      <c r="AC1577" s="268">
        <v>0.83887621458531625</v>
      </c>
      <c r="AD1577" s="263">
        <v>1</v>
      </c>
      <c r="AE1577" s="263"/>
      <c r="AF1577" s="267">
        <v>8836.3700000000008</v>
      </c>
      <c r="AG1577" s="265">
        <v>8196559.1985862637</v>
      </c>
      <c r="AH1577" s="268">
        <v>0.92759347996816144</v>
      </c>
      <c r="AI1577" s="263">
        <v>1</v>
      </c>
      <c r="AJ1577" s="263"/>
      <c r="AK1577" s="263">
        <v>8424</v>
      </c>
      <c r="AL1577" s="265">
        <v>7412718.1615302041</v>
      </c>
      <c r="AM1577" s="268">
        <v>0.87995229837727973</v>
      </c>
      <c r="AN1577" s="263"/>
      <c r="AO1577" s="313"/>
      <c r="AP1577" s="263">
        <v>9033.4</v>
      </c>
      <c r="AQ1577" s="265">
        <v>7873034.8136793161</v>
      </c>
      <c r="AR1577" s="268">
        <v>0.87154723732806216</v>
      </c>
      <c r="AS1577" s="263"/>
      <c r="AT1577" s="263"/>
      <c r="AU1577" s="422">
        <v>7663.1502545422418</v>
      </c>
      <c r="AV1577" s="265">
        <v>6753562.1105934782</v>
      </c>
      <c r="AW1577" s="268">
        <v>0.88130362661105133</v>
      </c>
      <c r="AX1577" s="422"/>
      <c r="AY1577" s="263"/>
      <c r="AZ1577" s="422">
        <v>7706.3365155437532</v>
      </c>
      <c r="BA1577" s="265">
        <v>6957987.6570373895</v>
      </c>
      <c r="BB1577" s="268">
        <v>0.9028917492771128</v>
      </c>
      <c r="BC1577" s="422"/>
      <c r="BD1577" s="263"/>
    </row>
    <row r="1578" spans="1:56" ht="11.25" customHeight="1">
      <c r="A1578" s="123">
        <v>342</v>
      </c>
      <c r="B1578" s="55" t="s">
        <v>1120</v>
      </c>
      <c r="C1578" s="345">
        <v>1</v>
      </c>
      <c r="D1578" s="57">
        <v>42042</v>
      </c>
      <c r="E1578" s="94">
        <v>660</v>
      </c>
      <c r="F1578" s="122" t="s">
        <v>978</v>
      </c>
      <c r="G1578" s="122" t="s">
        <v>338</v>
      </c>
      <c r="H1578" s="122" t="s">
        <v>1353</v>
      </c>
      <c r="I1578" s="55" t="s">
        <v>849</v>
      </c>
      <c r="J1578" s="55" t="s">
        <v>591</v>
      </c>
      <c r="K1578" s="55" t="s">
        <v>848</v>
      </c>
      <c r="L1578" s="197">
        <v>4652.8900000000003</v>
      </c>
      <c r="M1578" s="8">
        <v>3910302.3070769752</v>
      </c>
      <c r="N1578" s="58">
        <v>0.84040291240002984</v>
      </c>
      <c r="O1578" s="55"/>
      <c r="P1578" s="55">
        <v>1</v>
      </c>
      <c r="Q1578" s="197">
        <v>3100.12</v>
      </c>
      <c r="R1578" s="8">
        <v>2652731.176337658</v>
      </c>
      <c r="S1578" s="58">
        <v>0.85568661094978837</v>
      </c>
      <c r="T1578" s="55"/>
      <c r="U1578" s="55">
        <v>1</v>
      </c>
      <c r="V1578" s="197">
        <v>4849.45</v>
      </c>
      <c r="W1578" s="8">
        <v>4047138.1566172368</v>
      </c>
      <c r="X1578" s="58">
        <v>0.83455611597546875</v>
      </c>
      <c r="Y1578" s="55"/>
      <c r="Z1578" s="55"/>
      <c r="AA1578" s="197">
        <v>4666.34</v>
      </c>
      <c r="AB1578" s="8">
        <v>3931238.052557386</v>
      </c>
      <c r="AC1578" s="58">
        <v>0.84246712681831704</v>
      </c>
      <c r="AD1578" s="55"/>
      <c r="AE1578" s="55"/>
      <c r="AF1578" s="197">
        <v>4304.8999999999996</v>
      </c>
      <c r="AG1578" s="8">
        <v>3409582.3364748158</v>
      </c>
      <c r="AH1578" s="58">
        <v>0.7920235862563163</v>
      </c>
      <c r="AI1578" s="55"/>
      <c r="AJ1578" s="55"/>
      <c r="AK1578" s="55">
        <v>4404.76</v>
      </c>
      <c r="AL1578" s="8">
        <v>3870420.0277706282</v>
      </c>
      <c r="AM1578" s="58">
        <v>0.87869033222482673</v>
      </c>
      <c r="AN1578" s="237">
        <v>1</v>
      </c>
      <c r="AO1578" s="228"/>
      <c r="AP1578" s="55">
        <v>4275.29</v>
      </c>
      <c r="AQ1578" s="200">
        <v>3726747.170812821</v>
      </c>
      <c r="AR1578" s="201">
        <v>0.87169459166812568</v>
      </c>
      <c r="AS1578" s="55">
        <v>1</v>
      </c>
      <c r="AT1578" s="55"/>
      <c r="AU1578" s="423">
        <v>4054.4417027948475</v>
      </c>
      <c r="AV1578" s="200">
        <v>3582072.3304775222</v>
      </c>
      <c r="AW1578" s="201">
        <v>0.88349336186244654</v>
      </c>
      <c r="AX1578" s="423">
        <v>1</v>
      </c>
      <c r="AY1578" s="55"/>
      <c r="AZ1578" s="423">
        <v>3652.8800077785463</v>
      </c>
      <c r="BA1578" s="200">
        <v>3299557.2294888273</v>
      </c>
      <c r="BB1578" s="201">
        <v>0.90327555859011421</v>
      </c>
      <c r="BC1578" s="425">
        <v>1</v>
      </c>
      <c r="BD1578" s="136"/>
    </row>
    <row r="1579" spans="1:56" s="4" customFormat="1" ht="11.25" customHeight="1">
      <c r="A1579" s="123">
        <v>342</v>
      </c>
      <c r="B1579" s="55" t="s">
        <v>1120</v>
      </c>
      <c r="C1579" s="345">
        <v>2</v>
      </c>
      <c r="D1579" s="57">
        <v>42250</v>
      </c>
      <c r="E1579" s="94">
        <v>660</v>
      </c>
      <c r="F1579" s="122" t="s">
        <v>978</v>
      </c>
      <c r="G1579" s="122" t="s">
        <v>338</v>
      </c>
      <c r="H1579" s="122" t="s">
        <v>1353</v>
      </c>
      <c r="I1579" s="55" t="s">
        <v>849</v>
      </c>
      <c r="J1579" s="55" t="s">
        <v>591</v>
      </c>
      <c r="K1579" s="55" t="s">
        <v>848</v>
      </c>
      <c r="L1579" s="197">
        <v>4618.72</v>
      </c>
      <c r="M1579" s="8">
        <v>3793432.532226753</v>
      </c>
      <c r="N1579" s="58">
        <v>0.82131684367676594</v>
      </c>
      <c r="O1579" s="55"/>
      <c r="P1579" s="55">
        <v>1</v>
      </c>
      <c r="Q1579" s="197">
        <v>4804.3500000000004</v>
      </c>
      <c r="R1579" s="8">
        <v>4090901.7917749598</v>
      </c>
      <c r="S1579" s="58">
        <v>0.85149953516603893</v>
      </c>
      <c r="T1579" s="55"/>
      <c r="U1579" s="55">
        <v>1</v>
      </c>
      <c r="V1579" s="197">
        <v>4921.75</v>
      </c>
      <c r="W1579" s="8">
        <v>4086434.9466734761</v>
      </c>
      <c r="X1579" s="58">
        <v>0.83028088518788556</v>
      </c>
      <c r="Y1579" s="55"/>
      <c r="Z1579" s="55">
        <v>1</v>
      </c>
      <c r="AA1579" s="197">
        <v>3853.86</v>
      </c>
      <c r="AB1579" s="8">
        <v>3216155.0709524257</v>
      </c>
      <c r="AC1579" s="58">
        <v>0.83452825763064187</v>
      </c>
      <c r="AD1579" s="55"/>
      <c r="AE1579" s="55">
        <v>1</v>
      </c>
      <c r="AF1579" s="197">
        <v>4531.47</v>
      </c>
      <c r="AG1579" s="8">
        <v>4786976.8626603959</v>
      </c>
      <c r="AH1579" s="58">
        <v>1.0563849838265278</v>
      </c>
      <c r="AI1579" s="55"/>
      <c r="AJ1579" s="55"/>
      <c r="AK1579" s="55">
        <v>4019.59</v>
      </c>
      <c r="AL1579" s="8">
        <v>3539893.5553016602</v>
      </c>
      <c r="AM1579" s="58">
        <v>0.88066035473808524</v>
      </c>
      <c r="AN1579" s="237">
        <v>1</v>
      </c>
      <c r="AO1579" s="228"/>
      <c r="AP1579" s="55">
        <v>4758.1099999999997</v>
      </c>
      <c r="AQ1579" s="200">
        <v>4146289.9546204163</v>
      </c>
      <c r="AR1579" s="201">
        <v>0.87141532133986321</v>
      </c>
      <c r="AS1579" s="55">
        <v>1</v>
      </c>
      <c r="AT1579" s="55"/>
      <c r="AU1579" s="423">
        <v>3608.7085517473943</v>
      </c>
      <c r="AV1579" s="200">
        <v>3171489.7801159564</v>
      </c>
      <c r="AW1579" s="201">
        <v>0.87884342407764415</v>
      </c>
      <c r="AX1579" s="423">
        <v>1</v>
      </c>
      <c r="AY1579" s="55"/>
      <c r="AZ1579" s="423">
        <v>4053.4565077652069</v>
      </c>
      <c r="BA1579" s="200">
        <v>3658430.4275485631</v>
      </c>
      <c r="BB1579" s="201">
        <v>0.90254586931921132</v>
      </c>
      <c r="BC1579" s="425">
        <v>1</v>
      </c>
      <c r="BD1579" s="136"/>
    </row>
    <row r="1580" spans="1:56" s="4" customFormat="1" ht="11.25" customHeight="1">
      <c r="A1580" s="357">
        <v>343</v>
      </c>
      <c r="B1580" s="263" t="s">
        <v>799</v>
      </c>
      <c r="C1580" s="344">
        <v>0</v>
      </c>
      <c r="D1580" s="264"/>
      <c r="E1580" s="421">
        <v>0</v>
      </c>
      <c r="F1580" s="263" t="s">
        <v>551</v>
      </c>
      <c r="G1580" s="263" t="s">
        <v>748</v>
      </c>
      <c r="H1580" s="263" t="s">
        <v>65</v>
      </c>
      <c r="I1580" s="263" t="s">
        <v>103</v>
      </c>
      <c r="J1580" s="263"/>
      <c r="K1580" s="263"/>
      <c r="L1580" s="277" t="s">
        <v>238</v>
      </c>
      <c r="M1580" s="265">
        <v>0</v>
      </c>
      <c r="N1580" s="268">
        <v>0</v>
      </c>
      <c r="O1580" s="263"/>
      <c r="P1580" s="263"/>
      <c r="Q1580" s="276" t="s">
        <v>238</v>
      </c>
      <c r="R1580" s="265">
        <v>0</v>
      </c>
      <c r="S1580" s="268">
        <v>0</v>
      </c>
      <c r="T1580" s="263"/>
      <c r="U1580" s="263"/>
      <c r="V1580" s="276" t="s">
        <v>238</v>
      </c>
      <c r="W1580" s="265">
        <v>0</v>
      </c>
      <c r="X1580" s="268">
        <v>0</v>
      </c>
      <c r="Y1580" s="263"/>
      <c r="Z1580" s="263"/>
      <c r="AA1580" s="276" t="s">
        <v>238</v>
      </c>
      <c r="AB1580" s="265">
        <v>0</v>
      </c>
      <c r="AC1580" s="268">
        <v>0</v>
      </c>
      <c r="AD1580" s="263"/>
      <c r="AE1580" s="263"/>
      <c r="AF1580" s="276" t="s">
        <v>238</v>
      </c>
      <c r="AG1580" s="265">
        <v>0</v>
      </c>
      <c r="AH1580" s="268">
        <v>0</v>
      </c>
      <c r="AI1580" s="263"/>
      <c r="AJ1580" s="263"/>
      <c r="AK1580" s="263"/>
      <c r="AL1580" s="265">
        <v>0</v>
      </c>
      <c r="AM1580" s="268">
        <v>0</v>
      </c>
      <c r="AN1580" s="263"/>
      <c r="AO1580" s="313"/>
      <c r="AP1580" s="263"/>
      <c r="AQ1580" s="265">
        <v>0</v>
      </c>
      <c r="AR1580" s="268">
        <v>0</v>
      </c>
      <c r="AS1580" s="263"/>
      <c r="AT1580" s="263"/>
      <c r="AU1580" s="422">
        <v>0</v>
      </c>
      <c r="AV1580" s="265">
        <v>0</v>
      </c>
      <c r="AW1580" s="268">
        <v>0</v>
      </c>
      <c r="AX1580" s="422"/>
      <c r="AY1580" s="263"/>
      <c r="AZ1580" s="422">
        <v>0</v>
      </c>
      <c r="BA1580" s="265">
        <v>0</v>
      </c>
      <c r="BB1580" s="268">
        <v>0</v>
      </c>
      <c r="BC1580" s="422"/>
      <c r="BD1580" s="263"/>
    </row>
    <row r="1581" spans="1:56" ht="11.25" customHeight="1">
      <c r="A1581" s="123">
        <v>343</v>
      </c>
      <c r="B1581" s="55" t="s">
        <v>799</v>
      </c>
      <c r="C1581" s="345">
        <v>1</v>
      </c>
      <c r="D1581" s="57">
        <v>31006</v>
      </c>
      <c r="E1581" s="94">
        <v>0</v>
      </c>
      <c r="F1581" s="55" t="s">
        <v>551</v>
      </c>
      <c r="G1581" s="55" t="s">
        <v>748</v>
      </c>
      <c r="H1581" s="55" t="s">
        <v>65</v>
      </c>
      <c r="I1581" s="55" t="s">
        <v>103</v>
      </c>
      <c r="J1581" s="55"/>
      <c r="K1581" s="55"/>
      <c r="L1581" s="228" t="s">
        <v>238</v>
      </c>
      <c r="M1581" s="8"/>
      <c r="N1581" s="58"/>
      <c r="O1581" s="55"/>
      <c r="P1581" s="55"/>
      <c r="Q1581" s="216" t="s">
        <v>238</v>
      </c>
      <c r="R1581" s="8">
        <v>0</v>
      </c>
      <c r="S1581" s="58">
        <v>0</v>
      </c>
      <c r="T1581" s="55"/>
      <c r="U1581" s="55"/>
      <c r="V1581" s="216" t="s">
        <v>238</v>
      </c>
      <c r="W1581" s="8">
        <v>0</v>
      </c>
      <c r="X1581" s="58">
        <v>0</v>
      </c>
      <c r="Y1581" s="55"/>
      <c r="Z1581" s="55"/>
      <c r="AA1581" s="216" t="s">
        <v>238</v>
      </c>
      <c r="AB1581" s="8"/>
      <c r="AC1581" s="58"/>
      <c r="AD1581" s="55"/>
      <c r="AE1581" s="55"/>
      <c r="AF1581" s="216" t="s">
        <v>238</v>
      </c>
      <c r="AG1581" s="8">
        <v>0</v>
      </c>
      <c r="AH1581" s="58">
        <v>0</v>
      </c>
      <c r="AI1581" s="55"/>
      <c r="AJ1581" s="55"/>
      <c r="AK1581" s="55"/>
      <c r="AL1581" s="8">
        <v>0</v>
      </c>
      <c r="AM1581" s="58">
        <v>0</v>
      </c>
      <c r="AN1581" s="55"/>
      <c r="AO1581" s="228"/>
      <c r="AP1581" s="55"/>
      <c r="AQ1581" s="200">
        <v>0</v>
      </c>
      <c r="AR1581" s="201">
        <v>0</v>
      </c>
      <c r="AS1581" s="55"/>
      <c r="AT1581" s="55"/>
      <c r="AU1581" s="245">
        <v>0</v>
      </c>
      <c r="AV1581" s="200">
        <v>0</v>
      </c>
      <c r="AW1581" s="201">
        <v>0</v>
      </c>
      <c r="AX1581" s="423"/>
      <c r="AY1581" s="55"/>
      <c r="AZ1581" s="423">
        <v>0</v>
      </c>
      <c r="BA1581" s="200">
        <v>0</v>
      </c>
      <c r="BB1581" s="201">
        <v>0</v>
      </c>
      <c r="BC1581" s="425"/>
      <c r="BD1581" s="136"/>
    </row>
    <row r="1582" spans="1:56" ht="11.25" customHeight="1">
      <c r="A1582" s="357">
        <v>344</v>
      </c>
      <c r="B1582" s="263" t="s">
        <v>1524</v>
      </c>
      <c r="C1582" s="344">
        <v>0</v>
      </c>
      <c r="D1582" s="264"/>
      <c r="E1582" s="421">
        <v>726.6</v>
      </c>
      <c r="F1582" s="263" t="s">
        <v>45</v>
      </c>
      <c r="G1582" s="263" t="s">
        <v>338</v>
      </c>
      <c r="H1582" s="263" t="s">
        <v>1121</v>
      </c>
      <c r="I1582" s="263" t="s">
        <v>849</v>
      </c>
      <c r="J1582" s="263" t="s">
        <v>596</v>
      </c>
      <c r="K1582" s="263" t="s">
        <v>688</v>
      </c>
      <c r="L1582" s="267">
        <v>3870.43</v>
      </c>
      <c r="M1582" s="265">
        <v>1536426.2433004742</v>
      </c>
      <c r="N1582" s="268">
        <v>0.39696525794303844</v>
      </c>
      <c r="O1582" s="263">
        <v>1</v>
      </c>
      <c r="P1582" s="263"/>
      <c r="Q1582" s="267">
        <v>4515.9548000000004</v>
      </c>
      <c r="R1582" s="265">
        <v>1744737.944517571</v>
      </c>
      <c r="S1582" s="268">
        <v>0.38634973594456057</v>
      </c>
      <c r="T1582" s="263">
        <v>1</v>
      </c>
      <c r="U1582" s="263"/>
      <c r="V1582" s="267">
        <v>3734.8015</v>
      </c>
      <c r="W1582" s="265">
        <v>1411923.0495810355</v>
      </c>
      <c r="X1582" s="268">
        <v>0.37804500442152966</v>
      </c>
      <c r="Y1582" s="263">
        <v>1</v>
      </c>
      <c r="Z1582" s="263"/>
      <c r="AA1582" s="267">
        <v>4893.7210999999998</v>
      </c>
      <c r="AB1582" s="265">
        <v>1857036.2493405864</v>
      </c>
      <c r="AC1582" s="268">
        <v>0.37947324978135483</v>
      </c>
      <c r="AD1582" s="263">
        <v>1</v>
      </c>
      <c r="AE1582" s="263"/>
      <c r="AF1582" s="267">
        <v>3953.2040000000002</v>
      </c>
      <c r="AG1582" s="265">
        <v>1536191.894544922</v>
      </c>
      <c r="AH1582" s="268">
        <v>0.38859413643842361</v>
      </c>
      <c r="AI1582" s="263">
        <v>1</v>
      </c>
      <c r="AJ1582" s="263"/>
      <c r="AK1582" s="263">
        <v>4746</v>
      </c>
      <c r="AL1582" s="265">
        <v>1835166.1401309601</v>
      </c>
      <c r="AM1582" s="268">
        <v>0.38667638856530978</v>
      </c>
      <c r="AN1582" s="263"/>
      <c r="AO1582" s="313"/>
      <c r="AP1582" s="263">
        <v>4383</v>
      </c>
      <c r="AQ1582" s="265">
        <v>1731853.7959290233</v>
      </c>
      <c r="AR1582" s="268">
        <v>0.39512977319849951</v>
      </c>
      <c r="AS1582" s="263"/>
      <c r="AT1582" s="263"/>
      <c r="AU1582" s="422">
        <v>3703.3770000000004</v>
      </c>
      <c r="AV1582" s="265">
        <v>1509212.8832107505</v>
      </c>
      <c r="AW1582" s="268">
        <v>0.4075234261083196</v>
      </c>
      <c r="AX1582" s="422"/>
      <c r="AY1582" s="263"/>
      <c r="AZ1582" s="422">
        <v>3704.6239999999998</v>
      </c>
      <c r="BA1582" s="265">
        <v>1496739.7295644467</v>
      </c>
      <c r="BB1582" s="268">
        <v>0.40401933625772735</v>
      </c>
      <c r="BC1582" s="422"/>
      <c r="BD1582" s="263"/>
    </row>
    <row r="1583" spans="1:56" s="4" customFormat="1" ht="11.25" customHeight="1">
      <c r="A1583" s="123">
        <v>344</v>
      </c>
      <c r="B1583" s="55" t="s">
        <v>1524</v>
      </c>
      <c r="C1583" s="345">
        <v>1</v>
      </c>
      <c r="D1583" s="57">
        <v>41277</v>
      </c>
      <c r="E1583" s="94">
        <v>363.3</v>
      </c>
      <c r="F1583" s="55" t="s">
        <v>45</v>
      </c>
      <c r="G1583" s="55" t="s">
        <v>338</v>
      </c>
      <c r="H1583" s="55" t="s">
        <v>935</v>
      </c>
      <c r="I1583" s="5" t="s">
        <v>849</v>
      </c>
      <c r="J1583" s="55" t="s">
        <v>596</v>
      </c>
      <c r="K1583" s="55" t="s">
        <v>688</v>
      </c>
      <c r="L1583" s="197">
        <v>1910.5207333820199</v>
      </c>
      <c r="M1583" s="8">
        <v>758410.3557325165</v>
      </c>
      <c r="N1583" s="58">
        <v>0.39696525794303844</v>
      </c>
      <c r="O1583" s="55"/>
      <c r="P1583" s="5" t="s">
        <v>1140</v>
      </c>
      <c r="Q1583" s="197">
        <v>2210.2664282948663</v>
      </c>
      <c r="R1583" s="8">
        <v>856422.38779640628</v>
      </c>
      <c r="S1583" s="58">
        <v>0.38747473011979938</v>
      </c>
      <c r="T1583" s="55"/>
      <c r="U1583" s="5" t="s">
        <v>1140</v>
      </c>
      <c r="V1583" s="197"/>
      <c r="W1583" s="8">
        <v>0</v>
      </c>
      <c r="X1583" s="58">
        <v>0</v>
      </c>
      <c r="Y1583" s="55"/>
      <c r="Z1583" s="5" t="s">
        <v>1140</v>
      </c>
      <c r="AA1583" s="197"/>
      <c r="AB1583" s="8"/>
      <c r="AC1583" s="58"/>
      <c r="AD1583" s="55"/>
      <c r="AE1583" s="5" t="s">
        <v>1140</v>
      </c>
      <c r="AF1583" s="197"/>
      <c r="AG1583" s="8"/>
      <c r="AH1583" s="58"/>
      <c r="AI1583" s="55"/>
      <c r="AJ1583" s="5" t="s">
        <v>1140</v>
      </c>
      <c r="AK1583" s="55">
        <v>2502</v>
      </c>
      <c r="AL1583" s="8">
        <v>964369.30360680004</v>
      </c>
      <c r="AM1583" s="58">
        <v>0.38543936994676259</v>
      </c>
      <c r="AN1583" s="237">
        <v>1</v>
      </c>
      <c r="AO1583" s="228" t="s">
        <v>1140</v>
      </c>
      <c r="AP1583" s="55">
        <v>2184</v>
      </c>
      <c r="AQ1583" s="200">
        <v>858260.3426396274</v>
      </c>
      <c r="AR1583" s="201">
        <v>0.39297634736246673</v>
      </c>
      <c r="AS1583" s="55">
        <v>1</v>
      </c>
      <c r="AT1583" s="55" t="s">
        <v>1140</v>
      </c>
      <c r="AU1583" s="245">
        <v>1867.7460000000001</v>
      </c>
      <c r="AV1583" s="200">
        <v>756115.04340937419</v>
      </c>
      <c r="AW1583" s="201">
        <v>0.40482755332329673</v>
      </c>
      <c r="AX1583" s="423">
        <v>1</v>
      </c>
      <c r="AY1583" s="55" t="s">
        <v>1140</v>
      </c>
      <c r="AZ1583" s="365">
        <v>2039.4528</v>
      </c>
      <c r="BA1583" s="200">
        <v>800087.67452162027</v>
      </c>
      <c r="BB1583" s="201">
        <v>0.39230507051774877</v>
      </c>
      <c r="BC1583" s="425">
        <v>1</v>
      </c>
      <c r="BD1583" s="136" t="s">
        <v>1140</v>
      </c>
    </row>
    <row r="1584" spans="1:56" s="4" customFormat="1" ht="11.25" customHeight="1">
      <c r="A1584" s="123">
        <v>344</v>
      </c>
      <c r="B1584" s="55" t="s">
        <v>1524</v>
      </c>
      <c r="C1584" s="345">
        <v>2</v>
      </c>
      <c r="D1584" s="57">
        <v>41951</v>
      </c>
      <c r="E1584" s="94">
        <v>363.3</v>
      </c>
      <c r="F1584" s="122" t="s">
        <v>45</v>
      </c>
      <c r="G1584" s="122" t="s">
        <v>338</v>
      </c>
      <c r="H1584" s="55" t="s">
        <v>935</v>
      </c>
      <c r="I1584" s="5" t="s">
        <v>849</v>
      </c>
      <c r="J1584" s="55" t="s">
        <v>596</v>
      </c>
      <c r="K1584" s="55" t="s">
        <v>688</v>
      </c>
      <c r="L1584" s="197">
        <v>1959.9092666179799</v>
      </c>
      <c r="M1584" s="8">
        <v>778015.88756795775</v>
      </c>
      <c r="N1584" s="58">
        <v>0.39696525794303844</v>
      </c>
      <c r="O1584" s="55"/>
      <c r="P1584" s="5" t="s">
        <v>1140</v>
      </c>
      <c r="Q1584" s="197">
        <v>2305.6883717051342</v>
      </c>
      <c r="R1584" s="8">
        <v>888315.55672116473</v>
      </c>
      <c r="S1584" s="58">
        <v>0.38527130015589467</v>
      </c>
      <c r="T1584" s="55"/>
      <c r="U1584" s="5" t="s">
        <v>1140</v>
      </c>
      <c r="V1584" s="197"/>
      <c r="W1584" s="8">
        <v>0</v>
      </c>
      <c r="X1584" s="58">
        <v>0</v>
      </c>
      <c r="Y1584" s="55"/>
      <c r="Z1584" s="5" t="s">
        <v>1140</v>
      </c>
      <c r="AA1584" s="197"/>
      <c r="AB1584" s="8"/>
      <c r="AC1584" s="58"/>
      <c r="AD1584" s="55"/>
      <c r="AE1584" s="5" t="s">
        <v>1140</v>
      </c>
      <c r="AF1584" s="197"/>
      <c r="AG1584" s="8"/>
      <c r="AH1584" s="58"/>
      <c r="AI1584" s="55"/>
      <c r="AJ1584" s="5" t="s">
        <v>1140</v>
      </c>
      <c r="AK1584" s="55">
        <v>2244</v>
      </c>
      <c r="AL1584" s="8">
        <v>872706.47870951996</v>
      </c>
      <c r="AM1584" s="58">
        <v>0.38890663044096252</v>
      </c>
      <c r="AN1584" s="237">
        <v>1</v>
      </c>
      <c r="AO1584" s="228" t="s">
        <v>1140</v>
      </c>
      <c r="AP1584" s="55">
        <v>2199</v>
      </c>
      <c r="AQ1584" s="200">
        <v>873607.03267566813</v>
      </c>
      <c r="AR1584" s="201">
        <v>0.3972746851640146</v>
      </c>
      <c r="AS1584" s="55">
        <v>1</v>
      </c>
      <c r="AT1584" s="55" t="s">
        <v>1140</v>
      </c>
      <c r="AU1584" s="245">
        <v>1835.6310000000001</v>
      </c>
      <c r="AV1584" s="200">
        <v>753097.83980137634</v>
      </c>
      <c r="AW1584" s="201">
        <v>0.410266464121262</v>
      </c>
      <c r="AX1584" s="423">
        <v>1</v>
      </c>
      <c r="AY1584" s="55" t="s">
        <v>1140</v>
      </c>
      <c r="AZ1584" s="365">
        <v>1665.1712</v>
      </c>
      <c r="BA1584" s="200">
        <v>696652.05504282622</v>
      </c>
      <c r="BB1584" s="201">
        <v>0.41836662503100353</v>
      </c>
      <c r="BC1584" s="425">
        <v>1</v>
      </c>
      <c r="BD1584" s="136" t="s">
        <v>1140</v>
      </c>
    </row>
    <row r="1585" spans="1:56" ht="11.25" customHeight="1">
      <c r="A1585" s="357">
        <v>345</v>
      </c>
      <c r="B1585" s="263" t="s">
        <v>964</v>
      </c>
      <c r="C1585" s="344">
        <v>0</v>
      </c>
      <c r="D1585" s="264"/>
      <c r="E1585" s="421">
        <v>37.5</v>
      </c>
      <c r="F1585" s="263" t="s">
        <v>144</v>
      </c>
      <c r="G1585" s="263" t="s">
        <v>748</v>
      </c>
      <c r="H1585" s="263" t="s">
        <v>145</v>
      </c>
      <c r="I1585" s="263" t="s">
        <v>103</v>
      </c>
      <c r="J1585" s="263"/>
      <c r="K1585" s="263"/>
      <c r="L1585" s="267">
        <v>187.44804999999999</v>
      </c>
      <c r="M1585" s="265">
        <v>0</v>
      </c>
      <c r="N1585" s="268">
        <v>0</v>
      </c>
      <c r="O1585" s="263"/>
      <c r="P1585" s="263"/>
      <c r="Q1585" s="267">
        <v>184.32374999999999</v>
      </c>
      <c r="R1585" s="265">
        <v>0</v>
      </c>
      <c r="S1585" s="268">
        <v>0</v>
      </c>
      <c r="T1585" s="263"/>
      <c r="U1585" s="263"/>
      <c r="V1585" s="267">
        <v>141.24025</v>
      </c>
      <c r="W1585" s="265">
        <v>0</v>
      </c>
      <c r="X1585" s="268">
        <v>0</v>
      </c>
      <c r="Y1585" s="263"/>
      <c r="Z1585" s="263"/>
      <c r="AA1585" s="265">
        <v>131.5788</v>
      </c>
      <c r="AB1585" s="265">
        <v>0</v>
      </c>
      <c r="AC1585" s="268">
        <v>0</v>
      </c>
      <c r="AD1585" s="263"/>
      <c r="AE1585" s="263"/>
      <c r="AF1585" s="271">
        <v>161.51835</v>
      </c>
      <c r="AG1585" s="265">
        <v>0</v>
      </c>
      <c r="AH1585" s="268">
        <v>0</v>
      </c>
      <c r="AI1585" s="263"/>
      <c r="AJ1585" s="263"/>
      <c r="AK1585" s="263">
        <v>146.82220000000001</v>
      </c>
      <c r="AL1585" s="265">
        <v>0</v>
      </c>
      <c r="AM1585" s="268">
        <v>0</v>
      </c>
      <c r="AN1585" s="263"/>
      <c r="AO1585" s="313"/>
      <c r="AP1585" s="263">
        <v>156.50354999999999</v>
      </c>
      <c r="AQ1585" s="265">
        <v>0</v>
      </c>
      <c r="AR1585" s="268">
        <v>0</v>
      </c>
      <c r="AS1585" s="263"/>
      <c r="AT1585" s="263"/>
      <c r="AU1585" s="422">
        <v>138.55374999999998</v>
      </c>
      <c r="AV1585" s="265">
        <v>0</v>
      </c>
      <c r="AW1585" s="268">
        <v>0</v>
      </c>
      <c r="AX1585" s="422"/>
      <c r="AY1585" s="263"/>
      <c r="AZ1585" s="422">
        <v>74.306599999999989</v>
      </c>
      <c r="BA1585" s="265">
        <v>0</v>
      </c>
      <c r="BB1585" s="268">
        <v>0</v>
      </c>
      <c r="BC1585" s="422"/>
      <c r="BD1585" s="263"/>
    </row>
    <row r="1586" spans="1:56" s="4" customFormat="1" ht="11.25" customHeight="1">
      <c r="A1586" s="123">
        <v>345</v>
      </c>
      <c r="B1586" s="55" t="s">
        <v>964</v>
      </c>
      <c r="C1586" s="345">
        <v>1</v>
      </c>
      <c r="D1586" s="57">
        <v>37214</v>
      </c>
      <c r="E1586" s="8">
        <v>5</v>
      </c>
      <c r="F1586" s="55" t="s">
        <v>144</v>
      </c>
      <c r="G1586" s="55" t="s">
        <v>748</v>
      </c>
      <c r="H1586" s="55" t="s">
        <v>145</v>
      </c>
      <c r="I1586" s="55" t="s">
        <v>103</v>
      </c>
      <c r="J1586" s="55"/>
      <c r="K1586" s="55"/>
      <c r="L1586" s="55"/>
      <c r="M1586" s="8"/>
      <c r="N1586" s="58"/>
      <c r="O1586" s="55"/>
      <c r="P1586" s="55"/>
      <c r="Q1586" s="55"/>
      <c r="R1586" s="8">
        <v>0</v>
      </c>
      <c r="S1586" s="58">
        <v>0</v>
      </c>
      <c r="T1586" s="55"/>
      <c r="U1586" s="55"/>
      <c r="V1586" s="55"/>
      <c r="W1586" s="8">
        <v>0</v>
      </c>
      <c r="X1586" s="58">
        <v>0</v>
      </c>
      <c r="Y1586" s="55"/>
      <c r="Z1586" s="55"/>
      <c r="AA1586" s="55"/>
      <c r="AB1586" s="8"/>
      <c r="AC1586" s="58"/>
      <c r="AD1586" s="55"/>
      <c r="AE1586" s="55"/>
      <c r="AF1586" s="55"/>
      <c r="AG1586" s="8"/>
      <c r="AH1586" s="58"/>
      <c r="AI1586" s="55"/>
      <c r="AJ1586" s="55"/>
      <c r="AK1586" s="55">
        <v>133.90710000000001</v>
      </c>
      <c r="AL1586" s="8">
        <v>0</v>
      </c>
      <c r="AM1586" s="58">
        <v>0</v>
      </c>
      <c r="AN1586" s="55"/>
      <c r="AO1586" s="228"/>
      <c r="AP1586" s="55">
        <v>156.5</v>
      </c>
      <c r="AQ1586" s="200">
        <v>0</v>
      </c>
      <c r="AR1586" s="201">
        <v>0</v>
      </c>
      <c r="AS1586" s="55"/>
      <c r="AT1586" s="55"/>
      <c r="AU1586" s="423">
        <v>138.55374999999998</v>
      </c>
      <c r="AV1586" s="200">
        <v>0</v>
      </c>
      <c r="AW1586" s="201">
        <v>0</v>
      </c>
      <c r="AX1586" s="423"/>
      <c r="AY1586" s="55"/>
      <c r="AZ1586" s="423">
        <v>74.306599999999989</v>
      </c>
      <c r="BA1586" s="200">
        <v>0</v>
      </c>
      <c r="BB1586" s="201">
        <v>0</v>
      </c>
      <c r="BC1586" s="425"/>
      <c r="BD1586" s="136"/>
    </row>
    <row r="1587" spans="1:56" ht="11.25" customHeight="1">
      <c r="A1587" s="123">
        <v>345</v>
      </c>
      <c r="B1587" s="55" t="s">
        <v>964</v>
      </c>
      <c r="C1587" s="345">
        <v>2</v>
      </c>
      <c r="D1587" s="57">
        <v>37211</v>
      </c>
      <c r="E1587" s="8">
        <v>5</v>
      </c>
      <c r="F1587" s="55" t="s">
        <v>144</v>
      </c>
      <c r="G1587" s="55" t="s">
        <v>748</v>
      </c>
      <c r="H1587" s="55" t="s">
        <v>145</v>
      </c>
      <c r="I1587" s="55" t="s">
        <v>103</v>
      </c>
      <c r="J1587" s="55"/>
      <c r="K1587" s="55"/>
      <c r="L1587" s="55"/>
      <c r="M1587" s="8"/>
      <c r="N1587" s="58"/>
      <c r="O1587" s="55"/>
      <c r="P1587" s="55"/>
      <c r="Q1587" s="55"/>
      <c r="R1587" s="8">
        <v>0</v>
      </c>
      <c r="S1587" s="58">
        <v>0</v>
      </c>
      <c r="T1587" s="55"/>
      <c r="U1587" s="55"/>
      <c r="V1587" s="55"/>
      <c r="W1587" s="8">
        <v>0</v>
      </c>
      <c r="X1587" s="58">
        <v>0</v>
      </c>
      <c r="Y1587" s="55"/>
      <c r="Z1587" s="55"/>
      <c r="AA1587" s="55"/>
      <c r="AB1587" s="8"/>
      <c r="AC1587" s="58"/>
      <c r="AD1587" s="55"/>
      <c r="AE1587" s="55"/>
      <c r="AF1587" s="55"/>
      <c r="AG1587" s="8"/>
      <c r="AH1587" s="58"/>
      <c r="AI1587" s="55"/>
      <c r="AJ1587" s="55"/>
      <c r="AK1587" s="55">
        <v>0</v>
      </c>
      <c r="AL1587" s="8">
        <v>0</v>
      </c>
      <c r="AM1587" s="58">
        <v>0</v>
      </c>
      <c r="AN1587" s="55"/>
      <c r="AO1587" s="228"/>
      <c r="AP1587" s="55">
        <v>0</v>
      </c>
      <c r="AQ1587" s="200">
        <v>0</v>
      </c>
      <c r="AR1587" s="201">
        <v>0</v>
      </c>
      <c r="AS1587" s="55"/>
      <c r="AT1587" s="55"/>
      <c r="AU1587" s="423">
        <v>0</v>
      </c>
      <c r="AV1587" s="200">
        <v>0</v>
      </c>
      <c r="AW1587" s="201">
        <v>0</v>
      </c>
      <c r="AX1587" s="423"/>
      <c r="AY1587" s="55"/>
      <c r="AZ1587" s="423">
        <v>0</v>
      </c>
      <c r="BA1587" s="200">
        <v>0</v>
      </c>
      <c r="BB1587" s="201">
        <v>0</v>
      </c>
      <c r="BC1587" s="425"/>
      <c r="BD1587" s="136"/>
    </row>
    <row r="1588" spans="1:56" s="4" customFormat="1" ht="11.25" customHeight="1">
      <c r="A1588" s="123">
        <v>345</v>
      </c>
      <c r="B1588" s="55" t="s">
        <v>964</v>
      </c>
      <c r="C1588" s="345">
        <v>3</v>
      </c>
      <c r="D1588" s="57">
        <v>37215</v>
      </c>
      <c r="E1588" s="8">
        <v>5</v>
      </c>
      <c r="F1588" s="55" t="s">
        <v>144</v>
      </c>
      <c r="G1588" s="55" t="s">
        <v>748</v>
      </c>
      <c r="H1588" s="55" t="s">
        <v>145</v>
      </c>
      <c r="I1588" s="55" t="s">
        <v>103</v>
      </c>
      <c r="J1588" s="55"/>
      <c r="K1588" s="55"/>
      <c r="L1588" s="55"/>
      <c r="M1588" s="8"/>
      <c r="N1588" s="58"/>
      <c r="O1588" s="55"/>
      <c r="P1588" s="55"/>
      <c r="Q1588" s="55"/>
      <c r="R1588" s="8">
        <v>0</v>
      </c>
      <c r="S1588" s="58">
        <v>0</v>
      </c>
      <c r="T1588" s="55"/>
      <c r="U1588" s="55"/>
      <c r="V1588" s="55"/>
      <c r="W1588" s="8">
        <v>0</v>
      </c>
      <c r="X1588" s="58">
        <v>0</v>
      </c>
      <c r="Y1588" s="55"/>
      <c r="Z1588" s="55"/>
      <c r="AA1588" s="55"/>
      <c r="AB1588" s="8"/>
      <c r="AC1588" s="58"/>
      <c r="AD1588" s="55"/>
      <c r="AE1588" s="55"/>
      <c r="AF1588" s="55"/>
      <c r="AG1588" s="8"/>
      <c r="AH1588" s="58"/>
      <c r="AI1588" s="55"/>
      <c r="AJ1588" s="55"/>
      <c r="AK1588" s="55">
        <v>1.9701</v>
      </c>
      <c r="AL1588" s="8">
        <v>0</v>
      </c>
      <c r="AM1588" s="58">
        <v>0</v>
      </c>
      <c r="AN1588" s="55"/>
      <c r="AO1588" s="228"/>
      <c r="AP1588" s="55">
        <v>0</v>
      </c>
      <c r="AQ1588" s="200">
        <v>0</v>
      </c>
      <c r="AR1588" s="201">
        <v>0</v>
      </c>
      <c r="AS1588" s="55"/>
      <c r="AT1588" s="55"/>
      <c r="AU1588" s="423">
        <v>0</v>
      </c>
      <c r="AV1588" s="200">
        <v>0</v>
      </c>
      <c r="AW1588" s="201">
        <v>0</v>
      </c>
      <c r="AX1588" s="423"/>
      <c r="AY1588" s="55"/>
      <c r="AZ1588" s="423">
        <v>0</v>
      </c>
      <c r="BA1588" s="200">
        <v>0</v>
      </c>
      <c r="BB1588" s="201">
        <v>0</v>
      </c>
      <c r="BC1588" s="425"/>
      <c r="BD1588" s="136"/>
    </row>
    <row r="1589" spans="1:56" ht="11.25" customHeight="1">
      <c r="A1589" s="123">
        <v>345</v>
      </c>
      <c r="B1589" s="55" t="s">
        <v>964</v>
      </c>
      <c r="C1589" s="345">
        <v>4</v>
      </c>
      <c r="D1589" s="57">
        <v>17684</v>
      </c>
      <c r="E1589" s="8">
        <v>7.5</v>
      </c>
      <c r="F1589" s="55" t="s">
        <v>144</v>
      </c>
      <c r="G1589" s="55" t="s">
        <v>748</v>
      </c>
      <c r="H1589" s="55" t="s">
        <v>145</v>
      </c>
      <c r="I1589" s="55" t="s">
        <v>103</v>
      </c>
      <c r="J1589" s="55"/>
      <c r="K1589" s="55"/>
      <c r="L1589" s="55"/>
      <c r="M1589" s="8"/>
      <c r="N1589" s="58"/>
      <c r="O1589" s="55"/>
      <c r="P1589" s="55"/>
      <c r="Q1589" s="55"/>
      <c r="R1589" s="8">
        <v>0</v>
      </c>
      <c r="S1589" s="58">
        <v>0</v>
      </c>
      <c r="T1589" s="55"/>
      <c r="U1589" s="55"/>
      <c r="V1589" s="55"/>
      <c r="W1589" s="8">
        <v>0</v>
      </c>
      <c r="X1589" s="58">
        <v>0</v>
      </c>
      <c r="Y1589" s="55"/>
      <c r="Z1589" s="55"/>
      <c r="AA1589" s="55"/>
      <c r="AB1589" s="8"/>
      <c r="AC1589" s="58"/>
      <c r="AD1589" s="55"/>
      <c r="AE1589" s="55"/>
      <c r="AF1589" s="55"/>
      <c r="AG1589" s="8"/>
      <c r="AH1589" s="58"/>
      <c r="AI1589" s="55"/>
      <c r="AJ1589" s="55"/>
      <c r="AK1589" s="55">
        <v>2.9949499999999998</v>
      </c>
      <c r="AL1589" s="8">
        <v>0</v>
      </c>
      <c r="AM1589" s="58">
        <v>0</v>
      </c>
      <c r="AN1589" s="55"/>
      <c r="AO1589" s="228"/>
      <c r="AP1589" s="55">
        <v>0</v>
      </c>
      <c r="AQ1589" s="200">
        <v>0</v>
      </c>
      <c r="AR1589" s="201">
        <v>0</v>
      </c>
      <c r="AS1589" s="55"/>
      <c r="AT1589" s="55"/>
      <c r="AU1589" s="423">
        <v>0</v>
      </c>
      <c r="AV1589" s="200">
        <v>0</v>
      </c>
      <c r="AW1589" s="201">
        <v>0</v>
      </c>
      <c r="AX1589" s="423"/>
      <c r="AY1589" s="55"/>
      <c r="AZ1589" s="423">
        <v>0</v>
      </c>
      <c r="BA1589" s="200">
        <v>0</v>
      </c>
      <c r="BB1589" s="201">
        <v>0</v>
      </c>
      <c r="BC1589" s="425"/>
      <c r="BD1589" s="136"/>
    </row>
    <row r="1590" spans="1:56" ht="11.25" customHeight="1">
      <c r="A1590" s="123">
        <v>345</v>
      </c>
      <c r="B1590" s="55" t="s">
        <v>964</v>
      </c>
      <c r="C1590" s="345">
        <v>5</v>
      </c>
      <c r="D1590" s="57">
        <v>18202</v>
      </c>
      <c r="E1590" s="8">
        <v>7.5</v>
      </c>
      <c r="F1590" s="55" t="s">
        <v>144</v>
      </c>
      <c r="G1590" s="55" t="s">
        <v>748</v>
      </c>
      <c r="H1590" s="55" t="s">
        <v>145</v>
      </c>
      <c r="I1590" s="55" t="s">
        <v>103</v>
      </c>
      <c r="J1590" s="55"/>
      <c r="K1590" s="55"/>
      <c r="L1590" s="55"/>
      <c r="M1590" s="8"/>
      <c r="N1590" s="58"/>
      <c r="O1590" s="55"/>
      <c r="P1590" s="55"/>
      <c r="Q1590" s="55"/>
      <c r="R1590" s="8">
        <v>0</v>
      </c>
      <c r="S1590" s="58">
        <v>0</v>
      </c>
      <c r="T1590" s="55"/>
      <c r="U1590" s="55"/>
      <c r="V1590" s="55"/>
      <c r="W1590" s="8">
        <v>0</v>
      </c>
      <c r="X1590" s="58">
        <v>0</v>
      </c>
      <c r="Y1590" s="55"/>
      <c r="Z1590" s="55"/>
      <c r="AA1590" s="55"/>
      <c r="AB1590" s="8"/>
      <c r="AC1590" s="58"/>
      <c r="AD1590" s="55"/>
      <c r="AE1590" s="55"/>
      <c r="AF1590" s="55"/>
      <c r="AG1590" s="8"/>
      <c r="AH1590" s="58"/>
      <c r="AI1590" s="55"/>
      <c r="AJ1590" s="55"/>
      <c r="AK1590" s="55">
        <v>3.0347499999999998</v>
      </c>
      <c r="AL1590" s="8">
        <v>0</v>
      </c>
      <c r="AM1590" s="58">
        <v>0</v>
      </c>
      <c r="AN1590" s="55"/>
      <c r="AO1590" s="228"/>
      <c r="AP1590" s="55">
        <v>0</v>
      </c>
      <c r="AQ1590" s="200">
        <v>0</v>
      </c>
      <c r="AR1590" s="201">
        <v>0</v>
      </c>
      <c r="AS1590" s="55"/>
      <c r="AT1590" s="55"/>
      <c r="AU1590" s="423">
        <v>0</v>
      </c>
      <c r="AV1590" s="200">
        <v>0</v>
      </c>
      <c r="AW1590" s="201">
        <v>0</v>
      </c>
      <c r="AX1590" s="423"/>
      <c r="AY1590" s="55"/>
      <c r="AZ1590" s="423">
        <v>0</v>
      </c>
      <c r="BA1590" s="200">
        <v>0</v>
      </c>
      <c r="BB1590" s="201">
        <v>0</v>
      </c>
      <c r="BC1590" s="425"/>
      <c r="BD1590" s="136"/>
    </row>
    <row r="1591" spans="1:56" ht="11.25" customHeight="1">
      <c r="A1591" s="123">
        <v>345</v>
      </c>
      <c r="B1591" s="55" t="s">
        <v>964</v>
      </c>
      <c r="C1591" s="345">
        <v>6</v>
      </c>
      <c r="D1591" s="57">
        <v>18694</v>
      </c>
      <c r="E1591" s="8">
        <v>7.5</v>
      </c>
      <c r="F1591" s="55" t="s">
        <v>144</v>
      </c>
      <c r="G1591" s="55" t="s">
        <v>748</v>
      </c>
      <c r="H1591" s="55" t="s">
        <v>145</v>
      </c>
      <c r="I1591" s="55" t="s">
        <v>103</v>
      </c>
      <c r="J1591" s="55"/>
      <c r="K1591" s="55"/>
      <c r="L1591" s="55"/>
      <c r="M1591" s="8"/>
      <c r="N1591" s="58"/>
      <c r="O1591" s="55"/>
      <c r="P1591" s="55"/>
      <c r="Q1591" s="55"/>
      <c r="R1591" s="8">
        <v>0</v>
      </c>
      <c r="S1591" s="58">
        <v>0</v>
      </c>
      <c r="T1591" s="55"/>
      <c r="U1591" s="55"/>
      <c r="V1591" s="55"/>
      <c r="W1591" s="8">
        <v>0</v>
      </c>
      <c r="X1591" s="58">
        <v>0</v>
      </c>
      <c r="Y1591" s="55"/>
      <c r="Z1591" s="55"/>
      <c r="AA1591" s="55"/>
      <c r="AB1591" s="8"/>
      <c r="AC1591" s="58"/>
      <c r="AD1591" s="55"/>
      <c r="AE1591" s="55"/>
      <c r="AF1591" s="55"/>
      <c r="AG1591" s="8"/>
      <c r="AH1591" s="58"/>
      <c r="AI1591" s="55"/>
      <c r="AJ1591" s="55"/>
      <c r="AK1591" s="55">
        <v>4.9153000000000002</v>
      </c>
      <c r="AL1591" s="8">
        <v>0</v>
      </c>
      <c r="AM1591" s="58">
        <v>0</v>
      </c>
      <c r="AN1591" s="55"/>
      <c r="AO1591" s="228"/>
      <c r="AP1591" s="55">
        <v>0</v>
      </c>
      <c r="AQ1591" s="200">
        <v>0</v>
      </c>
      <c r="AR1591" s="201">
        <v>0</v>
      </c>
      <c r="AS1591" s="55"/>
      <c r="AT1591" s="55"/>
      <c r="AU1591" s="423">
        <v>0</v>
      </c>
      <c r="AV1591" s="200">
        <v>0</v>
      </c>
      <c r="AW1591" s="201">
        <v>0</v>
      </c>
      <c r="AX1591" s="423"/>
      <c r="AY1591" s="55"/>
      <c r="AZ1591" s="423">
        <v>0</v>
      </c>
      <c r="BA1591" s="200">
        <v>0</v>
      </c>
      <c r="BB1591" s="201">
        <v>0</v>
      </c>
      <c r="BC1591" s="425"/>
      <c r="BD1591" s="136"/>
    </row>
    <row r="1592" spans="1:56" ht="11.25" customHeight="1">
      <c r="A1592" s="357">
        <v>346</v>
      </c>
      <c r="B1592" s="270" t="s">
        <v>1009</v>
      </c>
      <c r="C1592" s="344">
        <v>0</v>
      </c>
      <c r="D1592" s="264"/>
      <c r="E1592" s="421">
        <v>0</v>
      </c>
      <c r="F1592" s="263" t="s">
        <v>518</v>
      </c>
      <c r="G1592" s="263" t="s">
        <v>748</v>
      </c>
      <c r="H1592" s="263" t="s">
        <v>1010</v>
      </c>
      <c r="I1592" s="263" t="s">
        <v>849</v>
      </c>
      <c r="J1592" s="263" t="s">
        <v>129</v>
      </c>
      <c r="K1592" s="263" t="s">
        <v>688</v>
      </c>
      <c r="L1592" s="263">
        <v>0</v>
      </c>
      <c r="M1592" s="265">
        <v>0</v>
      </c>
      <c r="N1592" s="268">
        <v>0</v>
      </c>
      <c r="O1592" s="263">
        <v>1</v>
      </c>
      <c r="P1592" s="263"/>
      <c r="Q1592" s="263">
        <v>0</v>
      </c>
      <c r="R1592" s="265">
        <v>0</v>
      </c>
      <c r="S1592" s="268">
        <v>0</v>
      </c>
      <c r="T1592" s="263">
        <v>1</v>
      </c>
      <c r="U1592" s="263"/>
      <c r="V1592" s="263">
        <v>0</v>
      </c>
      <c r="W1592" s="265">
        <v>0</v>
      </c>
      <c r="X1592" s="268">
        <v>0</v>
      </c>
      <c r="Y1592" s="263">
        <v>1</v>
      </c>
      <c r="Z1592" s="263"/>
      <c r="AA1592" s="263">
        <v>0</v>
      </c>
      <c r="AB1592" s="265">
        <v>0</v>
      </c>
      <c r="AC1592" s="268">
        <v>0</v>
      </c>
      <c r="AD1592" s="263">
        <v>1</v>
      </c>
      <c r="AE1592" s="263"/>
      <c r="AF1592" s="263">
        <v>0</v>
      </c>
      <c r="AG1592" s="265">
        <v>0</v>
      </c>
      <c r="AH1592" s="268">
        <v>0</v>
      </c>
      <c r="AI1592" s="263">
        <v>1</v>
      </c>
      <c r="AJ1592" s="263"/>
      <c r="AK1592" s="263">
        <v>0</v>
      </c>
      <c r="AL1592" s="265">
        <v>0</v>
      </c>
      <c r="AM1592" s="268">
        <v>0</v>
      </c>
      <c r="AN1592" s="263"/>
      <c r="AO1592" s="313"/>
      <c r="AP1592" s="263">
        <v>0</v>
      </c>
      <c r="AQ1592" s="265">
        <v>0</v>
      </c>
      <c r="AR1592" s="268">
        <v>0</v>
      </c>
      <c r="AS1592" s="263"/>
      <c r="AT1592" s="263"/>
      <c r="AU1592" s="422">
        <v>0</v>
      </c>
      <c r="AV1592" s="265">
        <v>0</v>
      </c>
      <c r="AW1592" s="268">
        <v>0</v>
      </c>
      <c r="AX1592" s="422"/>
      <c r="AY1592" s="263"/>
      <c r="AZ1592" s="422">
        <v>0</v>
      </c>
      <c r="BA1592" s="265">
        <v>0</v>
      </c>
      <c r="BB1592" s="268">
        <v>0</v>
      </c>
      <c r="BC1592" s="422"/>
      <c r="BD1592" s="263"/>
    </row>
    <row r="1593" spans="1:56" ht="11.25" customHeight="1">
      <c r="A1593" s="123">
        <v>346</v>
      </c>
      <c r="B1593" s="6" t="s">
        <v>1009</v>
      </c>
      <c r="C1593" s="345">
        <v>1</v>
      </c>
      <c r="D1593" s="57">
        <v>32598</v>
      </c>
      <c r="E1593" s="94">
        <v>0</v>
      </c>
      <c r="F1593" s="55" t="s">
        <v>518</v>
      </c>
      <c r="G1593" s="55" t="s">
        <v>748</v>
      </c>
      <c r="H1593" s="55" t="s">
        <v>1010</v>
      </c>
      <c r="I1593" s="55" t="s">
        <v>849</v>
      </c>
      <c r="J1593" s="55" t="s">
        <v>129</v>
      </c>
      <c r="K1593" s="55" t="s">
        <v>688</v>
      </c>
      <c r="L1593" s="55"/>
      <c r="M1593" s="8"/>
      <c r="N1593" s="58"/>
      <c r="O1593" s="55"/>
      <c r="P1593" s="55"/>
      <c r="Q1593" s="55"/>
      <c r="R1593" s="8">
        <v>0</v>
      </c>
      <c r="S1593" s="58">
        <v>0</v>
      </c>
      <c r="T1593" s="55"/>
      <c r="U1593" s="55"/>
      <c r="V1593" s="55"/>
      <c r="W1593" s="8">
        <v>0</v>
      </c>
      <c r="X1593" s="58">
        <v>0</v>
      </c>
      <c r="Y1593" s="55"/>
      <c r="Z1593" s="55"/>
      <c r="AA1593" s="55"/>
      <c r="AB1593" s="8"/>
      <c r="AC1593" s="58"/>
      <c r="AD1593" s="55"/>
      <c r="AE1593" s="55"/>
      <c r="AF1593" s="55"/>
      <c r="AG1593" s="8"/>
      <c r="AH1593" s="58"/>
      <c r="AI1593" s="55"/>
      <c r="AJ1593" s="55"/>
      <c r="AK1593" s="55">
        <v>0</v>
      </c>
      <c r="AL1593" s="8">
        <v>0</v>
      </c>
      <c r="AM1593" s="58">
        <v>0</v>
      </c>
      <c r="AN1593" s="237">
        <v>1</v>
      </c>
      <c r="AO1593" s="228"/>
      <c r="AP1593" s="55">
        <v>0</v>
      </c>
      <c r="AQ1593" s="200">
        <v>0</v>
      </c>
      <c r="AR1593" s="201">
        <v>0</v>
      </c>
      <c r="AS1593" s="55">
        <v>1</v>
      </c>
      <c r="AT1593" s="55"/>
      <c r="AU1593" s="423">
        <v>0</v>
      </c>
      <c r="AV1593" s="200">
        <v>0</v>
      </c>
      <c r="AW1593" s="201">
        <v>0</v>
      </c>
      <c r="AX1593" s="423">
        <v>1</v>
      </c>
      <c r="AY1593" s="55"/>
      <c r="AZ1593" s="423">
        <v>0</v>
      </c>
      <c r="BA1593" s="200">
        <v>0</v>
      </c>
      <c r="BB1593" s="201">
        <v>0</v>
      </c>
      <c r="BC1593" s="425">
        <v>1</v>
      </c>
      <c r="BD1593" s="136"/>
    </row>
    <row r="1594" spans="1:56" ht="11.25" customHeight="1">
      <c r="A1594" s="123">
        <v>346</v>
      </c>
      <c r="B1594" s="6" t="s">
        <v>1009</v>
      </c>
      <c r="C1594" s="345">
        <v>2</v>
      </c>
      <c r="D1594" s="57">
        <v>32709</v>
      </c>
      <c r="E1594" s="94">
        <v>0</v>
      </c>
      <c r="F1594" s="55" t="s">
        <v>518</v>
      </c>
      <c r="G1594" s="55" t="s">
        <v>748</v>
      </c>
      <c r="H1594" s="55" t="s">
        <v>1010</v>
      </c>
      <c r="I1594" s="55" t="s">
        <v>849</v>
      </c>
      <c r="J1594" s="55" t="s">
        <v>129</v>
      </c>
      <c r="K1594" s="55" t="s">
        <v>688</v>
      </c>
      <c r="L1594" s="55"/>
      <c r="M1594" s="8"/>
      <c r="N1594" s="58"/>
      <c r="O1594" s="55"/>
      <c r="P1594" s="55"/>
      <c r="Q1594" s="55"/>
      <c r="R1594" s="8">
        <v>0</v>
      </c>
      <c r="S1594" s="58">
        <v>0</v>
      </c>
      <c r="T1594" s="55"/>
      <c r="U1594" s="55"/>
      <c r="V1594" s="55"/>
      <c r="W1594" s="8">
        <v>0</v>
      </c>
      <c r="X1594" s="58">
        <v>0</v>
      </c>
      <c r="Y1594" s="55"/>
      <c r="Z1594" s="55"/>
      <c r="AA1594" s="55"/>
      <c r="AB1594" s="8"/>
      <c r="AC1594" s="58"/>
      <c r="AD1594" s="55"/>
      <c r="AE1594" s="55"/>
      <c r="AF1594" s="55"/>
      <c r="AG1594" s="8"/>
      <c r="AH1594" s="58"/>
      <c r="AI1594" s="55"/>
      <c r="AJ1594" s="55"/>
      <c r="AK1594" s="55">
        <v>0</v>
      </c>
      <c r="AL1594" s="8">
        <v>0</v>
      </c>
      <c r="AM1594" s="58">
        <v>0</v>
      </c>
      <c r="AN1594" s="237">
        <v>1</v>
      </c>
      <c r="AO1594" s="228"/>
      <c r="AP1594" s="55">
        <v>0</v>
      </c>
      <c r="AQ1594" s="200">
        <v>0</v>
      </c>
      <c r="AR1594" s="201">
        <v>0</v>
      </c>
      <c r="AS1594" s="55">
        <v>1</v>
      </c>
      <c r="AT1594" s="55"/>
      <c r="AU1594" s="423">
        <v>0</v>
      </c>
      <c r="AV1594" s="200">
        <v>0</v>
      </c>
      <c r="AW1594" s="201">
        <v>0</v>
      </c>
      <c r="AX1594" s="423">
        <v>1</v>
      </c>
      <c r="AY1594" s="55"/>
      <c r="AZ1594" s="423">
        <v>0</v>
      </c>
      <c r="BA1594" s="200">
        <v>0</v>
      </c>
      <c r="BB1594" s="201">
        <v>0</v>
      </c>
      <c r="BC1594" s="425">
        <v>1</v>
      </c>
      <c r="BD1594" s="136"/>
    </row>
    <row r="1595" spans="1:56" ht="11.25" customHeight="1">
      <c r="A1595" s="123">
        <v>346</v>
      </c>
      <c r="B1595" s="6" t="s">
        <v>1009</v>
      </c>
      <c r="C1595" s="345">
        <v>3</v>
      </c>
      <c r="D1595" s="57">
        <v>32853</v>
      </c>
      <c r="E1595" s="94">
        <v>0</v>
      </c>
      <c r="F1595" s="55" t="s">
        <v>518</v>
      </c>
      <c r="G1595" s="55" t="s">
        <v>748</v>
      </c>
      <c r="H1595" s="55" t="s">
        <v>1010</v>
      </c>
      <c r="I1595" s="55" t="s">
        <v>849</v>
      </c>
      <c r="J1595" s="55" t="s">
        <v>129</v>
      </c>
      <c r="K1595" s="55" t="s">
        <v>688</v>
      </c>
      <c r="L1595" s="55"/>
      <c r="M1595" s="8"/>
      <c r="N1595" s="58"/>
      <c r="O1595" s="55"/>
      <c r="P1595" s="55"/>
      <c r="Q1595" s="55"/>
      <c r="R1595" s="8">
        <v>0</v>
      </c>
      <c r="S1595" s="58">
        <v>0</v>
      </c>
      <c r="T1595" s="55"/>
      <c r="U1595" s="55"/>
      <c r="V1595" s="55"/>
      <c r="W1595" s="8">
        <v>0</v>
      </c>
      <c r="X1595" s="58">
        <v>0</v>
      </c>
      <c r="Y1595" s="55"/>
      <c r="Z1595" s="55"/>
      <c r="AA1595" s="55"/>
      <c r="AB1595" s="8"/>
      <c r="AC1595" s="58"/>
      <c r="AD1595" s="55"/>
      <c r="AE1595" s="55"/>
      <c r="AF1595" s="55"/>
      <c r="AG1595" s="8"/>
      <c r="AH1595" s="58"/>
      <c r="AI1595" s="55"/>
      <c r="AJ1595" s="55"/>
      <c r="AK1595" s="55">
        <v>0</v>
      </c>
      <c r="AL1595" s="8">
        <v>0</v>
      </c>
      <c r="AM1595" s="58">
        <v>0</v>
      </c>
      <c r="AN1595" s="237">
        <v>1</v>
      </c>
      <c r="AO1595" s="228"/>
      <c r="AP1595" s="55">
        <v>0</v>
      </c>
      <c r="AQ1595" s="200">
        <v>0</v>
      </c>
      <c r="AR1595" s="201">
        <v>0</v>
      </c>
      <c r="AS1595" s="55">
        <v>1</v>
      </c>
      <c r="AT1595" s="55"/>
      <c r="AU1595" s="423">
        <v>0</v>
      </c>
      <c r="AV1595" s="200">
        <v>0</v>
      </c>
      <c r="AW1595" s="201">
        <v>0</v>
      </c>
      <c r="AX1595" s="423">
        <v>1</v>
      </c>
      <c r="AY1595" s="55"/>
      <c r="AZ1595" s="423">
        <v>0</v>
      </c>
      <c r="BA1595" s="200">
        <v>0</v>
      </c>
      <c r="BB1595" s="201">
        <v>0</v>
      </c>
      <c r="BC1595" s="425">
        <v>1</v>
      </c>
      <c r="BD1595" s="136"/>
    </row>
    <row r="1596" spans="1:56" ht="11.25" customHeight="1">
      <c r="A1596" s="123">
        <v>346</v>
      </c>
      <c r="B1596" s="6" t="s">
        <v>1009</v>
      </c>
      <c r="C1596" s="345">
        <v>4</v>
      </c>
      <c r="D1596" s="57">
        <v>34341</v>
      </c>
      <c r="E1596" s="94">
        <v>0</v>
      </c>
      <c r="F1596" s="55" t="s">
        <v>518</v>
      </c>
      <c r="G1596" s="55" t="s">
        <v>748</v>
      </c>
      <c r="H1596" s="55" t="s">
        <v>1010</v>
      </c>
      <c r="I1596" s="55" t="s">
        <v>849</v>
      </c>
      <c r="J1596" s="55" t="s">
        <v>129</v>
      </c>
      <c r="K1596" s="55" t="s">
        <v>688</v>
      </c>
      <c r="L1596" s="55"/>
      <c r="M1596" s="8"/>
      <c r="N1596" s="58"/>
      <c r="O1596" s="55"/>
      <c r="P1596" s="55"/>
      <c r="Q1596" s="55"/>
      <c r="R1596" s="8">
        <v>0</v>
      </c>
      <c r="S1596" s="58">
        <v>0</v>
      </c>
      <c r="T1596" s="55"/>
      <c r="U1596" s="55"/>
      <c r="V1596" s="55"/>
      <c r="W1596" s="8">
        <v>0</v>
      </c>
      <c r="X1596" s="58">
        <v>0</v>
      </c>
      <c r="Y1596" s="55"/>
      <c r="Z1596" s="55"/>
      <c r="AA1596" s="55"/>
      <c r="AB1596" s="8"/>
      <c r="AC1596" s="58"/>
      <c r="AD1596" s="55"/>
      <c r="AE1596" s="55"/>
      <c r="AF1596" s="55"/>
      <c r="AG1596" s="8"/>
      <c r="AH1596" s="58"/>
      <c r="AI1596" s="55"/>
      <c r="AJ1596" s="55"/>
      <c r="AK1596" s="55">
        <v>0</v>
      </c>
      <c r="AL1596" s="8">
        <v>0</v>
      </c>
      <c r="AM1596" s="58">
        <v>0</v>
      </c>
      <c r="AN1596" s="237">
        <v>1</v>
      </c>
      <c r="AO1596" s="228"/>
      <c r="AP1596" s="55">
        <v>0</v>
      </c>
      <c r="AQ1596" s="200">
        <v>0</v>
      </c>
      <c r="AR1596" s="201">
        <v>0</v>
      </c>
      <c r="AS1596" s="55">
        <v>1</v>
      </c>
      <c r="AT1596" s="55"/>
      <c r="AU1596" s="423">
        <v>0</v>
      </c>
      <c r="AV1596" s="200">
        <v>0</v>
      </c>
      <c r="AW1596" s="201">
        <v>0</v>
      </c>
      <c r="AX1596" s="423">
        <v>1</v>
      </c>
      <c r="AY1596" s="55"/>
      <c r="AZ1596" s="423">
        <v>0</v>
      </c>
      <c r="BA1596" s="200">
        <v>0</v>
      </c>
      <c r="BB1596" s="201">
        <v>0</v>
      </c>
      <c r="BC1596" s="425">
        <v>1</v>
      </c>
      <c r="BD1596" s="136"/>
    </row>
    <row r="1597" spans="1:56" ht="11.25" customHeight="1">
      <c r="A1597" s="123">
        <v>346</v>
      </c>
      <c r="B1597" s="6" t="s">
        <v>1009</v>
      </c>
      <c r="C1597" s="345">
        <v>5</v>
      </c>
      <c r="D1597" s="57">
        <v>34372</v>
      </c>
      <c r="E1597" s="94">
        <v>0</v>
      </c>
      <c r="F1597" s="55" t="s">
        <v>518</v>
      </c>
      <c r="G1597" s="55" t="s">
        <v>748</v>
      </c>
      <c r="H1597" s="55" t="s">
        <v>1010</v>
      </c>
      <c r="I1597" s="55" t="s">
        <v>849</v>
      </c>
      <c r="J1597" s="55" t="s">
        <v>129</v>
      </c>
      <c r="K1597" s="55" t="s">
        <v>688</v>
      </c>
      <c r="L1597" s="55"/>
      <c r="M1597" s="8"/>
      <c r="N1597" s="58"/>
      <c r="O1597" s="55"/>
      <c r="P1597" s="55"/>
      <c r="Q1597" s="55"/>
      <c r="R1597" s="8">
        <v>0</v>
      </c>
      <c r="S1597" s="58">
        <v>0</v>
      </c>
      <c r="T1597" s="55"/>
      <c r="U1597" s="55"/>
      <c r="V1597" s="55"/>
      <c r="W1597" s="8">
        <v>0</v>
      </c>
      <c r="X1597" s="58">
        <v>0</v>
      </c>
      <c r="Y1597" s="55"/>
      <c r="Z1597" s="55"/>
      <c r="AA1597" s="55"/>
      <c r="AB1597" s="8"/>
      <c r="AC1597" s="58"/>
      <c r="AD1597" s="55"/>
      <c r="AE1597" s="55"/>
      <c r="AF1597" s="55"/>
      <c r="AG1597" s="8"/>
      <c r="AH1597" s="58"/>
      <c r="AI1597" s="55"/>
      <c r="AJ1597" s="55"/>
      <c r="AK1597" s="55">
        <v>0</v>
      </c>
      <c r="AL1597" s="8">
        <v>0</v>
      </c>
      <c r="AM1597" s="58">
        <v>0</v>
      </c>
      <c r="AN1597" s="237">
        <v>1</v>
      </c>
      <c r="AO1597" s="228"/>
      <c r="AP1597" s="55">
        <v>0</v>
      </c>
      <c r="AQ1597" s="200">
        <v>0</v>
      </c>
      <c r="AR1597" s="201">
        <v>0</v>
      </c>
      <c r="AS1597" s="55">
        <v>1</v>
      </c>
      <c r="AT1597" s="55"/>
      <c r="AU1597" s="423">
        <v>0</v>
      </c>
      <c r="AV1597" s="200">
        <v>0</v>
      </c>
      <c r="AW1597" s="201">
        <v>0</v>
      </c>
      <c r="AX1597" s="423">
        <v>1</v>
      </c>
      <c r="AY1597" s="55"/>
      <c r="AZ1597" s="423">
        <v>0</v>
      </c>
      <c r="BA1597" s="200">
        <v>0</v>
      </c>
      <c r="BB1597" s="201">
        <v>0</v>
      </c>
      <c r="BC1597" s="425">
        <v>1</v>
      </c>
      <c r="BD1597" s="136"/>
    </row>
    <row r="1598" spans="1:56" ht="11.25" customHeight="1">
      <c r="A1598" s="123">
        <v>346</v>
      </c>
      <c r="B1598" s="6" t="s">
        <v>1009</v>
      </c>
      <c r="C1598" s="345">
        <v>6</v>
      </c>
      <c r="D1598" s="57">
        <v>34448</v>
      </c>
      <c r="E1598" s="94">
        <v>0</v>
      </c>
      <c r="F1598" s="55" t="s">
        <v>518</v>
      </c>
      <c r="G1598" s="55" t="s">
        <v>748</v>
      </c>
      <c r="H1598" s="55" t="s">
        <v>1010</v>
      </c>
      <c r="I1598" s="55" t="s">
        <v>849</v>
      </c>
      <c r="J1598" s="55" t="s">
        <v>129</v>
      </c>
      <c r="K1598" s="55" t="s">
        <v>688</v>
      </c>
      <c r="L1598" s="55"/>
      <c r="M1598" s="8"/>
      <c r="N1598" s="58"/>
      <c r="O1598" s="55"/>
      <c r="P1598" s="55"/>
      <c r="Q1598" s="55"/>
      <c r="R1598" s="8">
        <v>0</v>
      </c>
      <c r="S1598" s="58">
        <v>0</v>
      </c>
      <c r="T1598" s="55"/>
      <c r="U1598" s="55"/>
      <c r="V1598" s="55"/>
      <c r="W1598" s="8">
        <v>0</v>
      </c>
      <c r="X1598" s="58">
        <v>0</v>
      </c>
      <c r="Y1598" s="55"/>
      <c r="Z1598" s="55"/>
      <c r="AA1598" s="55"/>
      <c r="AB1598" s="8"/>
      <c r="AC1598" s="58"/>
      <c r="AD1598" s="55"/>
      <c r="AE1598" s="55"/>
      <c r="AF1598" s="55"/>
      <c r="AG1598" s="8"/>
      <c r="AH1598" s="58"/>
      <c r="AI1598" s="55"/>
      <c r="AJ1598" s="55"/>
      <c r="AK1598" s="55">
        <v>0</v>
      </c>
      <c r="AL1598" s="8">
        <v>0</v>
      </c>
      <c r="AM1598" s="58">
        <v>0</v>
      </c>
      <c r="AN1598" s="237">
        <v>1</v>
      </c>
      <c r="AO1598" s="228"/>
      <c r="AP1598" s="55">
        <v>0</v>
      </c>
      <c r="AQ1598" s="200">
        <v>0</v>
      </c>
      <c r="AR1598" s="201">
        <v>0</v>
      </c>
      <c r="AS1598" s="55">
        <v>1</v>
      </c>
      <c r="AT1598" s="55"/>
      <c r="AU1598" s="423">
        <v>0</v>
      </c>
      <c r="AV1598" s="200">
        <v>0</v>
      </c>
      <c r="AW1598" s="201">
        <v>0</v>
      </c>
      <c r="AX1598" s="423">
        <v>1</v>
      </c>
      <c r="AY1598" s="55"/>
      <c r="AZ1598" s="423">
        <v>0</v>
      </c>
      <c r="BA1598" s="200">
        <v>0</v>
      </c>
      <c r="BB1598" s="201">
        <v>0</v>
      </c>
      <c r="BC1598" s="425">
        <v>1</v>
      </c>
      <c r="BD1598" s="136"/>
    </row>
    <row r="1599" spans="1:56" ht="11.25" customHeight="1">
      <c r="A1599" s="123">
        <v>346</v>
      </c>
      <c r="B1599" s="55" t="s">
        <v>1009</v>
      </c>
      <c r="C1599" s="345">
        <v>7</v>
      </c>
      <c r="D1599" s="57">
        <v>34365</v>
      </c>
      <c r="E1599" s="94">
        <v>0</v>
      </c>
      <c r="F1599" s="55" t="s">
        <v>518</v>
      </c>
      <c r="G1599" s="55" t="s">
        <v>748</v>
      </c>
      <c r="H1599" s="55" t="s">
        <v>1010</v>
      </c>
      <c r="I1599" s="55" t="s">
        <v>849</v>
      </c>
      <c r="J1599" s="55" t="s">
        <v>129</v>
      </c>
      <c r="K1599" s="55" t="s">
        <v>848</v>
      </c>
      <c r="L1599" s="55"/>
      <c r="M1599" s="8"/>
      <c r="N1599" s="58"/>
      <c r="O1599" s="55"/>
      <c r="P1599" s="55"/>
      <c r="Q1599" s="55"/>
      <c r="R1599" s="8">
        <v>0</v>
      </c>
      <c r="S1599" s="58">
        <v>0</v>
      </c>
      <c r="T1599" s="55"/>
      <c r="U1599" s="55"/>
      <c r="V1599" s="55"/>
      <c r="W1599" s="8">
        <v>0</v>
      </c>
      <c r="X1599" s="58">
        <v>0</v>
      </c>
      <c r="Y1599" s="55"/>
      <c r="Z1599" s="55"/>
      <c r="AA1599" s="55"/>
      <c r="AB1599" s="8"/>
      <c r="AC1599" s="58"/>
      <c r="AD1599" s="55"/>
      <c r="AE1599" s="55"/>
      <c r="AF1599" s="55"/>
      <c r="AG1599" s="8"/>
      <c r="AH1599" s="58"/>
      <c r="AI1599" s="55"/>
      <c r="AJ1599" s="55"/>
      <c r="AK1599" s="55">
        <v>0</v>
      </c>
      <c r="AL1599" s="8">
        <v>0</v>
      </c>
      <c r="AM1599" s="58">
        <v>0</v>
      </c>
      <c r="AN1599" s="237">
        <v>1</v>
      </c>
      <c r="AO1599" s="228"/>
      <c r="AP1599" s="55">
        <v>0</v>
      </c>
      <c r="AQ1599" s="200">
        <v>0</v>
      </c>
      <c r="AR1599" s="201">
        <v>0</v>
      </c>
      <c r="AS1599" s="55">
        <v>1</v>
      </c>
      <c r="AT1599" s="55"/>
      <c r="AU1599" s="423">
        <v>0</v>
      </c>
      <c r="AV1599" s="200">
        <v>0</v>
      </c>
      <c r="AW1599" s="201">
        <v>0</v>
      </c>
      <c r="AX1599" s="423">
        <v>1</v>
      </c>
      <c r="AY1599" s="55"/>
      <c r="AZ1599" s="423">
        <v>0</v>
      </c>
      <c r="BA1599" s="200">
        <v>0</v>
      </c>
      <c r="BB1599" s="201">
        <v>0</v>
      </c>
      <c r="BC1599" s="425">
        <v>1</v>
      </c>
      <c r="BD1599" s="136"/>
    </row>
    <row r="1600" spans="1:56" ht="11.25" customHeight="1">
      <c r="A1600" s="123">
        <v>346</v>
      </c>
      <c r="B1600" s="6" t="s">
        <v>1009</v>
      </c>
      <c r="C1600" s="345">
        <v>8</v>
      </c>
      <c r="D1600" s="57">
        <v>34788</v>
      </c>
      <c r="E1600" s="94">
        <v>0</v>
      </c>
      <c r="F1600" s="55" t="s">
        <v>518</v>
      </c>
      <c r="G1600" s="55" t="s">
        <v>748</v>
      </c>
      <c r="H1600" s="55" t="s">
        <v>1010</v>
      </c>
      <c r="I1600" s="55" t="s">
        <v>849</v>
      </c>
      <c r="J1600" s="55" t="s">
        <v>129</v>
      </c>
      <c r="K1600" s="55" t="s">
        <v>688</v>
      </c>
      <c r="L1600" s="55"/>
      <c r="M1600" s="8"/>
      <c r="N1600" s="58"/>
      <c r="O1600" s="55"/>
      <c r="P1600" s="55"/>
      <c r="Q1600" s="55"/>
      <c r="R1600" s="8">
        <v>0</v>
      </c>
      <c r="S1600" s="58">
        <v>0</v>
      </c>
      <c r="T1600" s="55"/>
      <c r="U1600" s="55"/>
      <c r="V1600" s="55"/>
      <c r="W1600" s="8">
        <v>0</v>
      </c>
      <c r="X1600" s="58">
        <v>0</v>
      </c>
      <c r="Y1600" s="55"/>
      <c r="Z1600" s="55"/>
      <c r="AA1600" s="55"/>
      <c r="AB1600" s="8"/>
      <c r="AC1600" s="58"/>
      <c r="AD1600" s="55"/>
      <c r="AE1600" s="55"/>
      <c r="AF1600" s="55"/>
      <c r="AG1600" s="8"/>
      <c r="AH1600" s="58"/>
      <c r="AI1600" s="55"/>
      <c r="AJ1600" s="55"/>
      <c r="AK1600" s="55"/>
      <c r="AL1600" s="8">
        <v>0</v>
      </c>
      <c r="AM1600" s="58">
        <v>0</v>
      </c>
      <c r="AN1600" s="237">
        <v>1</v>
      </c>
      <c r="AO1600" s="228"/>
      <c r="AP1600" s="55"/>
      <c r="AQ1600" s="200">
        <v>0</v>
      </c>
      <c r="AR1600" s="201">
        <v>0</v>
      </c>
      <c r="AS1600" s="55">
        <v>1</v>
      </c>
      <c r="AT1600" s="55"/>
      <c r="AU1600" s="245">
        <v>0</v>
      </c>
      <c r="AV1600" s="200">
        <v>0</v>
      </c>
      <c r="AW1600" s="201">
        <v>0</v>
      </c>
      <c r="AX1600" s="423">
        <v>1</v>
      </c>
      <c r="AY1600" s="55"/>
      <c r="AZ1600" s="423">
        <v>0</v>
      </c>
      <c r="BA1600" s="200">
        <v>0</v>
      </c>
      <c r="BB1600" s="201">
        <v>0</v>
      </c>
      <c r="BC1600" s="425">
        <v>1</v>
      </c>
      <c r="BD1600" s="136"/>
    </row>
    <row r="1601" spans="1:56" ht="11.25" customHeight="1">
      <c r="A1601" s="357">
        <v>347</v>
      </c>
      <c r="B1601" s="263" t="s">
        <v>279</v>
      </c>
      <c r="C1601" s="344">
        <v>0</v>
      </c>
      <c r="D1601" s="264"/>
      <c r="E1601" s="421">
        <v>80</v>
      </c>
      <c r="F1601" s="263" t="s">
        <v>832</v>
      </c>
      <c r="G1601" s="263" t="s">
        <v>589</v>
      </c>
      <c r="H1601" s="263" t="s">
        <v>447</v>
      </c>
      <c r="I1601" s="263" t="s">
        <v>103</v>
      </c>
      <c r="J1601" s="263"/>
      <c r="K1601" s="263"/>
      <c r="L1601" s="272">
        <v>141.2303</v>
      </c>
      <c r="M1601" s="265">
        <v>0</v>
      </c>
      <c r="N1601" s="268">
        <v>0</v>
      </c>
      <c r="O1601" s="263"/>
      <c r="P1601" s="263"/>
      <c r="Q1601" s="272">
        <v>79.391050000000007</v>
      </c>
      <c r="R1601" s="265">
        <v>0</v>
      </c>
      <c r="S1601" s="268">
        <v>0</v>
      </c>
      <c r="T1601" s="263"/>
      <c r="U1601" s="263"/>
      <c r="V1601" s="272">
        <v>114.2658</v>
      </c>
      <c r="W1601" s="265">
        <v>0</v>
      </c>
      <c r="X1601" s="268">
        <v>0</v>
      </c>
      <c r="Y1601" s="263"/>
      <c r="Z1601" s="263"/>
      <c r="AA1601" s="265">
        <v>172.20465000000002</v>
      </c>
      <c r="AB1601" s="265">
        <v>0</v>
      </c>
      <c r="AC1601" s="268">
        <v>0</v>
      </c>
      <c r="AD1601" s="263"/>
      <c r="AE1601" s="263"/>
      <c r="AF1601" s="271">
        <v>244.24265</v>
      </c>
      <c r="AG1601" s="265">
        <v>0</v>
      </c>
      <c r="AH1601" s="268">
        <v>0</v>
      </c>
      <c r="AI1601" s="263"/>
      <c r="AJ1601" s="263"/>
      <c r="AK1601" s="263">
        <v>135.79759999999999</v>
      </c>
      <c r="AL1601" s="265">
        <v>0</v>
      </c>
      <c r="AM1601" s="268">
        <v>0</v>
      </c>
      <c r="AN1601" s="263"/>
      <c r="AO1601" s="313"/>
      <c r="AP1601" s="263">
        <v>99.4602</v>
      </c>
      <c r="AQ1601" s="265">
        <v>0</v>
      </c>
      <c r="AR1601" s="268">
        <v>0</v>
      </c>
      <c r="AS1601" s="263"/>
      <c r="AT1601" s="263"/>
      <c r="AU1601" s="422">
        <v>116.94235</v>
      </c>
      <c r="AV1601" s="265">
        <v>0</v>
      </c>
      <c r="AW1601" s="268">
        <v>0</v>
      </c>
      <c r="AX1601" s="422"/>
      <c r="AY1601" s="263"/>
      <c r="AZ1601" s="422">
        <v>143.38944999999998</v>
      </c>
      <c r="BA1601" s="265">
        <v>0</v>
      </c>
      <c r="BB1601" s="268">
        <v>0</v>
      </c>
      <c r="BC1601" s="422"/>
      <c r="BD1601" s="263"/>
    </row>
    <row r="1602" spans="1:56" s="4" customFormat="1" ht="11.25" customHeight="1">
      <c r="A1602" s="123">
        <v>347</v>
      </c>
      <c r="B1602" s="55" t="s">
        <v>279</v>
      </c>
      <c r="C1602" s="345">
        <v>1</v>
      </c>
      <c r="D1602" s="57">
        <v>21807</v>
      </c>
      <c r="E1602" s="8">
        <v>40</v>
      </c>
      <c r="F1602" s="55" t="s">
        <v>835</v>
      </c>
      <c r="G1602" s="55" t="s">
        <v>589</v>
      </c>
      <c r="H1602" s="55" t="s">
        <v>447</v>
      </c>
      <c r="I1602" s="55" t="s">
        <v>103</v>
      </c>
      <c r="J1602" s="55"/>
      <c r="K1602" s="55"/>
      <c r="L1602" s="55"/>
      <c r="M1602" s="8"/>
      <c r="N1602" s="58"/>
      <c r="O1602" s="55"/>
      <c r="P1602" s="55"/>
      <c r="Q1602" s="55"/>
      <c r="R1602" s="8">
        <v>0</v>
      </c>
      <c r="S1602" s="58">
        <v>0</v>
      </c>
      <c r="T1602" s="55"/>
      <c r="U1602" s="55"/>
      <c r="V1602" s="55"/>
      <c r="W1602" s="8">
        <v>0</v>
      </c>
      <c r="X1602" s="58">
        <v>0</v>
      </c>
      <c r="Y1602" s="55"/>
      <c r="Z1602" s="55"/>
      <c r="AA1602" s="55"/>
      <c r="AB1602" s="8"/>
      <c r="AC1602" s="58"/>
      <c r="AD1602" s="55"/>
      <c r="AE1602" s="55"/>
      <c r="AF1602" s="55"/>
      <c r="AG1602" s="8"/>
      <c r="AH1602" s="58"/>
      <c r="AI1602" s="55"/>
      <c r="AJ1602" s="55"/>
      <c r="AK1602" s="55">
        <v>33.32255</v>
      </c>
      <c r="AL1602" s="8">
        <v>0</v>
      </c>
      <c r="AM1602" s="58">
        <v>0</v>
      </c>
      <c r="AN1602" s="55"/>
      <c r="AO1602" s="228"/>
      <c r="AP1602" s="55">
        <v>33.1</v>
      </c>
      <c r="AQ1602" s="200">
        <v>0</v>
      </c>
      <c r="AR1602" s="201">
        <v>0</v>
      </c>
      <c r="AS1602" s="55"/>
      <c r="AT1602" s="55"/>
      <c r="AU1602" s="423">
        <v>0</v>
      </c>
      <c r="AV1602" s="200">
        <v>0</v>
      </c>
      <c r="AW1602" s="201">
        <v>0</v>
      </c>
      <c r="AX1602" s="423"/>
      <c r="AY1602" s="55"/>
      <c r="AZ1602" s="423">
        <v>0</v>
      </c>
      <c r="BA1602" s="200">
        <v>0</v>
      </c>
      <c r="BB1602" s="201">
        <v>0</v>
      </c>
      <c r="BC1602" s="425"/>
      <c r="BD1602" s="136"/>
    </row>
    <row r="1603" spans="1:56" ht="11.25" customHeight="1">
      <c r="A1603" s="123">
        <v>347</v>
      </c>
      <c r="B1603" s="55" t="s">
        <v>279</v>
      </c>
      <c r="C1603" s="345">
        <v>2</v>
      </c>
      <c r="D1603" s="57">
        <v>33305</v>
      </c>
      <c r="E1603" s="8">
        <v>40</v>
      </c>
      <c r="F1603" s="55" t="s">
        <v>835</v>
      </c>
      <c r="G1603" s="55" t="s">
        <v>589</v>
      </c>
      <c r="H1603" s="55" t="s">
        <v>447</v>
      </c>
      <c r="I1603" s="55" t="s">
        <v>103</v>
      </c>
      <c r="J1603" s="55"/>
      <c r="K1603" s="55"/>
      <c r="L1603" s="55"/>
      <c r="M1603" s="8"/>
      <c r="N1603" s="58"/>
      <c r="O1603" s="55"/>
      <c r="P1603" s="55"/>
      <c r="Q1603" s="55"/>
      <c r="R1603" s="8">
        <v>0</v>
      </c>
      <c r="S1603" s="58">
        <v>0</v>
      </c>
      <c r="T1603" s="55"/>
      <c r="U1603" s="55"/>
      <c r="V1603" s="55"/>
      <c r="W1603" s="8">
        <v>0</v>
      </c>
      <c r="X1603" s="58">
        <v>0</v>
      </c>
      <c r="Y1603" s="55"/>
      <c r="Z1603" s="55"/>
      <c r="AA1603" s="55"/>
      <c r="AB1603" s="8"/>
      <c r="AC1603" s="58"/>
      <c r="AD1603" s="55"/>
      <c r="AE1603" s="55"/>
      <c r="AF1603" s="55"/>
      <c r="AG1603" s="8"/>
      <c r="AH1603" s="58"/>
      <c r="AI1603" s="55"/>
      <c r="AJ1603" s="55"/>
      <c r="AK1603" s="55">
        <v>102.47505</v>
      </c>
      <c r="AL1603" s="8">
        <v>0</v>
      </c>
      <c r="AM1603" s="58">
        <v>0</v>
      </c>
      <c r="AN1603" s="55"/>
      <c r="AO1603" s="228"/>
      <c r="AP1603" s="55">
        <v>66.36</v>
      </c>
      <c r="AQ1603" s="200">
        <v>0</v>
      </c>
      <c r="AR1603" s="201">
        <v>0</v>
      </c>
      <c r="AS1603" s="55"/>
      <c r="AT1603" s="55"/>
      <c r="AU1603" s="423">
        <v>116.94235</v>
      </c>
      <c r="AV1603" s="200">
        <v>0</v>
      </c>
      <c r="AW1603" s="201">
        <v>0</v>
      </c>
      <c r="AX1603" s="423"/>
      <c r="AY1603" s="55"/>
      <c r="AZ1603" s="423">
        <v>143.38944999999998</v>
      </c>
      <c r="BA1603" s="200">
        <v>0</v>
      </c>
      <c r="BB1603" s="201">
        <v>0</v>
      </c>
      <c r="BC1603" s="425"/>
      <c r="BD1603" s="136"/>
    </row>
    <row r="1604" spans="1:56" s="4" customFormat="1" ht="11.25" customHeight="1">
      <c r="A1604" s="357">
        <v>348</v>
      </c>
      <c r="B1604" s="270" t="s">
        <v>1007</v>
      </c>
      <c r="C1604" s="344">
        <v>0</v>
      </c>
      <c r="D1604" s="264"/>
      <c r="E1604" s="421">
        <v>710</v>
      </c>
      <c r="F1604" s="263" t="s">
        <v>1006</v>
      </c>
      <c r="G1604" s="263" t="s">
        <v>748</v>
      </c>
      <c r="H1604" s="263" t="s">
        <v>388</v>
      </c>
      <c r="I1604" s="263" t="s">
        <v>849</v>
      </c>
      <c r="J1604" s="263" t="s">
        <v>591</v>
      </c>
      <c r="K1604" s="263" t="s">
        <v>848</v>
      </c>
      <c r="L1604" s="267">
        <v>2327.9</v>
      </c>
      <c r="M1604" s="265">
        <v>2521570.6529369703</v>
      </c>
      <c r="N1604" s="268">
        <v>1.0831954349142878</v>
      </c>
      <c r="O1604" s="263">
        <v>1</v>
      </c>
      <c r="P1604" s="263"/>
      <c r="Q1604" s="267">
        <v>3075.09</v>
      </c>
      <c r="R1604" s="265">
        <v>3179687.3263850012</v>
      </c>
      <c r="S1604" s="268">
        <v>1.0340143951510365</v>
      </c>
      <c r="T1604" s="263">
        <v>1</v>
      </c>
      <c r="U1604" s="263"/>
      <c r="V1604" s="284">
        <v>1783.0060000000001</v>
      </c>
      <c r="W1604" s="265">
        <v>1850536.5328989117</v>
      </c>
      <c r="X1604" s="268">
        <v>1.0378745404664436</v>
      </c>
      <c r="Y1604" s="263">
        <v>1</v>
      </c>
      <c r="Z1604" s="263"/>
      <c r="AA1604" s="284">
        <v>1088.7565099999999</v>
      </c>
      <c r="AB1604" s="265">
        <v>1145641.53230468</v>
      </c>
      <c r="AC1604" s="268">
        <v>1.0522476988952103</v>
      </c>
      <c r="AD1604" s="263">
        <v>1</v>
      </c>
      <c r="AE1604" s="263"/>
      <c r="AF1604" s="284">
        <v>2496.1251130000001</v>
      </c>
      <c r="AG1604" s="265">
        <v>2592886.1918520168</v>
      </c>
      <c r="AH1604" s="268">
        <v>1.0387645147865698</v>
      </c>
      <c r="AI1604" s="263">
        <v>1</v>
      </c>
      <c r="AJ1604" s="263"/>
      <c r="AK1604" s="263">
        <v>4404</v>
      </c>
      <c r="AL1604" s="265">
        <v>4793979.4604884153</v>
      </c>
      <c r="AM1604" s="268">
        <v>1.0885511944796582</v>
      </c>
      <c r="AN1604" s="263"/>
      <c r="AO1604" s="313"/>
      <c r="AP1604" s="263">
        <v>3347.09</v>
      </c>
      <c r="AQ1604" s="265">
        <v>3513396.8400264466</v>
      </c>
      <c r="AR1604" s="268">
        <v>1.049686993784585</v>
      </c>
      <c r="AS1604" s="263"/>
      <c r="AT1604" s="263"/>
      <c r="AU1604" s="422">
        <v>4048.1421399999999</v>
      </c>
      <c r="AV1604" s="265">
        <v>4140282.853634852</v>
      </c>
      <c r="AW1604" s="268">
        <v>1.0227612347709836</v>
      </c>
      <c r="AX1604" s="422"/>
      <c r="AY1604" s="263"/>
      <c r="AZ1604" s="422">
        <v>3010.2171126500002</v>
      </c>
      <c r="BA1604" s="265">
        <v>3003340.4134539706</v>
      </c>
      <c r="BB1604" s="268">
        <v>0.99771554710551236</v>
      </c>
      <c r="BC1604" s="422"/>
      <c r="BD1604" s="263"/>
    </row>
    <row r="1605" spans="1:56" ht="11.25" customHeight="1">
      <c r="A1605" s="123">
        <v>348</v>
      </c>
      <c r="B1605" s="6" t="s">
        <v>1007</v>
      </c>
      <c r="C1605" s="345">
        <v>1</v>
      </c>
      <c r="D1605" s="57">
        <v>28944</v>
      </c>
      <c r="E1605" s="94">
        <v>0</v>
      </c>
      <c r="F1605" s="55" t="s">
        <v>1006</v>
      </c>
      <c r="G1605" s="55" t="s">
        <v>748</v>
      </c>
      <c r="H1605" s="55" t="s">
        <v>388</v>
      </c>
      <c r="I1605" s="55" t="s">
        <v>849</v>
      </c>
      <c r="J1605" s="55" t="s">
        <v>591</v>
      </c>
      <c r="K1605" s="55" t="s">
        <v>848</v>
      </c>
      <c r="L1605" s="55"/>
      <c r="M1605" s="8"/>
      <c r="N1605" s="58"/>
      <c r="O1605" s="55"/>
      <c r="P1605" s="55"/>
      <c r="Q1605" s="55"/>
      <c r="R1605" s="8">
        <v>0</v>
      </c>
      <c r="S1605" s="58">
        <v>0</v>
      </c>
      <c r="T1605" s="55"/>
      <c r="U1605" s="55"/>
      <c r="V1605" s="55"/>
      <c r="W1605" s="8">
        <v>0</v>
      </c>
      <c r="X1605" s="58">
        <v>0</v>
      </c>
      <c r="Y1605" s="55"/>
      <c r="Z1605" s="55"/>
      <c r="AA1605" s="55"/>
      <c r="AB1605" s="8"/>
      <c r="AC1605" s="58"/>
      <c r="AD1605" s="55"/>
      <c r="AE1605" s="55"/>
      <c r="AF1605" s="55"/>
      <c r="AG1605" s="8">
        <v>0</v>
      </c>
      <c r="AH1605" s="58">
        <v>0</v>
      </c>
      <c r="AI1605" s="55"/>
      <c r="AJ1605" s="55"/>
      <c r="AK1605" s="55"/>
      <c r="AL1605" s="8">
        <v>0</v>
      </c>
      <c r="AM1605" s="58">
        <v>0</v>
      </c>
      <c r="AN1605" s="237">
        <v>1</v>
      </c>
      <c r="AO1605" s="228"/>
      <c r="AP1605" s="55"/>
      <c r="AQ1605" s="200">
        <v>0</v>
      </c>
      <c r="AR1605" s="201">
        <v>0</v>
      </c>
      <c r="AS1605" s="55">
        <v>1</v>
      </c>
      <c r="AT1605" s="55"/>
      <c r="AU1605" s="245">
        <v>0</v>
      </c>
      <c r="AV1605" s="200">
        <v>0</v>
      </c>
      <c r="AW1605" s="201">
        <v>0</v>
      </c>
      <c r="AX1605" s="423">
        <v>1</v>
      </c>
      <c r="AY1605" s="55"/>
      <c r="AZ1605" s="245">
        <v>0</v>
      </c>
      <c r="BA1605" s="200">
        <v>0</v>
      </c>
      <c r="BB1605" s="201">
        <v>0</v>
      </c>
      <c r="BC1605" s="425">
        <v>1</v>
      </c>
      <c r="BD1605" s="136"/>
    </row>
    <row r="1606" spans="1:56" ht="11.25" customHeight="1">
      <c r="A1606" s="123">
        <v>348</v>
      </c>
      <c r="B1606" s="6" t="s">
        <v>1007</v>
      </c>
      <c r="C1606" s="345">
        <v>2</v>
      </c>
      <c r="D1606" s="57">
        <v>29272</v>
      </c>
      <c r="E1606" s="94">
        <v>0</v>
      </c>
      <c r="F1606" s="55" t="s">
        <v>1006</v>
      </c>
      <c r="G1606" s="55" t="s">
        <v>748</v>
      </c>
      <c r="H1606" s="55" t="s">
        <v>388</v>
      </c>
      <c r="I1606" s="55" t="s">
        <v>849</v>
      </c>
      <c r="J1606" s="55" t="s">
        <v>591</v>
      </c>
      <c r="K1606" s="55" t="s">
        <v>848</v>
      </c>
      <c r="L1606" s="55"/>
      <c r="M1606" s="8"/>
      <c r="N1606" s="58"/>
      <c r="O1606" s="55"/>
      <c r="P1606" s="55"/>
      <c r="Q1606" s="55"/>
      <c r="R1606" s="8">
        <v>0</v>
      </c>
      <c r="S1606" s="58">
        <v>0</v>
      </c>
      <c r="T1606" s="55"/>
      <c r="U1606" s="55"/>
      <c r="V1606" s="55"/>
      <c r="W1606" s="8">
        <v>0</v>
      </c>
      <c r="X1606" s="58">
        <v>0</v>
      </c>
      <c r="Y1606" s="55"/>
      <c r="Z1606" s="55"/>
      <c r="AA1606" s="55"/>
      <c r="AB1606" s="8"/>
      <c r="AC1606" s="58"/>
      <c r="AD1606" s="55"/>
      <c r="AE1606" s="55"/>
      <c r="AF1606" s="55"/>
      <c r="AG1606" s="8"/>
      <c r="AH1606" s="58"/>
      <c r="AI1606" s="55"/>
      <c r="AJ1606" s="55"/>
      <c r="AK1606" s="55"/>
      <c r="AL1606" s="8">
        <v>0</v>
      </c>
      <c r="AM1606" s="58">
        <v>0</v>
      </c>
      <c r="AN1606" s="237">
        <v>1</v>
      </c>
      <c r="AO1606" s="228"/>
      <c r="AP1606" s="55"/>
      <c r="AQ1606" s="200">
        <v>0</v>
      </c>
      <c r="AR1606" s="201">
        <v>0</v>
      </c>
      <c r="AS1606" s="55">
        <v>1</v>
      </c>
      <c r="AT1606" s="55"/>
      <c r="AU1606" s="245">
        <v>0</v>
      </c>
      <c r="AV1606" s="200">
        <v>0</v>
      </c>
      <c r="AW1606" s="201">
        <v>0</v>
      </c>
      <c r="AX1606" s="423">
        <v>1</v>
      </c>
      <c r="AY1606" s="55"/>
      <c r="AZ1606" s="245">
        <v>0</v>
      </c>
      <c r="BA1606" s="200">
        <v>0</v>
      </c>
      <c r="BB1606" s="201">
        <v>0</v>
      </c>
      <c r="BC1606" s="425">
        <v>1</v>
      </c>
      <c r="BD1606" s="136"/>
    </row>
    <row r="1607" spans="1:56" ht="11.25" customHeight="1">
      <c r="A1607" s="123">
        <v>348</v>
      </c>
      <c r="B1607" s="6" t="s">
        <v>1007</v>
      </c>
      <c r="C1607" s="345">
        <v>3</v>
      </c>
      <c r="D1607" s="57">
        <v>31352</v>
      </c>
      <c r="E1607" s="94">
        <v>0</v>
      </c>
      <c r="F1607" s="55" t="s">
        <v>1006</v>
      </c>
      <c r="G1607" s="55" t="s">
        <v>748</v>
      </c>
      <c r="H1607" s="55" t="s">
        <v>388</v>
      </c>
      <c r="I1607" s="55" t="s">
        <v>849</v>
      </c>
      <c r="J1607" s="55" t="s">
        <v>591</v>
      </c>
      <c r="K1607" s="55" t="s">
        <v>848</v>
      </c>
      <c r="L1607" s="55"/>
      <c r="M1607" s="8"/>
      <c r="N1607" s="58"/>
      <c r="O1607" s="55"/>
      <c r="P1607" s="55"/>
      <c r="Q1607" s="55"/>
      <c r="R1607" s="8">
        <v>0</v>
      </c>
      <c r="S1607" s="58">
        <v>0</v>
      </c>
      <c r="T1607" s="55"/>
      <c r="U1607" s="55"/>
      <c r="V1607" s="55"/>
      <c r="W1607" s="8">
        <v>0</v>
      </c>
      <c r="X1607" s="58">
        <v>0</v>
      </c>
      <c r="Y1607" s="55"/>
      <c r="Z1607" s="55"/>
      <c r="AA1607" s="55"/>
      <c r="AB1607" s="8"/>
      <c r="AC1607" s="58"/>
      <c r="AD1607" s="55"/>
      <c r="AE1607" s="55"/>
      <c r="AF1607" s="55"/>
      <c r="AG1607" s="8"/>
      <c r="AH1607" s="58"/>
      <c r="AI1607" s="55"/>
      <c r="AJ1607" s="55"/>
      <c r="AK1607" s="55"/>
      <c r="AL1607" s="8">
        <v>0</v>
      </c>
      <c r="AM1607" s="58">
        <v>0</v>
      </c>
      <c r="AN1607" s="237">
        <v>1</v>
      </c>
      <c r="AO1607" s="228"/>
      <c r="AP1607" s="55"/>
      <c r="AQ1607" s="200">
        <v>0</v>
      </c>
      <c r="AR1607" s="201">
        <v>0</v>
      </c>
      <c r="AS1607" s="55">
        <v>1</v>
      </c>
      <c r="AT1607" s="55"/>
      <c r="AU1607" s="245">
        <v>0</v>
      </c>
      <c r="AV1607" s="200">
        <v>0</v>
      </c>
      <c r="AW1607" s="201">
        <v>0</v>
      </c>
      <c r="AX1607" s="423">
        <v>1</v>
      </c>
      <c r="AY1607" s="55"/>
      <c r="AZ1607" s="245">
        <v>0</v>
      </c>
      <c r="BA1607" s="200">
        <v>0</v>
      </c>
      <c r="BB1607" s="201">
        <v>0</v>
      </c>
      <c r="BC1607" s="425">
        <v>1</v>
      </c>
      <c r="BD1607" s="136"/>
    </row>
    <row r="1608" spans="1:56" ht="11.25" customHeight="1">
      <c r="A1608" s="123">
        <v>348</v>
      </c>
      <c r="B1608" s="6" t="s">
        <v>1007</v>
      </c>
      <c r="C1608" s="345">
        <v>4</v>
      </c>
      <c r="D1608" s="57">
        <v>31788</v>
      </c>
      <c r="E1608" s="94">
        <v>0</v>
      </c>
      <c r="F1608" s="103" t="s">
        <v>1006</v>
      </c>
      <c r="G1608" s="55" t="s">
        <v>748</v>
      </c>
      <c r="H1608" s="55" t="s">
        <v>388</v>
      </c>
      <c r="I1608" s="55" t="s">
        <v>849</v>
      </c>
      <c r="J1608" s="55" t="s">
        <v>591</v>
      </c>
      <c r="K1608" s="55" t="s">
        <v>848</v>
      </c>
      <c r="L1608" s="55"/>
      <c r="M1608" s="8"/>
      <c r="N1608" s="58"/>
      <c r="O1608" s="55"/>
      <c r="P1608" s="55"/>
      <c r="Q1608" s="55"/>
      <c r="R1608" s="8">
        <v>0</v>
      </c>
      <c r="S1608" s="58">
        <v>0</v>
      </c>
      <c r="T1608" s="55"/>
      <c r="U1608" s="55"/>
      <c r="V1608" s="55"/>
      <c r="W1608" s="8">
        <v>0</v>
      </c>
      <c r="X1608" s="58">
        <v>0</v>
      </c>
      <c r="Y1608" s="55"/>
      <c r="Z1608" s="55"/>
      <c r="AA1608" s="55"/>
      <c r="AB1608" s="8"/>
      <c r="AC1608" s="58"/>
      <c r="AD1608" s="55"/>
      <c r="AE1608" s="55"/>
      <c r="AF1608" s="55"/>
      <c r="AG1608" s="8"/>
      <c r="AH1608" s="58"/>
      <c r="AI1608" s="55"/>
      <c r="AJ1608" s="55"/>
      <c r="AK1608" s="55"/>
      <c r="AL1608" s="8">
        <v>0</v>
      </c>
      <c r="AM1608" s="58">
        <v>0</v>
      </c>
      <c r="AN1608" s="237">
        <v>1</v>
      </c>
      <c r="AO1608" s="228"/>
      <c r="AP1608" s="55"/>
      <c r="AQ1608" s="200">
        <v>0</v>
      </c>
      <c r="AR1608" s="201">
        <v>0</v>
      </c>
      <c r="AS1608" s="55">
        <v>1</v>
      </c>
      <c r="AT1608" s="55"/>
      <c r="AU1608" s="245">
        <v>0</v>
      </c>
      <c r="AV1608" s="200">
        <v>0</v>
      </c>
      <c r="AW1608" s="201">
        <v>0</v>
      </c>
      <c r="AX1608" s="423">
        <v>1</v>
      </c>
      <c r="AY1608" s="55"/>
      <c r="AZ1608" s="245">
        <v>0</v>
      </c>
      <c r="BA1608" s="200">
        <v>0</v>
      </c>
      <c r="BB1608" s="201">
        <v>0</v>
      </c>
      <c r="BC1608" s="425">
        <v>1</v>
      </c>
      <c r="BD1608" s="136"/>
    </row>
    <row r="1609" spans="1:56" ht="11.25" customHeight="1">
      <c r="A1609" s="123">
        <v>348</v>
      </c>
      <c r="B1609" s="207" t="s">
        <v>1007</v>
      </c>
      <c r="C1609" s="346">
        <v>5</v>
      </c>
      <c r="D1609" s="140">
        <v>32595</v>
      </c>
      <c r="E1609" s="94">
        <v>0</v>
      </c>
      <c r="F1609" s="208" t="s">
        <v>1006</v>
      </c>
      <c r="G1609" s="208" t="s">
        <v>748</v>
      </c>
      <c r="H1609" s="208" t="s">
        <v>388</v>
      </c>
      <c r="I1609" s="136" t="s">
        <v>849</v>
      </c>
      <c r="J1609" s="136" t="s">
        <v>591</v>
      </c>
      <c r="K1609" s="136" t="s">
        <v>848</v>
      </c>
      <c r="L1609" s="136"/>
      <c r="M1609" s="126"/>
      <c r="N1609" s="221"/>
      <c r="O1609" s="136"/>
      <c r="P1609" s="136"/>
      <c r="Q1609" s="136"/>
      <c r="R1609" s="126">
        <v>0</v>
      </c>
      <c r="S1609" s="221">
        <v>0</v>
      </c>
      <c r="T1609" s="136"/>
      <c r="U1609" s="136"/>
      <c r="V1609" s="136"/>
      <c r="W1609" s="126">
        <v>0</v>
      </c>
      <c r="X1609" s="221">
        <v>0</v>
      </c>
      <c r="Y1609" s="136"/>
      <c r="Z1609" s="136"/>
      <c r="AA1609" s="136"/>
      <c r="AB1609" s="126"/>
      <c r="AC1609" s="221"/>
      <c r="AD1609" s="136"/>
      <c r="AE1609" s="136"/>
      <c r="AF1609" s="136"/>
      <c r="AG1609" s="126"/>
      <c r="AH1609" s="221"/>
      <c r="AI1609" s="136"/>
      <c r="AJ1609" s="136"/>
      <c r="AK1609" s="136"/>
      <c r="AL1609" s="8">
        <v>0</v>
      </c>
      <c r="AM1609" s="58">
        <v>0</v>
      </c>
      <c r="AN1609" s="237">
        <v>1</v>
      </c>
      <c r="AO1609" s="237"/>
      <c r="AP1609" s="136"/>
      <c r="AQ1609" s="200">
        <v>0</v>
      </c>
      <c r="AR1609" s="201">
        <v>0</v>
      </c>
      <c r="AS1609" s="136">
        <v>1</v>
      </c>
      <c r="AT1609" s="136"/>
      <c r="AU1609" s="245">
        <v>0</v>
      </c>
      <c r="AV1609" s="200">
        <v>0</v>
      </c>
      <c r="AW1609" s="201">
        <v>0</v>
      </c>
      <c r="AX1609" s="423">
        <v>1</v>
      </c>
      <c r="AY1609" s="136"/>
      <c r="AZ1609" s="245">
        <v>0</v>
      </c>
      <c r="BA1609" s="200">
        <v>0</v>
      </c>
      <c r="BB1609" s="201">
        <v>0</v>
      </c>
      <c r="BC1609" s="425">
        <v>1</v>
      </c>
      <c r="BD1609" s="136"/>
    </row>
    <row r="1610" spans="1:56" ht="11.25" customHeight="1">
      <c r="A1610" s="123">
        <v>348</v>
      </c>
      <c r="B1610" s="207" t="s">
        <v>1007</v>
      </c>
      <c r="C1610" s="346">
        <v>6</v>
      </c>
      <c r="D1610" s="140">
        <v>36982</v>
      </c>
      <c r="E1610" s="127">
        <v>210</v>
      </c>
      <c r="F1610" s="136" t="s">
        <v>1006</v>
      </c>
      <c r="G1610" s="136" t="s">
        <v>748</v>
      </c>
      <c r="H1610" s="136" t="s">
        <v>388</v>
      </c>
      <c r="I1610" s="136" t="s">
        <v>849</v>
      </c>
      <c r="J1610" s="136" t="s">
        <v>591</v>
      </c>
      <c r="K1610" s="136" t="s">
        <v>848</v>
      </c>
      <c r="L1610" s="136"/>
      <c r="M1610" s="126"/>
      <c r="N1610" s="221"/>
      <c r="O1610" s="136"/>
      <c r="P1610" s="136"/>
      <c r="Q1610" s="136"/>
      <c r="R1610" s="126">
        <v>0</v>
      </c>
      <c r="S1610" s="221">
        <v>0</v>
      </c>
      <c r="T1610" s="136"/>
      <c r="U1610" s="136"/>
      <c r="V1610" s="136"/>
      <c r="W1610" s="126">
        <v>0</v>
      </c>
      <c r="X1610" s="221">
        <v>0</v>
      </c>
      <c r="Y1610" s="136"/>
      <c r="Z1610" s="136"/>
      <c r="AA1610" s="136"/>
      <c r="AB1610" s="126"/>
      <c r="AC1610" s="221"/>
      <c r="AD1610" s="136"/>
      <c r="AE1610" s="136"/>
      <c r="AF1610" s="136"/>
      <c r="AG1610" s="126"/>
      <c r="AH1610" s="221"/>
      <c r="AI1610" s="136"/>
      <c r="AJ1610" s="136"/>
      <c r="AK1610" s="136">
        <v>1204.7449999999999</v>
      </c>
      <c r="AL1610" s="8">
        <v>1328150.5543547063</v>
      </c>
      <c r="AM1610" s="58">
        <v>1.1024329251042391</v>
      </c>
      <c r="AN1610" s="237">
        <v>1</v>
      </c>
      <c r="AO1610" s="237"/>
      <c r="AP1610" s="136">
        <v>919.36476000000005</v>
      </c>
      <c r="AQ1610" s="200">
        <v>978996.98454360955</v>
      </c>
      <c r="AR1610" s="201">
        <v>1.0648624214654578</v>
      </c>
      <c r="AS1610" s="136">
        <v>1</v>
      </c>
      <c r="AT1610" s="136"/>
      <c r="AU1610" s="423">
        <v>784.07050309859164</v>
      </c>
      <c r="AV1610" s="200">
        <v>831202.60836960061</v>
      </c>
      <c r="AW1610" s="201">
        <v>1.0601120754890614</v>
      </c>
      <c r="AX1610" s="423">
        <v>1</v>
      </c>
      <c r="AY1610" s="136"/>
      <c r="AZ1610" s="427">
        <v>484.61005757957753</v>
      </c>
      <c r="BA1610" s="200">
        <v>501466.29745304136</v>
      </c>
      <c r="BB1610" s="201">
        <v>1.0347830995453409</v>
      </c>
      <c r="BC1610" s="425">
        <v>1</v>
      </c>
      <c r="BD1610" s="136"/>
    </row>
    <row r="1611" spans="1:56" s="4" customFormat="1" ht="11.25" customHeight="1">
      <c r="A1611" s="123">
        <v>348</v>
      </c>
      <c r="B1611" s="207" t="s">
        <v>1007</v>
      </c>
      <c r="C1611" s="346">
        <v>7</v>
      </c>
      <c r="D1611" s="140">
        <v>38256</v>
      </c>
      <c r="E1611" s="127">
        <v>250</v>
      </c>
      <c r="F1611" s="136" t="s">
        <v>1006</v>
      </c>
      <c r="G1611" s="136" t="s">
        <v>748</v>
      </c>
      <c r="H1611" s="136" t="s">
        <v>388</v>
      </c>
      <c r="I1611" s="136" t="s">
        <v>849</v>
      </c>
      <c r="J1611" s="136" t="s">
        <v>591</v>
      </c>
      <c r="K1611" s="136" t="s">
        <v>848</v>
      </c>
      <c r="L1611" s="136"/>
      <c r="M1611" s="126"/>
      <c r="N1611" s="221"/>
      <c r="O1611" s="136"/>
      <c r="P1611" s="136"/>
      <c r="Q1611" s="136"/>
      <c r="R1611" s="126">
        <v>0</v>
      </c>
      <c r="S1611" s="221">
        <v>0</v>
      </c>
      <c r="T1611" s="136"/>
      <c r="U1611" s="136"/>
      <c r="V1611" s="136"/>
      <c r="W1611" s="126">
        <v>0</v>
      </c>
      <c r="X1611" s="221">
        <v>0</v>
      </c>
      <c r="Y1611" s="136"/>
      <c r="Z1611" s="136"/>
      <c r="AA1611" s="136"/>
      <c r="AB1611" s="126"/>
      <c r="AC1611" s="221"/>
      <c r="AD1611" s="136"/>
      <c r="AE1611" s="136"/>
      <c r="AF1611" s="136"/>
      <c r="AG1611" s="126"/>
      <c r="AH1611" s="221"/>
      <c r="AI1611" s="136"/>
      <c r="AJ1611" s="136"/>
      <c r="AK1611" s="136">
        <v>1678.462</v>
      </c>
      <c r="AL1611" s="8">
        <v>1811010.4843913482</v>
      </c>
      <c r="AM1611" s="58">
        <v>1.0789702027161463</v>
      </c>
      <c r="AN1611" s="237">
        <v>1</v>
      </c>
      <c r="AO1611" s="237"/>
      <c r="AP1611" s="136">
        <v>1372.9647</v>
      </c>
      <c r="AQ1611" s="200">
        <v>1428791.2732657776</v>
      </c>
      <c r="AR1611" s="201">
        <v>1.0406613318359734</v>
      </c>
      <c r="AS1611" s="136">
        <v>1</v>
      </c>
      <c r="AT1611" s="136"/>
      <c r="AU1611" s="423">
        <v>1587.4883184507041</v>
      </c>
      <c r="AV1611" s="200">
        <v>1612732.7325961897</v>
      </c>
      <c r="AW1611" s="201">
        <v>1.0159021101774928</v>
      </c>
      <c r="AX1611" s="423">
        <v>1</v>
      </c>
      <c r="AY1611" s="136"/>
      <c r="AZ1611" s="427">
        <v>1301.9015275352112</v>
      </c>
      <c r="BA1611" s="200">
        <v>1288708.6826675311</v>
      </c>
      <c r="BB1611" s="201">
        <v>0.98986648023014678</v>
      </c>
      <c r="BC1611" s="425">
        <v>1</v>
      </c>
      <c r="BD1611" s="136"/>
    </row>
    <row r="1612" spans="1:56" s="4" customFormat="1" ht="11.25" customHeight="1">
      <c r="A1612" s="123">
        <v>348</v>
      </c>
      <c r="B1612" s="6" t="s">
        <v>1007</v>
      </c>
      <c r="C1612" s="345">
        <v>8</v>
      </c>
      <c r="D1612" s="57">
        <v>38380</v>
      </c>
      <c r="E1612" s="94">
        <v>250</v>
      </c>
      <c r="F1612" s="55" t="s">
        <v>1006</v>
      </c>
      <c r="G1612" s="55" t="s">
        <v>748</v>
      </c>
      <c r="H1612" s="55" t="s">
        <v>388</v>
      </c>
      <c r="I1612" s="55" t="s">
        <v>849</v>
      </c>
      <c r="J1612" s="55" t="s">
        <v>591</v>
      </c>
      <c r="K1612" s="55" t="s">
        <v>848</v>
      </c>
      <c r="L1612" s="55"/>
      <c r="M1612" s="8"/>
      <c r="N1612" s="58"/>
      <c r="O1612" s="55"/>
      <c r="P1612" s="55"/>
      <c r="Q1612" s="55"/>
      <c r="R1612" s="8">
        <v>0</v>
      </c>
      <c r="S1612" s="58">
        <v>0</v>
      </c>
      <c r="T1612" s="55"/>
      <c r="U1612" s="55"/>
      <c r="V1612" s="55"/>
      <c r="W1612" s="8">
        <v>0</v>
      </c>
      <c r="X1612" s="58">
        <v>0</v>
      </c>
      <c r="Y1612" s="55"/>
      <c r="Z1612" s="55"/>
      <c r="AA1612" s="55"/>
      <c r="AB1612" s="8"/>
      <c r="AC1612" s="58"/>
      <c r="AD1612" s="55"/>
      <c r="AE1612" s="55"/>
      <c r="AF1612" s="55"/>
      <c r="AG1612" s="8"/>
      <c r="AH1612" s="58"/>
      <c r="AI1612" s="55"/>
      <c r="AJ1612" s="55"/>
      <c r="AK1612" s="55">
        <v>1520.46</v>
      </c>
      <c r="AL1612" s="8">
        <v>1649728.9798877947</v>
      </c>
      <c r="AM1612" s="58">
        <v>1.0850196518736399</v>
      </c>
      <c r="AN1612" s="237">
        <v>1</v>
      </c>
      <c r="AO1612" s="228"/>
      <c r="AP1612" s="55">
        <v>1054.7746999999999</v>
      </c>
      <c r="AQ1612" s="200">
        <v>1105608.8843107563</v>
      </c>
      <c r="AR1612" s="201">
        <v>1.0481943530791518</v>
      </c>
      <c r="AS1612" s="55">
        <v>1</v>
      </c>
      <c r="AT1612" s="55"/>
      <c r="AU1612" s="423">
        <v>1676.5833184507044</v>
      </c>
      <c r="AV1612" s="200">
        <v>1696347.5126690604</v>
      </c>
      <c r="AW1612" s="201">
        <v>1.0117883758002673</v>
      </c>
      <c r="AX1612" s="423">
        <v>1</v>
      </c>
      <c r="AY1612" s="55"/>
      <c r="AZ1612" s="427">
        <v>1223.7055275352113</v>
      </c>
      <c r="BA1612" s="200">
        <v>1213165.4333333983</v>
      </c>
      <c r="BB1612" s="201">
        <v>0.99138673973056002</v>
      </c>
      <c r="BC1612" s="425">
        <v>1</v>
      </c>
      <c r="BD1612" s="136"/>
    </row>
    <row r="1613" spans="1:56" ht="11.25" customHeight="1">
      <c r="A1613" s="357">
        <v>349</v>
      </c>
      <c r="B1613" s="270" t="s">
        <v>314</v>
      </c>
      <c r="C1613" s="344">
        <v>0</v>
      </c>
      <c r="D1613" s="264"/>
      <c r="E1613" s="421">
        <v>0</v>
      </c>
      <c r="F1613" s="263" t="s">
        <v>312</v>
      </c>
      <c r="G1613" s="263" t="s">
        <v>748</v>
      </c>
      <c r="H1613" s="263" t="s">
        <v>313</v>
      </c>
      <c r="I1613" s="263" t="s">
        <v>849</v>
      </c>
      <c r="J1613" s="263" t="s">
        <v>591</v>
      </c>
      <c r="K1613" s="263" t="s">
        <v>848</v>
      </c>
      <c r="L1613" s="265">
        <v>289.28379999999999</v>
      </c>
      <c r="M1613" s="265">
        <v>536145.63317975355</v>
      </c>
      <c r="N1613" s="268">
        <v>1.8533551936878374</v>
      </c>
      <c r="O1613" s="263">
        <v>1</v>
      </c>
      <c r="P1613" s="263"/>
      <c r="Q1613" s="265">
        <v>0</v>
      </c>
      <c r="R1613" s="265">
        <v>0</v>
      </c>
      <c r="S1613" s="268">
        <v>0</v>
      </c>
      <c r="T1613" s="263">
        <v>1</v>
      </c>
      <c r="U1613" s="263"/>
      <c r="V1613" s="265">
        <v>0</v>
      </c>
      <c r="W1613" s="265">
        <v>0</v>
      </c>
      <c r="X1613" s="268">
        <v>0</v>
      </c>
      <c r="Y1613" s="263">
        <v>1</v>
      </c>
      <c r="Z1613" s="263"/>
      <c r="AA1613" s="265">
        <v>0</v>
      </c>
      <c r="AB1613" s="265">
        <v>0</v>
      </c>
      <c r="AC1613" s="268">
        <v>0</v>
      </c>
      <c r="AD1613" s="263">
        <v>1</v>
      </c>
      <c r="AE1613" s="263"/>
      <c r="AF1613" s="265">
        <v>0</v>
      </c>
      <c r="AG1613" s="265">
        <v>0</v>
      </c>
      <c r="AH1613" s="268">
        <v>0</v>
      </c>
      <c r="AI1613" s="263">
        <v>1</v>
      </c>
      <c r="AJ1613" s="263"/>
      <c r="AK1613" s="263"/>
      <c r="AL1613" s="265">
        <v>0</v>
      </c>
      <c r="AM1613" s="268">
        <v>0</v>
      </c>
      <c r="AN1613" s="263"/>
      <c r="AO1613" s="313"/>
      <c r="AP1613" s="263"/>
      <c r="AQ1613" s="265">
        <v>0</v>
      </c>
      <c r="AR1613" s="268">
        <v>0</v>
      </c>
      <c r="AS1613" s="263"/>
      <c r="AT1613" s="263"/>
      <c r="AU1613" s="422">
        <v>0</v>
      </c>
      <c r="AV1613" s="265">
        <v>0</v>
      </c>
      <c r="AW1613" s="268">
        <v>0</v>
      </c>
      <c r="AX1613" s="422"/>
      <c r="AY1613" s="263"/>
      <c r="AZ1613" s="422">
        <v>0</v>
      </c>
      <c r="BA1613" s="265">
        <v>0</v>
      </c>
      <c r="BB1613" s="268">
        <v>0</v>
      </c>
      <c r="BC1613" s="422"/>
      <c r="BD1613" s="263"/>
    </row>
    <row r="1614" spans="1:56" s="4" customFormat="1" ht="11.25" customHeight="1">
      <c r="A1614" s="123">
        <v>349</v>
      </c>
      <c r="B1614" s="6" t="s">
        <v>314</v>
      </c>
      <c r="C1614" s="345">
        <v>1</v>
      </c>
      <c r="D1614" s="57">
        <v>31097</v>
      </c>
      <c r="E1614" s="94">
        <v>0</v>
      </c>
      <c r="F1614" s="55" t="s">
        <v>312</v>
      </c>
      <c r="G1614" s="55" t="s">
        <v>748</v>
      </c>
      <c r="H1614" s="55" t="s">
        <v>313</v>
      </c>
      <c r="I1614" s="55" t="s">
        <v>849</v>
      </c>
      <c r="J1614" s="55" t="s">
        <v>591</v>
      </c>
      <c r="K1614" s="55" t="s">
        <v>848</v>
      </c>
      <c r="L1614" s="55"/>
      <c r="M1614" s="8"/>
      <c r="N1614" s="58"/>
      <c r="O1614" s="55"/>
      <c r="P1614" s="55"/>
      <c r="Q1614" s="55"/>
      <c r="R1614" s="8">
        <v>0</v>
      </c>
      <c r="S1614" s="58">
        <v>0</v>
      </c>
      <c r="T1614" s="55"/>
      <c r="U1614" s="55"/>
      <c r="V1614" s="136"/>
      <c r="W1614" s="8">
        <v>0</v>
      </c>
      <c r="X1614" s="58">
        <v>0</v>
      </c>
      <c r="Y1614" s="55"/>
      <c r="Z1614" s="55"/>
      <c r="AA1614" s="136"/>
      <c r="AB1614" s="8"/>
      <c r="AC1614" s="58"/>
      <c r="AD1614" s="55"/>
      <c r="AE1614" s="55"/>
      <c r="AF1614" s="136"/>
      <c r="AG1614" s="8"/>
      <c r="AH1614" s="58"/>
      <c r="AI1614" s="55"/>
      <c r="AJ1614" s="55"/>
      <c r="AK1614" s="55"/>
      <c r="AL1614" s="8">
        <v>0</v>
      </c>
      <c r="AM1614" s="58">
        <v>0</v>
      </c>
      <c r="AN1614" s="237">
        <v>1</v>
      </c>
      <c r="AO1614" s="228"/>
      <c r="AP1614" s="55"/>
      <c r="AQ1614" s="200">
        <v>0</v>
      </c>
      <c r="AR1614" s="201">
        <v>0</v>
      </c>
      <c r="AS1614" s="55">
        <v>1</v>
      </c>
      <c r="AT1614" s="55"/>
      <c r="AU1614" s="245">
        <v>0</v>
      </c>
      <c r="AV1614" s="200">
        <v>0</v>
      </c>
      <c r="AW1614" s="201">
        <v>0</v>
      </c>
      <c r="AX1614" s="423">
        <v>1</v>
      </c>
      <c r="AY1614" s="55"/>
      <c r="AZ1614" s="245">
        <v>0</v>
      </c>
      <c r="BA1614" s="200">
        <v>0</v>
      </c>
      <c r="BB1614" s="201">
        <v>0</v>
      </c>
      <c r="BC1614" s="425">
        <v>1</v>
      </c>
      <c r="BD1614" s="136"/>
    </row>
    <row r="1615" spans="1:56" ht="11.25" customHeight="1">
      <c r="A1615" s="123">
        <v>349</v>
      </c>
      <c r="B1615" s="6" t="s">
        <v>314</v>
      </c>
      <c r="C1615" s="345">
        <v>2</v>
      </c>
      <c r="D1615" s="57">
        <v>28074</v>
      </c>
      <c r="E1615" s="94">
        <v>0</v>
      </c>
      <c r="F1615" s="55" t="s">
        <v>312</v>
      </c>
      <c r="G1615" s="55" t="s">
        <v>748</v>
      </c>
      <c r="H1615" s="55" t="s">
        <v>313</v>
      </c>
      <c r="I1615" s="55" t="s">
        <v>849</v>
      </c>
      <c r="J1615" s="55" t="s">
        <v>591</v>
      </c>
      <c r="K1615" s="55" t="s">
        <v>848</v>
      </c>
      <c r="L1615" s="55"/>
      <c r="M1615" s="8"/>
      <c r="N1615" s="58"/>
      <c r="O1615" s="55"/>
      <c r="P1615" s="55"/>
      <c r="Q1615" s="55"/>
      <c r="R1615" s="8">
        <v>0</v>
      </c>
      <c r="S1615" s="58">
        <v>0</v>
      </c>
      <c r="T1615" s="55"/>
      <c r="U1615" s="55"/>
      <c r="V1615" s="55"/>
      <c r="W1615" s="8">
        <v>0</v>
      </c>
      <c r="X1615" s="58">
        <v>0</v>
      </c>
      <c r="Y1615" s="55"/>
      <c r="Z1615" s="55"/>
      <c r="AA1615" s="55"/>
      <c r="AB1615" s="8"/>
      <c r="AC1615" s="58"/>
      <c r="AD1615" s="55"/>
      <c r="AE1615" s="55"/>
      <c r="AF1615" s="55"/>
      <c r="AG1615" s="8"/>
      <c r="AH1615" s="58"/>
      <c r="AI1615" s="55"/>
      <c r="AJ1615" s="55"/>
      <c r="AK1615" s="55"/>
      <c r="AL1615" s="8">
        <v>0</v>
      </c>
      <c r="AM1615" s="58">
        <v>0</v>
      </c>
      <c r="AN1615" s="237">
        <v>1</v>
      </c>
      <c r="AO1615" s="228"/>
      <c r="AP1615" s="55"/>
      <c r="AQ1615" s="200">
        <v>0</v>
      </c>
      <c r="AR1615" s="201">
        <v>0</v>
      </c>
      <c r="AS1615" s="55">
        <v>1</v>
      </c>
      <c r="AT1615" s="55"/>
      <c r="AU1615" s="245">
        <v>0</v>
      </c>
      <c r="AV1615" s="200">
        <v>0</v>
      </c>
      <c r="AW1615" s="201">
        <v>0</v>
      </c>
      <c r="AX1615" s="423">
        <v>1</v>
      </c>
      <c r="AY1615" s="55"/>
      <c r="AZ1615" s="245">
        <v>0</v>
      </c>
      <c r="BA1615" s="200">
        <v>0</v>
      </c>
      <c r="BB1615" s="201">
        <v>0</v>
      </c>
      <c r="BC1615" s="425">
        <v>1</v>
      </c>
      <c r="BD1615" s="136"/>
    </row>
    <row r="1616" spans="1:56" ht="11.25" customHeight="1">
      <c r="A1616" s="123">
        <v>349</v>
      </c>
      <c r="B1616" s="6" t="s">
        <v>314</v>
      </c>
      <c r="C1616" s="345">
        <v>3</v>
      </c>
      <c r="D1616" s="57">
        <v>28208</v>
      </c>
      <c r="E1616" s="94">
        <v>0</v>
      </c>
      <c r="F1616" s="55" t="s">
        <v>312</v>
      </c>
      <c r="G1616" s="55" t="s">
        <v>748</v>
      </c>
      <c r="H1616" s="55" t="s">
        <v>313</v>
      </c>
      <c r="I1616" s="55" t="s">
        <v>849</v>
      </c>
      <c r="J1616" s="55" t="s">
        <v>591</v>
      </c>
      <c r="K1616" s="55" t="s">
        <v>848</v>
      </c>
      <c r="L1616" s="55"/>
      <c r="M1616" s="8"/>
      <c r="N1616" s="58"/>
      <c r="O1616" s="55"/>
      <c r="P1616" s="55"/>
      <c r="Q1616" s="55"/>
      <c r="R1616" s="8">
        <v>0</v>
      </c>
      <c r="S1616" s="58">
        <v>0</v>
      </c>
      <c r="T1616" s="55"/>
      <c r="U1616" s="55"/>
      <c r="V1616" s="55"/>
      <c r="W1616" s="8">
        <v>0</v>
      </c>
      <c r="X1616" s="58">
        <v>0</v>
      </c>
      <c r="Y1616" s="55"/>
      <c r="Z1616" s="55"/>
      <c r="AA1616" s="55"/>
      <c r="AB1616" s="8"/>
      <c r="AC1616" s="58"/>
      <c r="AD1616" s="55"/>
      <c r="AE1616" s="55"/>
      <c r="AF1616" s="55"/>
      <c r="AG1616" s="8"/>
      <c r="AH1616" s="58"/>
      <c r="AI1616" s="55"/>
      <c r="AJ1616" s="55"/>
      <c r="AK1616" s="55"/>
      <c r="AL1616" s="8">
        <v>0</v>
      </c>
      <c r="AM1616" s="58">
        <v>0</v>
      </c>
      <c r="AN1616" s="237">
        <v>1</v>
      </c>
      <c r="AO1616" s="228"/>
      <c r="AP1616" s="55"/>
      <c r="AQ1616" s="200">
        <v>0</v>
      </c>
      <c r="AR1616" s="201">
        <v>0</v>
      </c>
      <c r="AS1616" s="55">
        <v>1</v>
      </c>
      <c r="AT1616" s="55"/>
      <c r="AU1616" s="245">
        <v>0</v>
      </c>
      <c r="AV1616" s="200">
        <v>0</v>
      </c>
      <c r="AW1616" s="201">
        <v>0</v>
      </c>
      <c r="AX1616" s="423">
        <v>1</v>
      </c>
      <c r="AY1616" s="55"/>
      <c r="AZ1616" s="245">
        <v>0</v>
      </c>
      <c r="BA1616" s="200">
        <v>0</v>
      </c>
      <c r="BB1616" s="201">
        <v>0</v>
      </c>
      <c r="BC1616" s="425">
        <v>1</v>
      </c>
      <c r="BD1616" s="136"/>
    </row>
    <row r="1617" spans="1:56" s="4" customFormat="1" ht="11.25" customHeight="1">
      <c r="A1617" s="357">
        <v>350</v>
      </c>
      <c r="B1617" s="263" t="s">
        <v>967</v>
      </c>
      <c r="C1617" s="344">
        <v>0</v>
      </c>
      <c r="D1617" s="264"/>
      <c r="E1617" s="421">
        <v>30</v>
      </c>
      <c r="F1617" s="263" t="s">
        <v>144</v>
      </c>
      <c r="G1617" s="263" t="s">
        <v>748</v>
      </c>
      <c r="H1617" s="263" t="s">
        <v>145</v>
      </c>
      <c r="I1617" s="263" t="s">
        <v>103</v>
      </c>
      <c r="J1617" s="263"/>
      <c r="K1617" s="263"/>
      <c r="L1617" s="267">
        <v>128.82264999999998</v>
      </c>
      <c r="M1617" s="265">
        <v>0</v>
      </c>
      <c r="N1617" s="268">
        <v>0</v>
      </c>
      <c r="O1617" s="263"/>
      <c r="P1617" s="263"/>
      <c r="Q1617" s="267">
        <v>114.01705</v>
      </c>
      <c r="R1617" s="265">
        <v>0</v>
      </c>
      <c r="S1617" s="268">
        <v>0</v>
      </c>
      <c r="T1617" s="263"/>
      <c r="U1617" s="263"/>
      <c r="V1617" s="267">
        <v>136.01650000000001</v>
      </c>
      <c r="W1617" s="265">
        <v>0</v>
      </c>
      <c r="X1617" s="268">
        <v>0</v>
      </c>
      <c r="Y1617" s="263"/>
      <c r="Z1617" s="263"/>
      <c r="AA1617" s="265">
        <v>180.38354999999999</v>
      </c>
      <c r="AB1617" s="265">
        <v>0</v>
      </c>
      <c r="AC1617" s="268">
        <v>0</v>
      </c>
      <c r="AD1617" s="263"/>
      <c r="AE1617" s="263"/>
      <c r="AF1617" s="271">
        <v>209.60669999999999</v>
      </c>
      <c r="AG1617" s="265">
        <v>0</v>
      </c>
      <c r="AH1617" s="268">
        <v>0</v>
      </c>
      <c r="AI1617" s="263"/>
      <c r="AJ1617" s="263"/>
      <c r="AK1617" s="263">
        <v>197.96520000000001</v>
      </c>
      <c r="AL1617" s="265">
        <v>0</v>
      </c>
      <c r="AM1617" s="268">
        <v>0</v>
      </c>
      <c r="AN1617" s="263"/>
      <c r="AO1617" s="313"/>
      <c r="AP1617" s="263">
        <v>163.92625000000001</v>
      </c>
      <c r="AQ1617" s="265">
        <v>0</v>
      </c>
      <c r="AR1617" s="268">
        <v>0</v>
      </c>
      <c r="AS1617" s="263"/>
      <c r="AT1617" s="263"/>
      <c r="AU1617" s="422">
        <v>170.31415000000004</v>
      </c>
      <c r="AV1617" s="265">
        <v>0</v>
      </c>
      <c r="AW1617" s="268">
        <v>0</v>
      </c>
      <c r="AX1617" s="422"/>
      <c r="AY1617" s="263"/>
      <c r="AZ1617" s="422">
        <v>176.92095</v>
      </c>
      <c r="BA1617" s="265">
        <v>0</v>
      </c>
      <c r="BB1617" s="268">
        <v>0</v>
      </c>
      <c r="BC1617" s="422"/>
      <c r="BD1617" s="263"/>
    </row>
    <row r="1618" spans="1:56" ht="11.25" customHeight="1">
      <c r="A1618" s="123">
        <v>350</v>
      </c>
      <c r="B1618" s="55" t="s">
        <v>967</v>
      </c>
      <c r="C1618" s="345">
        <v>1</v>
      </c>
      <c r="D1618" s="57">
        <v>23364</v>
      </c>
      <c r="E1618" s="8">
        <v>15</v>
      </c>
      <c r="F1618" s="55" t="s">
        <v>144</v>
      </c>
      <c r="G1618" s="55" t="s">
        <v>748</v>
      </c>
      <c r="H1618" s="55" t="s">
        <v>145</v>
      </c>
      <c r="I1618" s="55" t="s">
        <v>103</v>
      </c>
      <c r="J1618" s="55"/>
      <c r="K1618" s="55"/>
      <c r="L1618" s="55"/>
      <c r="M1618" s="8"/>
      <c r="N1618" s="58"/>
      <c r="O1618" s="55"/>
      <c r="P1618" s="55"/>
      <c r="Q1618" s="55"/>
      <c r="R1618" s="8">
        <v>0</v>
      </c>
      <c r="S1618" s="58">
        <v>0</v>
      </c>
      <c r="T1618" s="55"/>
      <c r="U1618" s="55"/>
      <c r="V1618" s="55"/>
      <c r="W1618" s="8">
        <v>0</v>
      </c>
      <c r="X1618" s="58">
        <v>0</v>
      </c>
      <c r="Y1618" s="55"/>
      <c r="Z1618" s="55"/>
      <c r="AA1618" s="55"/>
      <c r="AB1618" s="8"/>
      <c r="AC1618" s="58"/>
      <c r="AD1618" s="55"/>
      <c r="AE1618" s="55"/>
      <c r="AF1618" s="55"/>
      <c r="AG1618" s="8"/>
      <c r="AH1618" s="58"/>
      <c r="AI1618" s="55"/>
      <c r="AJ1618" s="55"/>
      <c r="AK1618" s="55">
        <v>197.96520000000001</v>
      </c>
      <c r="AL1618" s="8">
        <v>0</v>
      </c>
      <c r="AM1618" s="58">
        <v>0</v>
      </c>
      <c r="AN1618" s="55"/>
      <c r="AO1618" s="228"/>
      <c r="AP1618" s="55">
        <v>163.93</v>
      </c>
      <c r="AQ1618" s="200">
        <v>0</v>
      </c>
      <c r="AR1618" s="201">
        <v>0</v>
      </c>
      <c r="AS1618" s="55"/>
      <c r="AT1618" s="55"/>
      <c r="AU1618" s="423">
        <v>170.31415000000004</v>
      </c>
      <c r="AV1618" s="200">
        <v>0</v>
      </c>
      <c r="AW1618" s="201">
        <v>0</v>
      </c>
      <c r="AX1618" s="423"/>
      <c r="AY1618" s="55"/>
      <c r="AZ1618" s="423">
        <v>176.92095</v>
      </c>
      <c r="BA1618" s="200">
        <v>0</v>
      </c>
      <c r="BB1618" s="201">
        <v>0</v>
      </c>
      <c r="BC1618" s="425"/>
      <c r="BD1618" s="136"/>
    </row>
    <row r="1619" spans="1:56" ht="11.25" customHeight="1">
      <c r="A1619" s="123">
        <v>350</v>
      </c>
      <c r="B1619" s="55" t="s">
        <v>967</v>
      </c>
      <c r="C1619" s="345">
        <v>2</v>
      </c>
      <c r="D1619" s="57">
        <v>37215</v>
      </c>
      <c r="E1619" s="8">
        <v>15</v>
      </c>
      <c r="F1619" s="55" t="s">
        <v>144</v>
      </c>
      <c r="G1619" s="55" t="s">
        <v>748</v>
      </c>
      <c r="H1619" s="55"/>
      <c r="I1619" s="55" t="s">
        <v>103</v>
      </c>
      <c r="J1619" s="55"/>
      <c r="K1619" s="55"/>
      <c r="L1619" s="55"/>
      <c r="M1619" s="8"/>
      <c r="N1619" s="58"/>
      <c r="O1619" s="55"/>
      <c r="P1619" s="55"/>
      <c r="Q1619" s="55"/>
      <c r="R1619" s="8">
        <v>0</v>
      </c>
      <c r="S1619" s="58">
        <v>0</v>
      </c>
      <c r="T1619" s="55"/>
      <c r="U1619" s="55"/>
      <c r="V1619" s="55"/>
      <c r="W1619" s="8">
        <v>0</v>
      </c>
      <c r="X1619" s="58">
        <v>0</v>
      </c>
      <c r="Y1619" s="55"/>
      <c r="Z1619" s="55"/>
      <c r="AA1619" s="55"/>
      <c r="AB1619" s="8"/>
      <c r="AC1619" s="58"/>
      <c r="AD1619" s="55"/>
      <c r="AE1619" s="55"/>
      <c r="AF1619" s="55"/>
      <c r="AG1619" s="8"/>
      <c r="AH1619" s="58"/>
      <c r="AI1619" s="55"/>
      <c r="AJ1619" s="55"/>
      <c r="AK1619" s="55">
        <v>0</v>
      </c>
      <c r="AL1619" s="8">
        <v>0</v>
      </c>
      <c r="AM1619" s="58">
        <v>0</v>
      </c>
      <c r="AN1619" s="55"/>
      <c r="AO1619" s="228"/>
      <c r="AP1619" s="55">
        <v>0</v>
      </c>
      <c r="AQ1619" s="200">
        <v>0</v>
      </c>
      <c r="AR1619" s="201">
        <v>0</v>
      </c>
      <c r="AS1619" s="55"/>
      <c r="AT1619" s="55"/>
      <c r="AU1619" s="423">
        <v>0</v>
      </c>
      <c r="AV1619" s="200">
        <v>0</v>
      </c>
      <c r="AW1619" s="201">
        <v>0</v>
      </c>
      <c r="AX1619" s="423"/>
      <c r="AY1619" s="55"/>
      <c r="AZ1619" s="423">
        <v>0</v>
      </c>
      <c r="BA1619" s="200">
        <v>0</v>
      </c>
      <c r="BB1619" s="201">
        <v>0</v>
      </c>
      <c r="BC1619" s="425"/>
      <c r="BD1619" s="136"/>
    </row>
    <row r="1620" spans="1:56" ht="11.25" customHeight="1">
      <c r="A1620" s="357">
        <v>351</v>
      </c>
      <c r="B1620" s="263" t="s">
        <v>983</v>
      </c>
      <c r="C1620" s="344">
        <v>0</v>
      </c>
      <c r="D1620" s="264"/>
      <c r="E1620" s="421">
        <v>32</v>
      </c>
      <c r="F1620" s="263" t="s">
        <v>151</v>
      </c>
      <c r="G1620" s="263" t="s">
        <v>748</v>
      </c>
      <c r="H1620" s="263" t="s">
        <v>152</v>
      </c>
      <c r="I1620" s="263" t="s">
        <v>103</v>
      </c>
      <c r="J1620" s="263"/>
      <c r="K1620" s="263"/>
      <c r="L1620" s="267">
        <v>114.70360000000001</v>
      </c>
      <c r="M1620" s="265">
        <v>0</v>
      </c>
      <c r="N1620" s="268">
        <v>0</v>
      </c>
      <c r="O1620" s="263"/>
      <c r="P1620" s="263"/>
      <c r="Q1620" s="267">
        <v>120.30545000000001</v>
      </c>
      <c r="R1620" s="265">
        <v>0</v>
      </c>
      <c r="S1620" s="268">
        <v>0</v>
      </c>
      <c r="T1620" s="263"/>
      <c r="U1620" s="263"/>
      <c r="V1620" s="267">
        <v>106.09684999999999</v>
      </c>
      <c r="W1620" s="265">
        <v>0</v>
      </c>
      <c r="X1620" s="268">
        <v>0</v>
      </c>
      <c r="Y1620" s="263"/>
      <c r="Z1620" s="263"/>
      <c r="AA1620" s="265">
        <v>131.13104999999999</v>
      </c>
      <c r="AB1620" s="265">
        <v>0</v>
      </c>
      <c r="AC1620" s="268">
        <v>0</v>
      </c>
      <c r="AD1620" s="263"/>
      <c r="AE1620" s="263"/>
      <c r="AF1620" s="271">
        <v>162.55315000000002</v>
      </c>
      <c r="AG1620" s="265">
        <v>0</v>
      </c>
      <c r="AH1620" s="268">
        <v>0</v>
      </c>
      <c r="AI1620" s="263"/>
      <c r="AJ1620" s="263"/>
      <c r="AK1620" s="263">
        <v>128.77290000000002</v>
      </c>
      <c r="AL1620" s="265">
        <v>0</v>
      </c>
      <c r="AM1620" s="268">
        <v>0</v>
      </c>
      <c r="AN1620" s="263"/>
      <c r="AO1620" s="313"/>
      <c r="AP1620" s="263">
        <v>104.9327</v>
      </c>
      <c r="AQ1620" s="265">
        <v>0</v>
      </c>
      <c r="AR1620" s="268">
        <v>0</v>
      </c>
      <c r="AS1620" s="263"/>
      <c r="AT1620" s="263"/>
      <c r="AU1620" s="422">
        <v>126.35505000000001</v>
      </c>
      <c r="AV1620" s="265">
        <v>0</v>
      </c>
      <c r="AW1620" s="268">
        <v>0</v>
      </c>
      <c r="AX1620" s="422"/>
      <c r="AY1620" s="263"/>
      <c r="AZ1620" s="422">
        <v>153.48869999999999</v>
      </c>
      <c r="BA1620" s="265">
        <v>0</v>
      </c>
      <c r="BB1620" s="268">
        <v>0</v>
      </c>
      <c r="BC1620" s="422"/>
      <c r="BD1620" s="263"/>
    </row>
    <row r="1621" spans="1:56" ht="11.25" customHeight="1">
      <c r="A1621" s="123">
        <v>351</v>
      </c>
      <c r="B1621" s="55" t="s">
        <v>983</v>
      </c>
      <c r="C1621" s="345">
        <v>1</v>
      </c>
      <c r="D1621" s="57">
        <v>16170</v>
      </c>
      <c r="E1621" s="8">
        <v>8</v>
      </c>
      <c r="F1621" s="55" t="s">
        <v>151</v>
      </c>
      <c r="G1621" s="55" t="s">
        <v>748</v>
      </c>
      <c r="H1621" s="55" t="s">
        <v>152</v>
      </c>
      <c r="I1621" s="55" t="s">
        <v>103</v>
      </c>
      <c r="J1621" s="55"/>
      <c r="K1621" s="55"/>
      <c r="L1621" s="55"/>
      <c r="M1621" s="8"/>
      <c r="N1621" s="58"/>
      <c r="O1621" s="55"/>
      <c r="P1621" s="55"/>
      <c r="Q1621" s="55"/>
      <c r="R1621" s="8">
        <v>0</v>
      </c>
      <c r="S1621" s="58">
        <v>0</v>
      </c>
      <c r="T1621" s="55"/>
      <c r="U1621" s="55"/>
      <c r="V1621" s="55"/>
      <c r="W1621" s="8">
        <v>0</v>
      </c>
      <c r="X1621" s="58">
        <v>0</v>
      </c>
      <c r="Y1621" s="55"/>
      <c r="Z1621" s="55"/>
      <c r="AA1621" s="55"/>
      <c r="AB1621" s="8"/>
      <c r="AC1621" s="58"/>
      <c r="AD1621" s="55"/>
      <c r="AE1621" s="55"/>
      <c r="AF1621" s="55"/>
      <c r="AG1621" s="8"/>
      <c r="AH1621" s="58"/>
      <c r="AI1621" s="55"/>
      <c r="AJ1621" s="55"/>
      <c r="AK1621" s="55">
        <v>35.501599999999996</v>
      </c>
      <c r="AL1621" s="8">
        <v>0</v>
      </c>
      <c r="AM1621" s="58">
        <v>0</v>
      </c>
      <c r="AN1621" s="55"/>
      <c r="AO1621" s="228"/>
      <c r="AP1621" s="55">
        <v>33.99</v>
      </c>
      <c r="AQ1621" s="200">
        <v>0</v>
      </c>
      <c r="AR1621" s="201">
        <v>0</v>
      </c>
      <c r="AS1621" s="55"/>
      <c r="AT1621" s="55"/>
      <c r="AU1621" s="423">
        <v>47.272449999999999</v>
      </c>
      <c r="AV1621" s="200">
        <v>0</v>
      </c>
      <c r="AW1621" s="201">
        <v>0</v>
      </c>
      <c r="AX1621" s="423"/>
      <c r="AY1621" s="55"/>
      <c r="AZ1621" s="423">
        <v>49.431599999999996</v>
      </c>
      <c r="BA1621" s="200">
        <v>0</v>
      </c>
      <c r="BB1621" s="201">
        <v>0</v>
      </c>
      <c r="BC1621" s="425"/>
      <c r="BD1621" s="136"/>
    </row>
    <row r="1622" spans="1:56" ht="11.25" customHeight="1">
      <c r="A1622" s="123">
        <v>351</v>
      </c>
      <c r="B1622" s="55" t="s">
        <v>983</v>
      </c>
      <c r="C1622" s="345">
        <v>2</v>
      </c>
      <c r="D1622" s="57">
        <v>16418</v>
      </c>
      <c r="E1622" s="8">
        <v>8</v>
      </c>
      <c r="F1622" s="55" t="s">
        <v>151</v>
      </c>
      <c r="G1622" s="55" t="s">
        <v>748</v>
      </c>
      <c r="H1622" s="55" t="s">
        <v>152</v>
      </c>
      <c r="I1622" s="55" t="s">
        <v>103</v>
      </c>
      <c r="J1622" s="55"/>
      <c r="K1622" s="55"/>
      <c r="L1622" s="55"/>
      <c r="M1622" s="8"/>
      <c r="N1622" s="58"/>
      <c r="O1622" s="55"/>
      <c r="P1622" s="55"/>
      <c r="Q1622" s="55"/>
      <c r="R1622" s="8">
        <v>0</v>
      </c>
      <c r="S1622" s="58">
        <v>0</v>
      </c>
      <c r="T1622" s="55"/>
      <c r="U1622" s="55"/>
      <c r="V1622" s="55"/>
      <c r="W1622" s="8">
        <v>0</v>
      </c>
      <c r="X1622" s="58">
        <v>0</v>
      </c>
      <c r="Y1622" s="55"/>
      <c r="Z1622" s="55"/>
      <c r="AA1622" s="55"/>
      <c r="AB1622" s="8"/>
      <c r="AC1622" s="58"/>
      <c r="AD1622" s="55"/>
      <c r="AE1622" s="55"/>
      <c r="AF1622" s="55"/>
      <c r="AG1622" s="8"/>
      <c r="AH1622" s="58"/>
      <c r="AI1622" s="55"/>
      <c r="AJ1622" s="55"/>
      <c r="AK1622" s="55">
        <v>32.745449999999998</v>
      </c>
      <c r="AL1622" s="8">
        <v>0</v>
      </c>
      <c r="AM1622" s="58">
        <v>0</v>
      </c>
      <c r="AN1622" s="55"/>
      <c r="AO1622" s="228"/>
      <c r="AP1622" s="55">
        <v>25.01</v>
      </c>
      <c r="AQ1622" s="200">
        <v>0</v>
      </c>
      <c r="AR1622" s="201">
        <v>0</v>
      </c>
      <c r="AS1622" s="55"/>
      <c r="AT1622" s="55"/>
      <c r="AU1622" s="423">
        <v>20.596500000000002</v>
      </c>
      <c r="AV1622" s="200">
        <v>0</v>
      </c>
      <c r="AW1622" s="201">
        <v>0</v>
      </c>
      <c r="AX1622" s="423"/>
      <c r="AY1622" s="55"/>
      <c r="AZ1622" s="423">
        <v>30.267899999999997</v>
      </c>
      <c r="BA1622" s="200">
        <v>0</v>
      </c>
      <c r="BB1622" s="201">
        <v>0</v>
      </c>
      <c r="BC1622" s="425"/>
      <c r="BD1622" s="136"/>
    </row>
    <row r="1623" spans="1:56" ht="11.25" customHeight="1">
      <c r="A1623" s="123">
        <v>351</v>
      </c>
      <c r="B1623" s="55" t="s">
        <v>983</v>
      </c>
      <c r="C1623" s="345">
        <v>3</v>
      </c>
      <c r="D1623" s="57">
        <v>16598</v>
      </c>
      <c r="E1623" s="8">
        <v>8</v>
      </c>
      <c r="F1623" s="55" t="s">
        <v>151</v>
      </c>
      <c r="G1623" s="55" t="s">
        <v>748</v>
      </c>
      <c r="H1623" s="55" t="s">
        <v>152</v>
      </c>
      <c r="I1623" s="55" t="s">
        <v>103</v>
      </c>
      <c r="J1623" s="55"/>
      <c r="K1623" s="55"/>
      <c r="L1623" s="55"/>
      <c r="M1623" s="8"/>
      <c r="N1623" s="58"/>
      <c r="O1623" s="55"/>
      <c r="P1623" s="55"/>
      <c r="Q1623" s="55"/>
      <c r="R1623" s="8">
        <v>0</v>
      </c>
      <c r="S1623" s="58">
        <v>0</v>
      </c>
      <c r="T1623" s="55"/>
      <c r="U1623" s="55"/>
      <c r="V1623" s="55"/>
      <c r="W1623" s="8">
        <v>0</v>
      </c>
      <c r="X1623" s="58">
        <v>0</v>
      </c>
      <c r="Y1623" s="55"/>
      <c r="Z1623" s="55"/>
      <c r="AA1623" s="55"/>
      <c r="AB1623" s="8"/>
      <c r="AC1623" s="58"/>
      <c r="AD1623" s="55"/>
      <c r="AE1623" s="55"/>
      <c r="AF1623" s="55"/>
      <c r="AG1623" s="8"/>
      <c r="AH1623" s="58"/>
      <c r="AI1623" s="55"/>
      <c r="AJ1623" s="55"/>
      <c r="AK1623" s="55">
        <v>30.844999999999999</v>
      </c>
      <c r="AL1623" s="8">
        <v>0</v>
      </c>
      <c r="AM1623" s="58">
        <v>0</v>
      </c>
      <c r="AN1623" s="55"/>
      <c r="AO1623" s="228"/>
      <c r="AP1623" s="55">
        <v>21.76</v>
      </c>
      <c r="AQ1623" s="200">
        <v>0</v>
      </c>
      <c r="AR1623" s="201">
        <v>0</v>
      </c>
      <c r="AS1623" s="55"/>
      <c r="AT1623" s="55"/>
      <c r="AU1623" s="423">
        <v>29.113700000000001</v>
      </c>
      <c r="AV1623" s="200">
        <v>0</v>
      </c>
      <c r="AW1623" s="201">
        <v>0</v>
      </c>
      <c r="AX1623" s="423"/>
      <c r="AY1623" s="55"/>
      <c r="AZ1623" s="423">
        <v>37.889600000000002</v>
      </c>
      <c r="BA1623" s="200">
        <v>0</v>
      </c>
      <c r="BB1623" s="201">
        <v>0</v>
      </c>
      <c r="BC1623" s="425"/>
      <c r="BD1623" s="136"/>
    </row>
    <row r="1624" spans="1:56" s="4" customFormat="1" ht="11.25" customHeight="1">
      <c r="A1624" s="123">
        <v>351</v>
      </c>
      <c r="B1624" s="55" t="s">
        <v>983</v>
      </c>
      <c r="C1624" s="345">
        <v>4</v>
      </c>
      <c r="D1624" s="57">
        <v>18817</v>
      </c>
      <c r="E1624" s="8">
        <v>8</v>
      </c>
      <c r="F1624" s="55" t="s">
        <v>151</v>
      </c>
      <c r="G1624" s="55" t="s">
        <v>748</v>
      </c>
      <c r="H1624" s="55" t="s">
        <v>152</v>
      </c>
      <c r="I1624" s="55" t="s">
        <v>103</v>
      </c>
      <c r="J1624" s="55"/>
      <c r="K1624" s="55"/>
      <c r="L1624" s="55"/>
      <c r="M1624" s="8"/>
      <c r="N1624" s="58"/>
      <c r="O1624" s="55"/>
      <c r="P1624" s="55"/>
      <c r="Q1624" s="55"/>
      <c r="R1624" s="8">
        <v>0</v>
      </c>
      <c r="S1624" s="58">
        <v>0</v>
      </c>
      <c r="T1624" s="55"/>
      <c r="U1624" s="55"/>
      <c r="V1624" s="55"/>
      <c r="W1624" s="8">
        <v>0</v>
      </c>
      <c r="X1624" s="58">
        <v>0</v>
      </c>
      <c r="Y1624" s="55"/>
      <c r="Z1624" s="55"/>
      <c r="AA1624" s="55"/>
      <c r="AB1624" s="8"/>
      <c r="AC1624" s="58"/>
      <c r="AD1624" s="55"/>
      <c r="AE1624" s="55"/>
      <c r="AF1624" s="55"/>
      <c r="AG1624" s="8"/>
      <c r="AH1624" s="58"/>
      <c r="AI1624" s="55"/>
      <c r="AJ1624" s="55"/>
      <c r="AK1624" s="55">
        <v>29.68085</v>
      </c>
      <c r="AL1624" s="8">
        <v>0</v>
      </c>
      <c r="AM1624" s="58">
        <v>0</v>
      </c>
      <c r="AN1624" s="55"/>
      <c r="AO1624" s="228"/>
      <c r="AP1624" s="55">
        <v>24.17</v>
      </c>
      <c r="AQ1624" s="200">
        <v>0</v>
      </c>
      <c r="AR1624" s="201">
        <v>0</v>
      </c>
      <c r="AS1624" s="55"/>
      <c r="AT1624" s="55"/>
      <c r="AU1624" s="423">
        <v>29.372400000000003</v>
      </c>
      <c r="AV1624" s="200">
        <v>0</v>
      </c>
      <c r="AW1624" s="201">
        <v>0</v>
      </c>
      <c r="AX1624" s="423"/>
      <c r="AY1624" s="55"/>
      <c r="AZ1624" s="423">
        <v>35.899600000000007</v>
      </c>
      <c r="BA1624" s="200">
        <v>0</v>
      </c>
      <c r="BB1624" s="201">
        <v>0</v>
      </c>
      <c r="BC1624" s="425"/>
      <c r="BD1624" s="136"/>
    </row>
    <row r="1625" spans="1:56" ht="11.25" customHeight="1">
      <c r="A1625" s="357">
        <v>352</v>
      </c>
      <c r="B1625" s="263" t="s">
        <v>554</v>
      </c>
      <c r="C1625" s="344">
        <v>0</v>
      </c>
      <c r="D1625" s="264"/>
      <c r="E1625" s="421">
        <v>500</v>
      </c>
      <c r="F1625" s="263" t="s">
        <v>551</v>
      </c>
      <c r="G1625" s="263" t="s">
        <v>748</v>
      </c>
      <c r="H1625" s="263" t="s">
        <v>65</v>
      </c>
      <c r="I1625" s="263" t="s">
        <v>849</v>
      </c>
      <c r="J1625" s="263" t="s">
        <v>591</v>
      </c>
      <c r="K1625" s="263" t="s">
        <v>848</v>
      </c>
      <c r="L1625" s="267">
        <v>2810.625</v>
      </c>
      <c r="M1625" s="265">
        <v>2893195.1590374028</v>
      </c>
      <c r="N1625" s="268">
        <v>1.0293778640115288</v>
      </c>
      <c r="O1625" s="263">
        <v>1</v>
      </c>
      <c r="P1625" s="263"/>
      <c r="Q1625" s="267">
        <v>2354.107</v>
      </c>
      <c r="R1625" s="265">
        <v>2436124.1334501952</v>
      </c>
      <c r="S1625" s="268">
        <v>1.0348400193577418</v>
      </c>
      <c r="T1625" s="263">
        <v>1</v>
      </c>
      <c r="U1625" s="263"/>
      <c r="V1625" s="267">
        <v>2482.8090710000001</v>
      </c>
      <c r="W1625" s="265">
        <v>2587230.5424072049</v>
      </c>
      <c r="X1625" s="268">
        <v>1.0420577935802156</v>
      </c>
      <c r="Y1625" s="263">
        <v>1</v>
      </c>
      <c r="Z1625" s="263"/>
      <c r="AA1625" s="267">
        <v>3014.134</v>
      </c>
      <c r="AB1625" s="265">
        <v>3129242.9425513991</v>
      </c>
      <c r="AC1625" s="268">
        <v>1.0381897230021624</v>
      </c>
      <c r="AD1625" s="263">
        <v>1</v>
      </c>
      <c r="AE1625" s="263"/>
      <c r="AF1625" s="267">
        <v>2336.646475</v>
      </c>
      <c r="AG1625" s="265">
        <v>2435059.4591460824</v>
      </c>
      <c r="AH1625" s="268">
        <v>1.0421171902549282</v>
      </c>
      <c r="AI1625" s="263">
        <v>1</v>
      </c>
      <c r="AJ1625" s="263"/>
      <c r="AK1625" s="263">
        <v>2733</v>
      </c>
      <c r="AL1625" s="265">
        <v>2847227.2401520405</v>
      </c>
      <c r="AM1625" s="268">
        <v>1.0417955507325432</v>
      </c>
      <c r="AN1625" s="263"/>
      <c r="AO1625" s="313"/>
      <c r="AP1625" s="263">
        <v>3219.24</v>
      </c>
      <c r="AQ1625" s="265">
        <v>3296418.542647176</v>
      </c>
      <c r="AR1625" s="268">
        <v>1.0239741500003654</v>
      </c>
      <c r="AS1625" s="263"/>
      <c r="AT1625" s="263"/>
      <c r="AU1625" s="422">
        <v>2706.88</v>
      </c>
      <c r="AV1625" s="265">
        <v>2813386.7282464379</v>
      </c>
      <c r="AW1625" s="268">
        <v>1.0393466752299467</v>
      </c>
      <c r="AX1625" s="422"/>
      <c r="AY1625" s="263"/>
      <c r="AZ1625" s="422">
        <v>2524.164346</v>
      </c>
      <c r="BA1625" s="265">
        <v>2635241.5170107707</v>
      </c>
      <c r="BB1625" s="268">
        <v>1.0440055225353264</v>
      </c>
      <c r="BC1625" s="422"/>
      <c r="BD1625" s="263"/>
    </row>
    <row r="1626" spans="1:56" ht="11.25" customHeight="1">
      <c r="A1626" s="123">
        <v>352</v>
      </c>
      <c r="B1626" s="55" t="s">
        <v>554</v>
      </c>
      <c r="C1626" s="345">
        <v>1</v>
      </c>
      <c r="D1626" s="57">
        <v>24770</v>
      </c>
      <c r="E1626" s="94">
        <v>0</v>
      </c>
      <c r="F1626" s="55" t="s">
        <v>551</v>
      </c>
      <c r="G1626" s="55" t="s">
        <v>748</v>
      </c>
      <c r="H1626" s="55" t="s">
        <v>65</v>
      </c>
      <c r="I1626" s="55" t="s">
        <v>849</v>
      </c>
      <c r="J1626" s="55" t="s">
        <v>591</v>
      </c>
      <c r="K1626" s="55" t="s">
        <v>848</v>
      </c>
      <c r="L1626" s="55"/>
      <c r="M1626" s="8"/>
      <c r="N1626" s="58"/>
      <c r="O1626" s="55"/>
      <c r="P1626" s="55"/>
      <c r="Q1626" s="55"/>
      <c r="R1626" s="8"/>
      <c r="S1626" s="58"/>
      <c r="T1626" s="55"/>
      <c r="U1626" s="55"/>
      <c r="V1626" s="55"/>
      <c r="W1626" s="8"/>
      <c r="X1626" s="58"/>
      <c r="Y1626" s="55"/>
      <c r="Z1626" s="55"/>
      <c r="AA1626" s="55"/>
      <c r="AB1626" s="8"/>
      <c r="AC1626" s="58"/>
      <c r="AD1626" s="55"/>
      <c r="AE1626" s="55"/>
      <c r="AF1626" s="55"/>
      <c r="AG1626" s="8">
        <v>0</v>
      </c>
      <c r="AH1626" s="58">
        <v>0</v>
      </c>
      <c r="AI1626" s="55"/>
      <c r="AJ1626" s="55"/>
      <c r="AK1626" s="55"/>
      <c r="AL1626" s="8">
        <v>0</v>
      </c>
      <c r="AM1626" s="58">
        <v>0</v>
      </c>
      <c r="AN1626" s="237">
        <v>1</v>
      </c>
      <c r="AO1626" s="228"/>
      <c r="AP1626" s="55"/>
      <c r="AQ1626" s="200">
        <v>0</v>
      </c>
      <c r="AR1626" s="201">
        <v>0</v>
      </c>
      <c r="AS1626" s="55">
        <v>1</v>
      </c>
      <c r="AT1626" s="55"/>
      <c r="AU1626" s="245">
        <v>0</v>
      </c>
      <c r="AV1626" s="200">
        <v>0</v>
      </c>
      <c r="AW1626" s="201">
        <v>0</v>
      </c>
      <c r="AX1626" s="423">
        <v>1</v>
      </c>
      <c r="AY1626" s="55"/>
      <c r="AZ1626" s="245">
        <v>0</v>
      </c>
      <c r="BA1626" s="200">
        <v>0</v>
      </c>
      <c r="BB1626" s="201">
        <v>0</v>
      </c>
      <c r="BC1626" s="425">
        <v>1</v>
      </c>
      <c r="BD1626" s="136"/>
    </row>
    <row r="1627" spans="1:56" ht="11.25" customHeight="1">
      <c r="A1627" s="123">
        <v>352</v>
      </c>
      <c r="B1627" s="55" t="s">
        <v>554</v>
      </c>
      <c r="C1627" s="345">
        <v>3</v>
      </c>
      <c r="D1627" s="57">
        <v>39538</v>
      </c>
      <c r="E1627" s="94">
        <v>250</v>
      </c>
      <c r="F1627" s="55" t="s">
        <v>551</v>
      </c>
      <c r="G1627" s="55" t="s">
        <v>748</v>
      </c>
      <c r="H1627" s="55" t="s">
        <v>65</v>
      </c>
      <c r="I1627" s="55" t="s">
        <v>849</v>
      </c>
      <c r="J1627" s="55" t="s">
        <v>591</v>
      </c>
      <c r="K1627" s="55" t="s">
        <v>848</v>
      </c>
      <c r="L1627" s="55"/>
      <c r="M1627" s="8"/>
      <c r="N1627" s="58"/>
      <c r="O1627" s="55"/>
      <c r="P1627" s="55"/>
      <c r="Q1627" s="55"/>
      <c r="R1627" s="8"/>
      <c r="S1627" s="58"/>
      <c r="T1627" s="55"/>
      <c r="U1627" s="55"/>
      <c r="V1627" s="55"/>
      <c r="W1627" s="8"/>
      <c r="X1627" s="58"/>
      <c r="Y1627" s="55"/>
      <c r="Z1627" s="55"/>
      <c r="AA1627" s="55"/>
      <c r="AB1627" s="8"/>
      <c r="AC1627" s="58"/>
      <c r="AD1627" s="55"/>
      <c r="AE1627" s="55"/>
      <c r="AF1627" s="55"/>
      <c r="AG1627" s="8"/>
      <c r="AH1627" s="58"/>
      <c r="AI1627" s="55"/>
      <c r="AJ1627" s="55"/>
      <c r="AK1627" s="55">
        <v>1454.866</v>
      </c>
      <c r="AL1627" s="8">
        <v>1519442.2002317263</v>
      </c>
      <c r="AM1627" s="58">
        <v>1.0443863560161049</v>
      </c>
      <c r="AN1627" s="237">
        <v>1</v>
      </c>
      <c r="AO1627" s="228"/>
      <c r="AP1627" s="55">
        <v>1570.489</v>
      </c>
      <c r="AQ1627" s="200">
        <v>1614477.5250718875</v>
      </c>
      <c r="AR1627" s="201">
        <v>1.0280094448747414</v>
      </c>
      <c r="AS1627" s="55">
        <v>1</v>
      </c>
      <c r="AT1627" s="55"/>
      <c r="AU1627" s="423">
        <v>1276.9480000000001</v>
      </c>
      <c r="AV1627" s="200">
        <v>1333950.5416691143</v>
      </c>
      <c r="AW1627" s="201">
        <v>1.0446396734002592</v>
      </c>
      <c r="AX1627" s="423">
        <v>1</v>
      </c>
      <c r="AY1627" s="55"/>
      <c r="AZ1627" s="424">
        <v>1275.7258239999999</v>
      </c>
      <c r="BA1627" s="200">
        <v>1344782.7020283367</v>
      </c>
      <c r="BB1627" s="201">
        <v>1.0541314416696614</v>
      </c>
      <c r="BC1627" s="425">
        <v>1</v>
      </c>
      <c r="BD1627" s="136"/>
    </row>
    <row r="1628" spans="1:56" s="4" customFormat="1" ht="11.25" customHeight="1">
      <c r="A1628" s="123">
        <v>352</v>
      </c>
      <c r="B1628" s="55" t="s">
        <v>554</v>
      </c>
      <c r="C1628" s="345">
        <v>4</v>
      </c>
      <c r="D1628" s="57">
        <v>40264</v>
      </c>
      <c r="E1628" s="94">
        <v>250</v>
      </c>
      <c r="F1628" s="55" t="s">
        <v>551</v>
      </c>
      <c r="G1628" s="55" t="s">
        <v>748</v>
      </c>
      <c r="H1628" s="55" t="s">
        <v>65</v>
      </c>
      <c r="I1628" s="55" t="s">
        <v>849</v>
      </c>
      <c r="J1628" s="55" t="s">
        <v>591</v>
      </c>
      <c r="K1628" s="55" t="s">
        <v>848</v>
      </c>
      <c r="L1628" s="55"/>
      <c r="M1628" s="8"/>
      <c r="N1628" s="58"/>
      <c r="O1628" s="55"/>
      <c r="P1628" s="55"/>
      <c r="Q1628" s="55"/>
      <c r="R1628" s="8"/>
      <c r="S1628" s="58"/>
      <c r="T1628" s="55"/>
      <c r="U1628" s="55"/>
      <c r="V1628" s="55"/>
      <c r="W1628" s="8"/>
      <c r="X1628" s="58"/>
      <c r="Y1628" s="55"/>
      <c r="Z1628" s="55"/>
      <c r="AA1628" s="55"/>
      <c r="AB1628" s="8"/>
      <c r="AC1628" s="58"/>
      <c r="AD1628" s="55"/>
      <c r="AE1628" s="55"/>
      <c r="AF1628" s="55"/>
      <c r="AG1628" s="8"/>
      <c r="AH1628" s="58"/>
      <c r="AI1628" s="55"/>
      <c r="AJ1628" s="55"/>
      <c r="AK1628" s="55">
        <v>1277.83</v>
      </c>
      <c r="AL1628" s="8">
        <v>1326545.7985733713</v>
      </c>
      <c r="AM1628" s="58">
        <v>1.0381238494740077</v>
      </c>
      <c r="AN1628" s="237">
        <v>1</v>
      </c>
      <c r="AO1628" s="228"/>
      <c r="AP1628" s="55">
        <v>1648.751</v>
      </c>
      <c r="AQ1628" s="200">
        <v>1681944.4465015556</v>
      </c>
      <c r="AR1628" s="201">
        <v>1.0201324799812439</v>
      </c>
      <c r="AS1628" s="55">
        <v>1</v>
      </c>
      <c r="AT1628" s="55"/>
      <c r="AU1628" s="423">
        <v>1429.932</v>
      </c>
      <c r="AV1628" s="200">
        <v>1479436.1865773236</v>
      </c>
      <c r="AW1628" s="201">
        <v>1.0346199585555982</v>
      </c>
      <c r="AX1628" s="423">
        <v>1</v>
      </c>
      <c r="AY1628" s="55"/>
      <c r="AZ1628" s="424">
        <v>1248.4385220000001</v>
      </c>
      <c r="BA1628" s="200">
        <v>1290458.8149824338</v>
      </c>
      <c r="BB1628" s="201">
        <v>1.0336582797165832</v>
      </c>
      <c r="BC1628" s="425">
        <v>1</v>
      </c>
      <c r="BD1628" s="136"/>
    </row>
    <row r="1629" spans="1:56" ht="11.25" customHeight="1">
      <c r="A1629" s="357">
        <v>353</v>
      </c>
      <c r="B1629" s="263" t="s">
        <v>1043</v>
      </c>
      <c r="C1629" s="344">
        <v>0</v>
      </c>
      <c r="D1629" s="264"/>
      <c r="E1629" s="421">
        <v>520</v>
      </c>
      <c r="F1629" s="263" t="s">
        <v>55</v>
      </c>
      <c r="G1629" s="263" t="s">
        <v>589</v>
      </c>
      <c r="H1629" s="263" t="s">
        <v>370</v>
      </c>
      <c r="I1629" s="263" t="s">
        <v>103</v>
      </c>
      <c r="J1629" s="263"/>
      <c r="K1629" s="263"/>
      <c r="L1629" s="267">
        <v>706.97735</v>
      </c>
      <c r="M1629" s="265">
        <v>0</v>
      </c>
      <c r="N1629" s="268">
        <v>0</v>
      </c>
      <c r="O1629" s="263"/>
      <c r="P1629" s="263"/>
      <c r="Q1629" s="267">
        <v>605.25850000000003</v>
      </c>
      <c r="R1629" s="265">
        <v>0</v>
      </c>
      <c r="S1629" s="268">
        <v>0</v>
      </c>
      <c r="T1629" s="263"/>
      <c r="U1629" s="263"/>
      <c r="V1629" s="267">
        <v>688.16190000000006</v>
      </c>
      <c r="W1629" s="265">
        <v>0</v>
      </c>
      <c r="X1629" s="268">
        <v>0</v>
      </c>
      <c r="Y1629" s="263"/>
      <c r="Z1629" s="263"/>
      <c r="AA1629" s="265">
        <v>613.84534999999994</v>
      </c>
      <c r="AB1629" s="265">
        <v>0</v>
      </c>
      <c r="AC1629" s="268">
        <v>0</v>
      </c>
      <c r="AD1629" s="263"/>
      <c r="AE1629" s="263"/>
      <c r="AF1629" s="271">
        <v>610.27330000000006</v>
      </c>
      <c r="AG1629" s="265">
        <v>0</v>
      </c>
      <c r="AH1629" s="268">
        <v>0</v>
      </c>
      <c r="AI1629" s="263"/>
      <c r="AJ1629" s="263"/>
      <c r="AK1629" s="263">
        <v>648.64050000000009</v>
      </c>
      <c r="AL1629" s="265">
        <v>0</v>
      </c>
      <c r="AM1629" s="268">
        <v>0</v>
      </c>
      <c r="AN1629" s="263"/>
      <c r="AO1629" s="313"/>
      <c r="AP1629" s="263">
        <v>291.96285</v>
      </c>
      <c r="AQ1629" s="265">
        <v>0</v>
      </c>
      <c r="AR1629" s="268">
        <v>0</v>
      </c>
      <c r="AS1629" s="263"/>
      <c r="AT1629" s="263"/>
      <c r="AU1629" s="422">
        <v>569.53800000000001</v>
      </c>
      <c r="AV1629" s="265">
        <v>0</v>
      </c>
      <c r="AW1629" s="268">
        <v>0</v>
      </c>
      <c r="AX1629" s="422"/>
      <c r="AY1629" s="263"/>
      <c r="AZ1629" s="422">
        <v>1031.5264499999998</v>
      </c>
      <c r="BA1629" s="265">
        <v>0</v>
      </c>
      <c r="BB1629" s="268">
        <v>0</v>
      </c>
      <c r="BC1629" s="422"/>
      <c r="BD1629" s="263"/>
    </row>
    <row r="1630" spans="1:56" ht="11.25" customHeight="1">
      <c r="A1630" s="123">
        <v>353</v>
      </c>
      <c r="B1630" s="55" t="s">
        <v>1043</v>
      </c>
      <c r="C1630" s="345">
        <v>1</v>
      </c>
      <c r="D1630" s="57">
        <v>41688</v>
      </c>
      <c r="E1630" s="8">
        <v>130</v>
      </c>
      <c r="F1630" s="55" t="s">
        <v>55</v>
      </c>
      <c r="G1630" s="55" t="s">
        <v>589</v>
      </c>
      <c r="H1630" s="55" t="s">
        <v>370</v>
      </c>
      <c r="I1630" s="55" t="s">
        <v>103</v>
      </c>
      <c r="J1630" s="55"/>
      <c r="K1630" s="55"/>
      <c r="L1630" s="197">
        <v>176.7443375</v>
      </c>
      <c r="M1630" s="8"/>
      <c r="N1630" s="58">
        <v>0</v>
      </c>
      <c r="O1630" s="55"/>
      <c r="P1630" s="55"/>
      <c r="Q1630" s="197"/>
      <c r="R1630" s="8">
        <v>0</v>
      </c>
      <c r="S1630" s="58">
        <v>0</v>
      </c>
      <c r="T1630" s="55"/>
      <c r="U1630" s="55"/>
      <c r="V1630" s="197"/>
      <c r="W1630" s="8">
        <v>0</v>
      </c>
      <c r="X1630" s="58">
        <v>0</v>
      </c>
      <c r="Y1630" s="55"/>
      <c r="Z1630" s="55"/>
      <c r="AA1630" s="197"/>
      <c r="AB1630" s="8"/>
      <c r="AC1630" s="58"/>
      <c r="AD1630" s="55"/>
      <c r="AE1630" s="55"/>
      <c r="AF1630" s="197"/>
      <c r="AG1630" s="8"/>
      <c r="AH1630" s="58"/>
      <c r="AI1630" s="55"/>
      <c r="AJ1630" s="55"/>
      <c r="AK1630" s="55">
        <v>223.49690000000001</v>
      </c>
      <c r="AL1630" s="8">
        <v>0</v>
      </c>
      <c r="AM1630" s="58">
        <v>0</v>
      </c>
      <c r="AN1630" s="55"/>
      <c r="AO1630" s="228"/>
      <c r="AP1630" s="55">
        <v>59.83</v>
      </c>
      <c r="AQ1630" s="200">
        <v>0</v>
      </c>
      <c r="AR1630" s="201">
        <v>0</v>
      </c>
      <c r="AS1630" s="55"/>
      <c r="AT1630" s="55"/>
      <c r="AU1630" s="423">
        <v>235.1782</v>
      </c>
      <c r="AV1630" s="200">
        <v>0</v>
      </c>
      <c r="AW1630" s="201">
        <v>0</v>
      </c>
      <c r="AX1630" s="423"/>
      <c r="AY1630" s="55"/>
      <c r="AZ1630" s="423">
        <v>263.41630000000004</v>
      </c>
      <c r="BA1630" s="200">
        <v>0</v>
      </c>
      <c r="BB1630" s="201">
        <v>0</v>
      </c>
      <c r="BC1630" s="425"/>
      <c r="BD1630" s="136"/>
    </row>
    <row r="1631" spans="1:56" ht="11.25" customHeight="1">
      <c r="A1631" s="123">
        <v>353</v>
      </c>
      <c r="B1631" s="55" t="s">
        <v>1043</v>
      </c>
      <c r="C1631" s="345">
        <v>2</v>
      </c>
      <c r="D1631" s="57">
        <v>41697</v>
      </c>
      <c r="E1631" s="8">
        <v>130</v>
      </c>
      <c r="F1631" s="55" t="s">
        <v>55</v>
      </c>
      <c r="G1631" s="55" t="s">
        <v>589</v>
      </c>
      <c r="H1631" s="55" t="s">
        <v>370</v>
      </c>
      <c r="I1631" s="55" t="s">
        <v>103</v>
      </c>
      <c r="J1631" s="55"/>
      <c r="K1631" s="55"/>
      <c r="L1631" s="197">
        <v>176.7443375</v>
      </c>
      <c r="M1631" s="8"/>
      <c r="N1631" s="58">
        <v>0</v>
      </c>
      <c r="O1631" s="55"/>
      <c r="P1631" s="55"/>
      <c r="Q1631" s="197"/>
      <c r="R1631" s="8">
        <v>0</v>
      </c>
      <c r="S1631" s="58">
        <v>0</v>
      </c>
      <c r="T1631" s="55"/>
      <c r="U1631" s="55"/>
      <c r="V1631" s="197"/>
      <c r="W1631" s="8">
        <v>0</v>
      </c>
      <c r="X1631" s="58">
        <v>0</v>
      </c>
      <c r="Y1631" s="55"/>
      <c r="Z1631" s="55"/>
      <c r="AA1631" s="197"/>
      <c r="AB1631" s="8"/>
      <c r="AC1631" s="58"/>
      <c r="AD1631" s="55"/>
      <c r="AE1631" s="55"/>
      <c r="AF1631" s="197"/>
      <c r="AG1631" s="8"/>
      <c r="AH1631" s="58"/>
      <c r="AI1631" s="55"/>
      <c r="AJ1631" s="55"/>
      <c r="AK1631" s="55">
        <v>116.90254999999999</v>
      </c>
      <c r="AL1631" s="8">
        <v>0</v>
      </c>
      <c r="AM1631" s="58">
        <v>0</v>
      </c>
      <c r="AN1631" s="55"/>
      <c r="AO1631" s="228"/>
      <c r="AP1631" s="55">
        <v>93.35</v>
      </c>
      <c r="AQ1631" s="200">
        <v>0</v>
      </c>
      <c r="AR1631" s="201">
        <v>0</v>
      </c>
      <c r="AS1631" s="55"/>
      <c r="AT1631" s="55"/>
      <c r="AU1631" s="423">
        <v>140.67310000000001</v>
      </c>
      <c r="AV1631" s="200">
        <v>0</v>
      </c>
      <c r="AW1631" s="201">
        <v>0</v>
      </c>
      <c r="AX1631" s="423"/>
      <c r="AY1631" s="55"/>
      <c r="AZ1631" s="423">
        <v>258.06319999999994</v>
      </c>
      <c r="BA1631" s="200">
        <v>0</v>
      </c>
      <c r="BB1631" s="201">
        <v>0</v>
      </c>
      <c r="BC1631" s="425"/>
      <c r="BD1631" s="136"/>
    </row>
    <row r="1632" spans="1:56" ht="11.25" customHeight="1">
      <c r="A1632" s="123">
        <v>353</v>
      </c>
      <c r="B1632" s="55" t="s">
        <v>1043</v>
      </c>
      <c r="C1632" s="345">
        <v>3</v>
      </c>
      <c r="D1632" s="57">
        <v>41713</v>
      </c>
      <c r="E1632" s="8">
        <v>130</v>
      </c>
      <c r="F1632" s="55" t="s">
        <v>55</v>
      </c>
      <c r="G1632" s="55" t="s">
        <v>589</v>
      </c>
      <c r="H1632" s="55" t="s">
        <v>370</v>
      </c>
      <c r="I1632" s="55" t="s">
        <v>103</v>
      </c>
      <c r="J1632" s="55"/>
      <c r="K1632" s="55"/>
      <c r="L1632" s="197">
        <v>176.7443375</v>
      </c>
      <c r="M1632" s="8"/>
      <c r="N1632" s="58">
        <v>0</v>
      </c>
      <c r="O1632" s="55"/>
      <c r="P1632" s="55"/>
      <c r="Q1632" s="197"/>
      <c r="R1632" s="8">
        <v>0</v>
      </c>
      <c r="S1632" s="58">
        <v>0</v>
      </c>
      <c r="T1632" s="55"/>
      <c r="U1632" s="55"/>
      <c r="V1632" s="197"/>
      <c r="W1632" s="8">
        <v>0</v>
      </c>
      <c r="X1632" s="58">
        <v>0</v>
      </c>
      <c r="Y1632" s="55"/>
      <c r="Z1632" s="55"/>
      <c r="AA1632" s="197"/>
      <c r="AB1632" s="8"/>
      <c r="AC1632" s="58"/>
      <c r="AD1632" s="55"/>
      <c r="AE1632" s="55"/>
      <c r="AF1632" s="197"/>
      <c r="AG1632" s="8"/>
      <c r="AH1632" s="58"/>
      <c r="AI1632" s="55"/>
      <c r="AJ1632" s="55"/>
      <c r="AK1632" s="55">
        <v>243.58595</v>
      </c>
      <c r="AL1632" s="8">
        <v>0</v>
      </c>
      <c r="AM1632" s="58">
        <v>0</v>
      </c>
      <c r="AN1632" s="55"/>
      <c r="AO1632" s="228"/>
      <c r="AP1632" s="55">
        <v>38.340000000000003</v>
      </c>
      <c r="AQ1632" s="200">
        <v>0</v>
      </c>
      <c r="AR1632" s="201">
        <v>0</v>
      </c>
      <c r="AS1632" s="55"/>
      <c r="AT1632" s="55"/>
      <c r="AU1632" s="423">
        <v>99.16170000000001</v>
      </c>
      <c r="AV1632" s="200">
        <v>0</v>
      </c>
      <c r="AW1632" s="201">
        <v>0</v>
      </c>
      <c r="AX1632" s="423"/>
      <c r="AY1632" s="55"/>
      <c r="AZ1632" s="423">
        <v>232.65090000000001</v>
      </c>
      <c r="BA1632" s="200">
        <v>0</v>
      </c>
      <c r="BB1632" s="201">
        <v>0</v>
      </c>
      <c r="BC1632" s="425"/>
      <c r="BD1632" s="136"/>
    </row>
    <row r="1633" spans="1:56" s="4" customFormat="1" ht="11.25" customHeight="1">
      <c r="A1633" s="123">
        <v>353</v>
      </c>
      <c r="B1633" s="55" t="s">
        <v>1043</v>
      </c>
      <c r="C1633" s="345">
        <v>4</v>
      </c>
      <c r="D1633" s="57">
        <v>41781</v>
      </c>
      <c r="E1633" s="8">
        <v>130</v>
      </c>
      <c r="F1633" s="122" t="s">
        <v>55</v>
      </c>
      <c r="G1633" s="122" t="s">
        <v>589</v>
      </c>
      <c r="H1633" s="122" t="s">
        <v>370</v>
      </c>
      <c r="I1633" s="55" t="s">
        <v>103</v>
      </c>
      <c r="J1633" s="55"/>
      <c r="K1633" s="55"/>
      <c r="L1633" s="197">
        <v>176.7443375</v>
      </c>
      <c r="M1633" s="8"/>
      <c r="N1633" s="58">
        <v>0</v>
      </c>
      <c r="O1633" s="55"/>
      <c r="P1633" s="55">
        <v>1</v>
      </c>
      <c r="Q1633" s="197"/>
      <c r="R1633" s="8">
        <v>0</v>
      </c>
      <c r="S1633" s="58">
        <v>0</v>
      </c>
      <c r="T1633" s="55"/>
      <c r="U1633" s="55"/>
      <c r="V1633" s="197"/>
      <c r="W1633" s="8">
        <v>0</v>
      </c>
      <c r="X1633" s="58">
        <v>0</v>
      </c>
      <c r="Y1633" s="55"/>
      <c r="Z1633" s="55"/>
      <c r="AA1633" s="197"/>
      <c r="AB1633" s="8"/>
      <c r="AC1633" s="58"/>
      <c r="AD1633" s="55"/>
      <c r="AE1633" s="55"/>
      <c r="AF1633" s="197"/>
      <c r="AG1633" s="8"/>
      <c r="AH1633" s="58"/>
      <c r="AI1633" s="55"/>
      <c r="AJ1633" s="55"/>
      <c r="AK1633" s="55">
        <v>64.655100000000004</v>
      </c>
      <c r="AL1633" s="8">
        <v>0</v>
      </c>
      <c r="AM1633" s="58">
        <v>0</v>
      </c>
      <c r="AN1633" s="55"/>
      <c r="AO1633" s="228"/>
      <c r="AP1633" s="55">
        <v>100.45</v>
      </c>
      <c r="AQ1633" s="200">
        <v>0</v>
      </c>
      <c r="AR1633" s="201">
        <v>0</v>
      </c>
      <c r="AS1633" s="55"/>
      <c r="AT1633" s="55"/>
      <c r="AU1633" s="423">
        <v>94.525000000000006</v>
      </c>
      <c r="AV1633" s="200">
        <v>0</v>
      </c>
      <c r="AW1633" s="201">
        <v>0</v>
      </c>
      <c r="AX1633" s="423"/>
      <c r="AY1633" s="55"/>
      <c r="AZ1633" s="423">
        <v>277.39605</v>
      </c>
      <c r="BA1633" s="200">
        <v>0</v>
      </c>
      <c r="BB1633" s="201">
        <v>0</v>
      </c>
      <c r="BC1633" s="425"/>
      <c r="BD1633" s="136"/>
    </row>
    <row r="1634" spans="1:56" ht="11.25" customHeight="1">
      <c r="A1634" s="357">
        <v>354</v>
      </c>
      <c r="B1634" s="263" t="s">
        <v>1341</v>
      </c>
      <c r="C1634" s="344">
        <v>0</v>
      </c>
      <c r="D1634" s="264"/>
      <c r="E1634" s="421">
        <v>110</v>
      </c>
      <c r="F1634" s="263" t="s">
        <v>99</v>
      </c>
      <c r="G1634" s="263" t="s">
        <v>589</v>
      </c>
      <c r="H1634" s="263" t="s">
        <v>386</v>
      </c>
      <c r="I1634" s="263" t="s">
        <v>103</v>
      </c>
      <c r="J1634" s="263"/>
      <c r="K1634" s="263"/>
      <c r="L1634" s="267"/>
      <c r="M1634" s="265"/>
      <c r="N1634" s="268"/>
      <c r="O1634" s="263"/>
      <c r="P1634" s="263"/>
      <c r="Q1634" s="267">
        <v>345.40967299999994</v>
      </c>
      <c r="R1634" s="265">
        <v>0</v>
      </c>
      <c r="S1634" s="268">
        <v>0</v>
      </c>
      <c r="T1634" s="263"/>
      <c r="U1634" s="263"/>
      <c r="V1634" s="267">
        <v>469.16239999999999</v>
      </c>
      <c r="W1634" s="265">
        <v>0</v>
      </c>
      <c r="X1634" s="268">
        <v>0</v>
      </c>
      <c r="Y1634" s="263"/>
      <c r="Z1634" s="263"/>
      <c r="AA1634" s="265">
        <v>519.75815</v>
      </c>
      <c r="AB1634" s="265">
        <v>0</v>
      </c>
      <c r="AC1634" s="268">
        <v>0</v>
      </c>
      <c r="AD1634" s="263"/>
      <c r="AE1634" s="263"/>
      <c r="AF1634" s="271">
        <v>428.41714999999999</v>
      </c>
      <c r="AG1634" s="265">
        <v>0</v>
      </c>
      <c r="AH1634" s="268">
        <v>0</v>
      </c>
      <c r="AI1634" s="263"/>
      <c r="AJ1634" s="263"/>
      <c r="AK1634" s="263">
        <v>529.19074999999987</v>
      </c>
      <c r="AL1634" s="265">
        <v>0</v>
      </c>
      <c r="AM1634" s="268">
        <v>0</v>
      </c>
      <c r="AN1634" s="263"/>
      <c r="AO1634" s="313"/>
      <c r="AP1634" s="263">
        <v>446.41669999999999</v>
      </c>
      <c r="AQ1634" s="265">
        <v>0</v>
      </c>
      <c r="AR1634" s="268">
        <v>0</v>
      </c>
      <c r="AS1634" s="263"/>
      <c r="AT1634" s="263"/>
      <c r="AU1634" s="422">
        <v>380.79645000000005</v>
      </c>
      <c r="AV1634" s="265">
        <v>0</v>
      </c>
      <c r="AW1634" s="268">
        <v>0</v>
      </c>
      <c r="AX1634" s="422"/>
      <c r="AY1634" s="263"/>
      <c r="AZ1634" s="422">
        <v>395.32344999999998</v>
      </c>
      <c r="BA1634" s="265">
        <v>0</v>
      </c>
      <c r="BB1634" s="268">
        <v>0</v>
      </c>
      <c r="BC1634" s="422"/>
      <c r="BD1634" s="263"/>
    </row>
    <row r="1635" spans="1:56" ht="11.25" customHeight="1">
      <c r="A1635" s="123">
        <v>354</v>
      </c>
      <c r="B1635" s="55" t="s">
        <v>1341</v>
      </c>
      <c r="C1635" s="345">
        <v>1</v>
      </c>
      <c r="D1635" s="57">
        <v>43248</v>
      </c>
      <c r="E1635" s="8">
        <v>55</v>
      </c>
      <c r="F1635" s="122" t="s">
        <v>99</v>
      </c>
      <c r="G1635" s="122" t="s">
        <v>589</v>
      </c>
      <c r="H1635" s="122" t="s">
        <v>386</v>
      </c>
      <c r="I1635" s="55" t="s">
        <v>103</v>
      </c>
      <c r="J1635" s="55"/>
      <c r="K1635" s="55"/>
      <c r="L1635" s="197"/>
      <c r="M1635" s="8"/>
      <c r="N1635" s="58"/>
      <c r="O1635" s="55"/>
      <c r="P1635" s="55"/>
      <c r="Q1635" s="197">
        <v>170.7580831095008</v>
      </c>
      <c r="R1635" s="8">
        <v>0</v>
      </c>
      <c r="S1635" s="58">
        <v>0</v>
      </c>
      <c r="T1635" s="55"/>
      <c r="U1635" s="55">
        <v>1</v>
      </c>
      <c r="V1635" s="197">
        <v>234.5812</v>
      </c>
      <c r="W1635" s="8">
        <v>0</v>
      </c>
      <c r="X1635" s="58">
        <v>0</v>
      </c>
      <c r="Y1635" s="55"/>
      <c r="Z1635" s="55">
        <v>1</v>
      </c>
      <c r="AA1635" s="197">
        <v>259.879075</v>
      </c>
      <c r="AB1635" s="8">
        <v>0</v>
      </c>
      <c r="AC1635" s="58">
        <v>0</v>
      </c>
      <c r="AD1635" s="55"/>
      <c r="AE1635" s="55">
        <v>1</v>
      </c>
      <c r="AF1635" s="58">
        <v>214.208575</v>
      </c>
      <c r="AG1635" s="8">
        <v>0</v>
      </c>
      <c r="AH1635" s="58">
        <v>0</v>
      </c>
      <c r="AI1635" s="55"/>
      <c r="AJ1635" s="55">
        <v>1</v>
      </c>
      <c r="AK1635" s="55">
        <v>269.85395</v>
      </c>
      <c r="AL1635" s="8">
        <v>0</v>
      </c>
      <c r="AM1635" s="58">
        <v>0</v>
      </c>
      <c r="AN1635" s="55"/>
      <c r="AO1635" s="228">
        <v>1</v>
      </c>
      <c r="AP1635" s="55">
        <v>230.36</v>
      </c>
      <c r="AQ1635" s="200">
        <v>0</v>
      </c>
      <c r="AR1635" s="201">
        <v>0</v>
      </c>
      <c r="AS1635" s="55"/>
      <c r="AT1635" s="55">
        <v>1</v>
      </c>
      <c r="AU1635" s="423">
        <v>189.98530000000002</v>
      </c>
      <c r="AV1635" s="200">
        <v>0</v>
      </c>
      <c r="AW1635" s="201">
        <v>0</v>
      </c>
      <c r="AX1635" s="423"/>
      <c r="AY1635" s="55">
        <v>1</v>
      </c>
      <c r="AZ1635" s="423">
        <v>201.74620000000002</v>
      </c>
      <c r="BA1635" s="200">
        <v>0</v>
      </c>
      <c r="BB1635" s="201">
        <v>0</v>
      </c>
      <c r="BC1635" s="425"/>
      <c r="BD1635" s="136"/>
    </row>
    <row r="1636" spans="1:56" s="4" customFormat="1" ht="11.25" customHeight="1">
      <c r="A1636" s="123">
        <v>354</v>
      </c>
      <c r="B1636" s="55" t="s">
        <v>1341</v>
      </c>
      <c r="C1636" s="345">
        <v>2</v>
      </c>
      <c r="D1636" s="57">
        <v>43241</v>
      </c>
      <c r="E1636" s="8">
        <v>55</v>
      </c>
      <c r="F1636" s="122" t="s">
        <v>99</v>
      </c>
      <c r="G1636" s="122" t="s">
        <v>589</v>
      </c>
      <c r="H1636" s="122" t="s">
        <v>386</v>
      </c>
      <c r="I1636" s="55" t="s">
        <v>103</v>
      </c>
      <c r="J1636" s="55"/>
      <c r="K1636" s="55"/>
      <c r="L1636" s="197"/>
      <c r="M1636" s="8"/>
      <c r="N1636" s="58"/>
      <c r="O1636" s="55"/>
      <c r="P1636" s="55"/>
      <c r="Q1636" s="197">
        <v>174.6515898904992</v>
      </c>
      <c r="R1636" s="8">
        <v>0</v>
      </c>
      <c r="S1636" s="58">
        <v>0</v>
      </c>
      <c r="T1636" s="55"/>
      <c r="U1636" s="55">
        <v>1</v>
      </c>
      <c r="V1636" s="222">
        <v>234.5812</v>
      </c>
      <c r="W1636" s="8">
        <v>0</v>
      </c>
      <c r="X1636" s="58">
        <v>0</v>
      </c>
      <c r="Y1636" s="55"/>
      <c r="Z1636" s="55">
        <v>1</v>
      </c>
      <c r="AA1636" s="222">
        <v>259.879075</v>
      </c>
      <c r="AB1636" s="8">
        <v>0</v>
      </c>
      <c r="AC1636" s="58">
        <v>0</v>
      </c>
      <c r="AD1636" s="55"/>
      <c r="AE1636" s="55">
        <v>1</v>
      </c>
      <c r="AF1636" s="221">
        <v>214.208575</v>
      </c>
      <c r="AG1636" s="8">
        <v>0</v>
      </c>
      <c r="AH1636" s="58">
        <v>0</v>
      </c>
      <c r="AI1636" s="55"/>
      <c r="AJ1636" s="55">
        <v>1</v>
      </c>
      <c r="AK1636" s="55">
        <v>259.33679999999998</v>
      </c>
      <c r="AL1636" s="8">
        <v>0</v>
      </c>
      <c r="AM1636" s="58">
        <v>0</v>
      </c>
      <c r="AN1636" s="55"/>
      <c r="AO1636" s="228">
        <v>1</v>
      </c>
      <c r="AP1636" s="55">
        <v>216.05</v>
      </c>
      <c r="AQ1636" s="200">
        <v>0</v>
      </c>
      <c r="AR1636" s="201">
        <v>0</v>
      </c>
      <c r="AS1636" s="55"/>
      <c r="AT1636" s="55">
        <v>1</v>
      </c>
      <c r="AU1636" s="423">
        <v>190.81115</v>
      </c>
      <c r="AV1636" s="200">
        <v>0</v>
      </c>
      <c r="AW1636" s="201">
        <v>0</v>
      </c>
      <c r="AX1636" s="423"/>
      <c r="AY1636" s="55">
        <v>1</v>
      </c>
      <c r="AZ1636" s="423">
        <v>193.57724999999999</v>
      </c>
      <c r="BA1636" s="200">
        <v>0</v>
      </c>
      <c r="BB1636" s="201">
        <v>0</v>
      </c>
      <c r="BC1636" s="425"/>
      <c r="BD1636" s="136"/>
    </row>
    <row r="1637" spans="1:56" ht="11.25" customHeight="1">
      <c r="A1637" s="357">
        <v>355</v>
      </c>
      <c r="B1637" s="263" t="s">
        <v>316</v>
      </c>
      <c r="C1637" s="344">
        <v>0</v>
      </c>
      <c r="D1637" s="264"/>
      <c r="E1637" s="421">
        <v>920</v>
      </c>
      <c r="F1637" s="263" t="s">
        <v>312</v>
      </c>
      <c r="G1637" s="263" t="s">
        <v>748</v>
      </c>
      <c r="H1637" s="263" t="s">
        <v>313</v>
      </c>
      <c r="I1637" s="263" t="s">
        <v>849</v>
      </c>
      <c r="J1637" s="263" t="s">
        <v>591</v>
      </c>
      <c r="K1637" s="263" t="s">
        <v>848</v>
      </c>
      <c r="L1637" s="267">
        <v>5795.848</v>
      </c>
      <c r="M1637" s="265">
        <v>6067064.3896939894</v>
      </c>
      <c r="N1637" s="268">
        <v>1.0467949452252698</v>
      </c>
      <c r="O1637" s="263">
        <v>1</v>
      </c>
      <c r="P1637" s="263"/>
      <c r="Q1637" s="267">
        <v>4505.33</v>
      </c>
      <c r="R1637" s="265">
        <v>4652774.7316022646</v>
      </c>
      <c r="S1637" s="268">
        <v>1.0327267329146288</v>
      </c>
      <c r="T1637" s="263">
        <v>1</v>
      </c>
      <c r="U1637" s="263"/>
      <c r="V1637" s="267">
        <v>3421.12</v>
      </c>
      <c r="W1637" s="265">
        <v>3645950.7812075298</v>
      </c>
      <c r="X1637" s="268">
        <v>1.065718472666124</v>
      </c>
      <c r="Y1637" s="263">
        <v>1</v>
      </c>
      <c r="Z1637" s="263"/>
      <c r="AA1637" s="267">
        <v>3324.44</v>
      </c>
      <c r="AB1637" s="265">
        <v>3470478.8368695127</v>
      </c>
      <c r="AC1637" s="268">
        <v>1.0439288532413016</v>
      </c>
      <c r="AD1637" s="263">
        <v>1</v>
      </c>
      <c r="AE1637" s="263"/>
      <c r="AF1637" s="267">
        <v>3342.7514999999999</v>
      </c>
      <c r="AG1637" s="265">
        <v>3544181.0487053557</v>
      </c>
      <c r="AH1637" s="268">
        <v>1.0602586069306545</v>
      </c>
      <c r="AI1637" s="263">
        <v>1</v>
      </c>
      <c r="AJ1637" s="263"/>
      <c r="AK1637" s="263">
        <v>4668</v>
      </c>
      <c r="AL1637" s="265">
        <v>4821202.2179972483</v>
      </c>
      <c r="AM1637" s="268">
        <v>1.0328196696652203</v>
      </c>
      <c r="AN1637" s="263"/>
      <c r="AO1637" s="313"/>
      <c r="AP1637" s="263">
        <v>4695.55</v>
      </c>
      <c r="AQ1637" s="265">
        <v>4818137.3554347698</v>
      </c>
      <c r="AR1637" s="268">
        <v>1.0261071345070907</v>
      </c>
      <c r="AS1637" s="263"/>
      <c r="AT1637" s="263"/>
      <c r="AU1637" s="422">
        <v>4897.3245000000006</v>
      </c>
      <c r="AV1637" s="265">
        <v>5011106.6976913372</v>
      </c>
      <c r="AW1637" s="268">
        <v>1.0232335426601478</v>
      </c>
      <c r="AX1637" s="422"/>
      <c r="AY1637" s="263"/>
      <c r="AZ1637" s="422">
        <v>3969.8</v>
      </c>
      <c r="BA1637" s="265">
        <v>4113953.5480589163</v>
      </c>
      <c r="BB1637" s="268">
        <v>1.036312546742636</v>
      </c>
      <c r="BC1637" s="422"/>
      <c r="BD1637" s="263"/>
    </row>
    <row r="1638" spans="1:56" s="4" customFormat="1" ht="11.25" customHeight="1">
      <c r="A1638" s="123">
        <v>355</v>
      </c>
      <c r="B1638" s="55" t="s">
        <v>316</v>
      </c>
      <c r="C1638" s="345">
        <v>1</v>
      </c>
      <c r="D1638" s="57">
        <v>30772</v>
      </c>
      <c r="E1638" s="94">
        <v>0</v>
      </c>
      <c r="F1638" s="55" t="s">
        <v>312</v>
      </c>
      <c r="G1638" s="55" t="s">
        <v>748</v>
      </c>
      <c r="H1638" s="55" t="s">
        <v>313</v>
      </c>
      <c r="I1638" s="55" t="s">
        <v>849</v>
      </c>
      <c r="J1638" s="55" t="s">
        <v>591</v>
      </c>
      <c r="K1638" s="55" t="s">
        <v>848</v>
      </c>
      <c r="L1638" s="55"/>
      <c r="M1638" s="8"/>
      <c r="N1638" s="58"/>
      <c r="O1638" s="55"/>
      <c r="P1638" s="55"/>
      <c r="Q1638" s="55"/>
      <c r="R1638" s="8"/>
      <c r="S1638" s="58"/>
      <c r="T1638" s="55"/>
      <c r="U1638" s="55"/>
      <c r="V1638" s="55"/>
      <c r="W1638" s="8"/>
      <c r="X1638" s="58"/>
      <c r="Y1638" s="55"/>
      <c r="Z1638" s="55"/>
      <c r="AA1638" s="55"/>
      <c r="AB1638" s="8"/>
      <c r="AC1638" s="58"/>
      <c r="AD1638" s="55"/>
      <c r="AE1638" s="55"/>
      <c r="AF1638" s="55"/>
      <c r="AG1638" s="8">
        <v>0</v>
      </c>
      <c r="AH1638" s="58">
        <v>0</v>
      </c>
      <c r="AI1638" s="55"/>
      <c r="AJ1638" s="55"/>
      <c r="AK1638" s="55">
        <v>0</v>
      </c>
      <c r="AL1638" s="8">
        <v>0</v>
      </c>
      <c r="AM1638" s="58">
        <v>0</v>
      </c>
      <c r="AN1638" s="237">
        <v>1</v>
      </c>
      <c r="AO1638" s="228"/>
      <c r="AP1638" s="55">
        <v>0</v>
      </c>
      <c r="AQ1638" s="200">
        <v>0</v>
      </c>
      <c r="AR1638" s="201">
        <v>0</v>
      </c>
      <c r="AS1638" s="55">
        <v>1</v>
      </c>
      <c r="AT1638" s="55"/>
      <c r="AU1638" s="245">
        <v>0</v>
      </c>
      <c r="AV1638" s="200">
        <v>0</v>
      </c>
      <c r="AW1638" s="201">
        <v>0</v>
      </c>
      <c r="AX1638" s="423">
        <v>1</v>
      </c>
      <c r="AY1638" s="55"/>
      <c r="AZ1638" s="245">
        <v>0</v>
      </c>
      <c r="BA1638" s="200">
        <v>0</v>
      </c>
      <c r="BB1638" s="201">
        <v>0</v>
      </c>
      <c r="BC1638" s="425">
        <v>1</v>
      </c>
      <c r="BD1638" s="136"/>
    </row>
    <row r="1639" spans="1:56" ht="11.25" customHeight="1">
      <c r="A1639" s="123">
        <v>355</v>
      </c>
      <c r="B1639" s="55" t="s">
        <v>316</v>
      </c>
      <c r="C1639" s="345">
        <v>2</v>
      </c>
      <c r="D1639" s="57">
        <v>31103</v>
      </c>
      <c r="E1639" s="94">
        <v>0</v>
      </c>
      <c r="F1639" s="55" t="s">
        <v>312</v>
      </c>
      <c r="G1639" s="55" t="s">
        <v>748</v>
      </c>
      <c r="H1639" s="55" t="s">
        <v>313</v>
      </c>
      <c r="I1639" s="55" t="s">
        <v>849</v>
      </c>
      <c r="J1639" s="55" t="s">
        <v>591</v>
      </c>
      <c r="K1639" s="55" t="s">
        <v>848</v>
      </c>
      <c r="L1639" s="55"/>
      <c r="M1639" s="8"/>
      <c r="N1639" s="58"/>
      <c r="O1639" s="55"/>
      <c r="P1639" s="55"/>
      <c r="Q1639" s="55"/>
      <c r="R1639" s="8"/>
      <c r="S1639" s="58"/>
      <c r="T1639" s="55"/>
      <c r="U1639" s="55"/>
      <c r="V1639" s="55"/>
      <c r="W1639" s="8"/>
      <c r="X1639" s="58"/>
      <c r="Y1639" s="55"/>
      <c r="Z1639" s="55"/>
      <c r="AA1639" s="55"/>
      <c r="AB1639" s="8"/>
      <c r="AC1639" s="58"/>
      <c r="AD1639" s="55"/>
      <c r="AE1639" s="55"/>
      <c r="AF1639" s="55"/>
      <c r="AG1639" s="8"/>
      <c r="AH1639" s="58"/>
      <c r="AI1639" s="55"/>
      <c r="AJ1639" s="55"/>
      <c r="AK1639" s="55">
        <v>0</v>
      </c>
      <c r="AL1639" s="8">
        <v>0</v>
      </c>
      <c r="AM1639" s="58">
        <v>0</v>
      </c>
      <c r="AN1639" s="237">
        <v>1</v>
      </c>
      <c r="AO1639" s="228"/>
      <c r="AP1639" s="55">
        <v>0</v>
      </c>
      <c r="AQ1639" s="200">
        <v>0</v>
      </c>
      <c r="AR1639" s="201">
        <v>0</v>
      </c>
      <c r="AS1639" s="55">
        <v>1</v>
      </c>
      <c r="AT1639" s="55"/>
      <c r="AU1639" s="245">
        <v>0</v>
      </c>
      <c r="AV1639" s="200">
        <v>0</v>
      </c>
      <c r="AW1639" s="201">
        <v>0</v>
      </c>
      <c r="AX1639" s="423">
        <v>1</v>
      </c>
      <c r="AY1639" s="55"/>
      <c r="AZ1639" s="245">
        <v>0</v>
      </c>
      <c r="BA1639" s="200">
        <v>0</v>
      </c>
      <c r="BB1639" s="201">
        <v>0</v>
      </c>
      <c r="BC1639" s="425">
        <v>1</v>
      </c>
      <c r="BD1639" s="136"/>
    </row>
    <row r="1640" spans="1:56" ht="11.25" customHeight="1">
      <c r="A1640" s="123">
        <v>355</v>
      </c>
      <c r="B1640" s="55" t="s">
        <v>316</v>
      </c>
      <c r="C1640" s="345">
        <v>3</v>
      </c>
      <c r="D1640" s="57">
        <v>38805</v>
      </c>
      <c r="E1640" s="94">
        <v>210</v>
      </c>
      <c r="F1640" s="55" t="s">
        <v>312</v>
      </c>
      <c r="G1640" s="55" t="s">
        <v>748</v>
      </c>
      <c r="H1640" s="55" t="s">
        <v>313</v>
      </c>
      <c r="I1640" s="55" t="s">
        <v>849</v>
      </c>
      <c r="J1640" s="55" t="s">
        <v>591</v>
      </c>
      <c r="K1640" s="55" t="s">
        <v>848</v>
      </c>
      <c r="L1640" s="55"/>
      <c r="M1640" s="8"/>
      <c r="N1640" s="58"/>
      <c r="O1640" s="55"/>
      <c r="P1640" s="55"/>
      <c r="Q1640" s="55"/>
      <c r="R1640" s="8"/>
      <c r="S1640" s="58"/>
      <c r="T1640" s="55"/>
      <c r="U1640" s="55"/>
      <c r="V1640" s="55"/>
      <c r="W1640" s="8"/>
      <c r="X1640" s="58"/>
      <c r="Y1640" s="55"/>
      <c r="Z1640" s="55"/>
      <c r="AA1640" s="55"/>
      <c r="AB1640" s="8"/>
      <c r="AC1640" s="58"/>
      <c r="AD1640" s="55"/>
      <c r="AE1640" s="55"/>
      <c r="AF1640" s="55"/>
      <c r="AG1640" s="8"/>
      <c r="AH1640" s="58"/>
      <c r="AI1640" s="55"/>
      <c r="AJ1640" s="55"/>
      <c r="AK1640" s="55">
        <v>1173</v>
      </c>
      <c r="AL1640" s="8">
        <v>1227542.3161112096</v>
      </c>
      <c r="AM1640" s="58">
        <v>1.0464981382022247</v>
      </c>
      <c r="AN1640" s="237">
        <v>1</v>
      </c>
      <c r="AO1640" s="228"/>
      <c r="AP1640" s="55">
        <v>994.43</v>
      </c>
      <c r="AQ1640" s="200">
        <v>1032339.2263537629</v>
      </c>
      <c r="AR1640" s="201">
        <v>1.0381215634622476</v>
      </c>
      <c r="AS1640" s="55">
        <v>1</v>
      </c>
      <c r="AT1640" s="55"/>
      <c r="AU1640" s="423">
        <v>1123.7897999999993</v>
      </c>
      <c r="AV1640" s="200">
        <v>1157939.3886203053</v>
      </c>
      <c r="AW1640" s="201">
        <v>1.0303878791392358</v>
      </c>
      <c r="AX1640" s="423">
        <v>1</v>
      </c>
      <c r="AY1640" s="55"/>
      <c r="AZ1640" s="423">
        <v>893.56</v>
      </c>
      <c r="BA1640" s="200">
        <v>931649.85547121766</v>
      </c>
      <c r="BB1640" s="201">
        <v>1.0426270820887438</v>
      </c>
      <c r="BC1640" s="425">
        <v>1</v>
      </c>
      <c r="BD1640" s="136"/>
    </row>
    <row r="1641" spans="1:56" ht="11.25" customHeight="1">
      <c r="A1641" s="123">
        <v>355</v>
      </c>
      <c r="B1641" s="55" t="s">
        <v>316</v>
      </c>
      <c r="C1641" s="345">
        <v>4</v>
      </c>
      <c r="D1641" s="57">
        <v>39079</v>
      </c>
      <c r="E1641" s="94">
        <v>210</v>
      </c>
      <c r="F1641" s="55" t="s">
        <v>312</v>
      </c>
      <c r="G1641" s="55" t="s">
        <v>748</v>
      </c>
      <c r="H1641" s="55" t="s">
        <v>313</v>
      </c>
      <c r="I1641" s="55" t="s">
        <v>849</v>
      </c>
      <c r="J1641" s="55" t="s">
        <v>591</v>
      </c>
      <c r="K1641" s="55" t="s">
        <v>848</v>
      </c>
      <c r="L1641" s="55"/>
      <c r="M1641" s="8"/>
      <c r="N1641" s="58"/>
      <c r="O1641" s="55"/>
      <c r="P1641" s="55"/>
      <c r="Q1641" s="55"/>
      <c r="R1641" s="8"/>
      <c r="S1641" s="58"/>
      <c r="T1641" s="55"/>
      <c r="U1641" s="55"/>
      <c r="V1641" s="55"/>
      <c r="W1641" s="8"/>
      <c r="X1641" s="58"/>
      <c r="Y1641" s="55"/>
      <c r="Z1641" s="55"/>
      <c r="AA1641" s="55"/>
      <c r="AB1641" s="8"/>
      <c r="AC1641" s="58"/>
      <c r="AD1641" s="55"/>
      <c r="AE1641" s="55"/>
      <c r="AF1641" s="55"/>
      <c r="AG1641" s="8"/>
      <c r="AH1641" s="58"/>
      <c r="AI1641" s="55"/>
      <c r="AJ1641" s="55"/>
      <c r="AK1641" s="55">
        <v>922</v>
      </c>
      <c r="AL1641" s="8">
        <v>956591.24375615339</v>
      </c>
      <c r="AM1641" s="58">
        <v>1.0375176179567824</v>
      </c>
      <c r="AN1641" s="237">
        <v>1</v>
      </c>
      <c r="AO1641" s="228"/>
      <c r="AP1641" s="55">
        <v>1133.1600000000001</v>
      </c>
      <c r="AQ1641" s="200">
        <v>1167150.8294068305</v>
      </c>
      <c r="AR1641" s="201">
        <v>1.0299964959995327</v>
      </c>
      <c r="AS1641" s="55">
        <v>1</v>
      </c>
      <c r="AT1641" s="55"/>
      <c r="AU1641" s="423">
        <v>1097.7916000000009</v>
      </c>
      <c r="AV1641" s="200">
        <v>1133218.1440468833</v>
      </c>
      <c r="AW1641" s="201">
        <v>1.0322707370386897</v>
      </c>
      <c r="AX1641" s="423">
        <v>1</v>
      </c>
      <c r="AY1641" s="55"/>
      <c r="AZ1641" s="423">
        <v>855.44</v>
      </c>
      <c r="BA1641" s="200">
        <v>897364.38968148513</v>
      </c>
      <c r="BB1641" s="201">
        <v>1.0490091528119858</v>
      </c>
      <c r="BC1641" s="425">
        <v>1</v>
      </c>
      <c r="BD1641" s="136"/>
    </row>
    <row r="1642" spans="1:56" ht="11.25" customHeight="1">
      <c r="A1642" s="123">
        <v>355</v>
      </c>
      <c r="B1642" s="55" t="s">
        <v>316</v>
      </c>
      <c r="C1642" s="345">
        <v>5</v>
      </c>
      <c r="D1642" s="57">
        <v>41053</v>
      </c>
      <c r="E1642" s="94">
        <v>250</v>
      </c>
      <c r="F1642" s="55" t="s">
        <v>312</v>
      </c>
      <c r="G1642" s="55" t="s">
        <v>748</v>
      </c>
      <c r="H1642" s="55" t="s">
        <v>313</v>
      </c>
      <c r="I1642" s="55" t="s">
        <v>849</v>
      </c>
      <c r="J1642" s="55" t="s">
        <v>591</v>
      </c>
      <c r="K1642" s="55" t="s">
        <v>848</v>
      </c>
      <c r="L1642" s="55"/>
      <c r="M1642" s="8"/>
      <c r="N1642" s="58"/>
      <c r="O1642" s="55"/>
      <c r="P1642" s="55"/>
      <c r="Q1642" s="55"/>
      <c r="R1642" s="8"/>
      <c r="S1642" s="58"/>
      <c r="T1642" s="55"/>
      <c r="U1642" s="55"/>
      <c r="V1642" s="55"/>
      <c r="W1642" s="8"/>
      <c r="X1642" s="58"/>
      <c r="Y1642" s="55"/>
      <c r="Z1642" s="55"/>
      <c r="AA1642" s="55"/>
      <c r="AB1642" s="8"/>
      <c r="AC1642" s="58"/>
      <c r="AD1642" s="55"/>
      <c r="AE1642" s="55"/>
      <c r="AF1642" s="55"/>
      <c r="AG1642" s="8"/>
      <c r="AH1642" s="58"/>
      <c r="AI1642" s="55"/>
      <c r="AJ1642" s="55"/>
      <c r="AK1642" s="55">
        <v>1363</v>
      </c>
      <c r="AL1642" s="8">
        <v>1387094.6893869957</v>
      </c>
      <c r="AM1642" s="58">
        <v>1.0176776884717504</v>
      </c>
      <c r="AN1642" s="237">
        <v>1</v>
      </c>
      <c r="AO1642" s="228"/>
      <c r="AP1642" s="55">
        <v>1099.5</v>
      </c>
      <c r="AQ1642" s="200">
        <v>1122986.7148833293</v>
      </c>
      <c r="AR1642" s="201">
        <v>1.0213612686524143</v>
      </c>
      <c r="AS1642" s="55">
        <v>1</v>
      </c>
      <c r="AT1642" s="55"/>
      <c r="AU1642" s="423">
        <v>1388.9982000000002</v>
      </c>
      <c r="AV1642" s="200">
        <v>1408389.3154246411</v>
      </c>
      <c r="AW1642" s="201">
        <v>1.0139605043582065</v>
      </c>
      <c r="AX1642" s="423">
        <v>1</v>
      </c>
      <c r="AY1642" s="55"/>
      <c r="AZ1642" s="423">
        <v>1187.25</v>
      </c>
      <c r="BA1642" s="200">
        <v>1216081.9965254648</v>
      </c>
      <c r="BB1642" s="201">
        <v>1.0242846885874624</v>
      </c>
      <c r="BC1642" s="425">
        <v>1</v>
      </c>
      <c r="BD1642" s="136"/>
    </row>
    <row r="1643" spans="1:56" ht="11.25" customHeight="1">
      <c r="A1643" s="123">
        <v>355</v>
      </c>
      <c r="B1643" s="55" t="s">
        <v>316</v>
      </c>
      <c r="C1643" s="345">
        <v>6</v>
      </c>
      <c r="D1643" s="57">
        <v>41344</v>
      </c>
      <c r="E1643" s="94">
        <v>250</v>
      </c>
      <c r="F1643" s="55" t="s">
        <v>312</v>
      </c>
      <c r="G1643" s="55" t="s">
        <v>748</v>
      </c>
      <c r="H1643" s="55" t="s">
        <v>313</v>
      </c>
      <c r="I1643" s="55" t="s">
        <v>849</v>
      </c>
      <c r="J1643" s="55" t="s">
        <v>591</v>
      </c>
      <c r="K1643" s="55" t="s">
        <v>848</v>
      </c>
      <c r="L1643" s="55"/>
      <c r="M1643" s="8"/>
      <c r="N1643" s="58"/>
      <c r="O1643" s="55"/>
      <c r="P1643" s="55"/>
      <c r="Q1643" s="55"/>
      <c r="R1643" s="8"/>
      <c r="S1643" s="58"/>
      <c r="T1643" s="55"/>
      <c r="U1643" s="55"/>
      <c r="V1643" s="55"/>
      <c r="W1643" s="8"/>
      <c r="X1643" s="58"/>
      <c r="Y1643" s="55"/>
      <c r="Z1643" s="55"/>
      <c r="AA1643" s="55"/>
      <c r="AB1643" s="8"/>
      <c r="AC1643" s="58"/>
      <c r="AD1643" s="55"/>
      <c r="AE1643" s="55"/>
      <c r="AF1643" s="55"/>
      <c r="AG1643" s="8"/>
      <c r="AH1643" s="58"/>
      <c r="AI1643" s="55"/>
      <c r="AJ1643" s="55"/>
      <c r="AK1643" s="55">
        <v>1210</v>
      </c>
      <c r="AL1643" s="8">
        <v>1249973.9687428894</v>
      </c>
      <c r="AM1643" s="58">
        <v>1.0330363378040408</v>
      </c>
      <c r="AN1643" s="237">
        <v>1</v>
      </c>
      <c r="AO1643" s="228"/>
      <c r="AP1643" s="55">
        <v>1468.46</v>
      </c>
      <c r="AQ1643" s="200">
        <v>1495650.7345031383</v>
      </c>
      <c r="AR1643" s="201">
        <v>1.0185164965359208</v>
      </c>
      <c r="AS1643" s="55">
        <v>1</v>
      </c>
      <c r="AT1643" s="55"/>
      <c r="AU1643" s="423">
        <v>1286.7449000000001</v>
      </c>
      <c r="AV1643" s="200">
        <v>1311559.8495995069</v>
      </c>
      <c r="AW1643" s="201">
        <v>1.0192850576672243</v>
      </c>
      <c r="AX1643" s="423">
        <v>1</v>
      </c>
      <c r="AY1643" s="55"/>
      <c r="AZ1643" s="423">
        <v>1033.55</v>
      </c>
      <c r="BA1643" s="200">
        <v>1068857.3063807485</v>
      </c>
      <c r="BB1643" s="201">
        <v>1.0341611981817509</v>
      </c>
      <c r="BC1643" s="425">
        <v>1</v>
      </c>
      <c r="BD1643" s="136"/>
    </row>
    <row r="1644" spans="1:56" ht="11.25" customHeight="1">
      <c r="A1644" s="357">
        <v>356</v>
      </c>
      <c r="B1644" s="263" t="s">
        <v>556</v>
      </c>
      <c r="C1644" s="344">
        <v>0</v>
      </c>
      <c r="D1644" s="264"/>
      <c r="E1644" s="421">
        <v>750</v>
      </c>
      <c r="F1644" s="263" t="s">
        <v>551</v>
      </c>
      <c r="G1644" s="263" t="s">
        <v>748</v>
      </c>
      <c r="H1644" s="263" t="s">
        <v>65</v>
      </c>
      <c r="I1644" s="263" t="s">
        <v>849</v>
      </c>
      <c r="J1644" s="263" t="s">
        <v>591</v>
      </c>
      <c r="K1644" s="263" t="s">
        <v>848</v>
      </c>
      <c r="L1644" s="267">
        <v>2737.058</v>
      </c>
      <c r="M1644" s="265">
        <v>2986909.3974492657</v>
      </c>
      <c r="N1644" s="268">
        <v>1.0912846558053451</v>
      </c>
      <c r="O1644" s="263">
        <v>1</v>
      </c>
      <c r="P1644" s="263"/>
      <c r="Q1644" s="267">
        <v>2536.1514703379098</v>
      </c>
      <c r="R1644" s="265">
        <v>2588056.6175298775</v>
      </c>
      <c r="S1644" s="268">
        <v>1.0204661069336887</v>
      </c>
      <c r="T1644" s="263">
        <v>1</v>
      </c>
      <c r="U1644" s="263"/>
      <c r="V1644" s="267">
        <v>2172.0862999999999</v>
      </c>
      <c r="W1644" s="265">
        <v>2245144.2292207549</v>
      </c>
      <c r="X1644" s="268">
        <v>1.0336349109244671</v>
      </c>
      <c r="Y1644" s="263">
        <v>1</v>
      </c>
      <c r="Z1644" s="263"/>
      <c r="AA1644" s="267">
        <v>2141.3000000000002</v>
      </c>
      <c r="AB1644" s="265">
        <v>2185971.7196713868</v>
      </c>
      <c r="AC1644" s="268">
        <v>1.0208619622058499</v>
      </c>
      <c r="AD1644" s="263">
        <v>1</v>
      </c>
      <c r="AE1644" s="263"/>
      <c r="AF1644" s="267">
        <v>2599.1799999999998</v>
      </c>
      <c r="AG1644" s="265">
        <v>2559265.6270489199</v>
      </c>
      <c r="AH1644" s="268">
        <v>0.98464347488397119</v>
      </c>
      <c r="AI1644" s="263">
        <v>1</v>
      </c>
      <c r="AJ1644" s="263"/>
      <c r="AK1644" s="263">
        <v>3453</v>
      </c>
      <c r="AL1644" s="265">
        <v>3748482.6545118545</v>
      </c>
      <c r="AM1644" s="268">
        <v>1.0855727351612667</v>
      </c>
      <c r="AN1644" s="263"/>
      <c r="AO1644" s="313"/>
      <c r="AP1644" s="263">
        <v>3624.46</v>
      </c>
      <c r="AQ1644" s="265">
        <v>3807660.7677958678</v>
      </c>
      <c r="AR1644" s="268">
        <v>1.0505456724024731</v>
      </c>
      <c r="AS1644" s="263"/>
      <c r="AT1644" s="263"/>
      <c r="AU1644" s="422">
        <v>3473.047</v>
      </c>
      <c r="AV1644" s="265">
        <v>3743194.1378385383</v>
      </c>
      <c r="AW1644" s="268">
        <v>1.0777838992212136</v>
      </c>
      <c r="AX1644" s="422"/>
      <c r="AY1644" s="263"/>
      <c r="AZ1644" s="422">
        <v>2718.9369999999999</v>
      </c>
      <c r="BA1644" s="265">
        <v>2890579.8568594982</v>
      </c>
      <c r="BB1644" s="268">
        <v>1.0631286627308756</v>
      </c>
      <c r="BC1644" s="422"/>
      <c r="BD1644" s="263"/>
    </row>
    <row r="1645" spans="1:56" s="4" customFormat="1" ht="11.25" customHeight="1">
      <c r="A1645" s="123">
        <v>356</v>
      </c>
      <c r="B1645" s="55" t="s">
        <v>556</v>
      </c>
      <c r="C1645" s="345">
        <v>1</v>
      </c>
      <c r="D1645" s="57">
        <v>26267</v>
      </c>
      <c r="E1645" s="94">
        <v>0</v>
      </c>
      <c r="F1645" s="55" t="s">
        <v>551</v>
      </c>
      <c r="G1645" s="55" t="s">
        <v>748</v>
      </c>
      <c r="H1645" s="55" t="s">
        <v>65</v>
      </c>
      <c r="I1645" s="55" t="s">
        <v>849</v>
      </c>
      <c r="J1645" s="55" t="s">
        <v>591</v>
      </c>
      <c r="K1645" s="55" t="s">
        <v>848</v>
      </c>
      <c r="L1645" s="55"/>
      <c r="M1645" s="8"/>
      <c r="N1645" s="58"/>
      <c r="O1645" s="55"/>
      <c r="P1645" s="55"/>
      <c r="Q1645" s="55"/>
      <c r="R1645" s="8"/>
      <c r="S1645" s="58"/>
      <c r="T1645" s="55"/>
      <c r="U1645" s="55"/>
      <c r="V1645" s="55"/>
      <c r="W1645" s="8"/>
      <c r="X1645" s="58"/>
      <c r="Y1645" s="55"/>
      <c r="Z1645" s="55"/>
      <c r="AA1645" s="55"/>
      <c r="AB1645" s="8"/>
      <c r="AC1645" s="58"/>
      <c r="AD1645" s="55"/>
      <c r="AE1645" s="55"/>
      <c r="AF1645" s="55"/>
      <c r="AG1645" s="8">
        <v>0</v>
      </c>
      <c r="AH1645" s="58">
        <v>0</v>
      </c>
      <c r="AI1645" s="55"/>
      <c r="AJ1645" s="55"/>
      <c r="AK1645" s="55"/>
      <c r="AL1645" s="8">
        <v>0</v>
      </c>
      <c r="AM1645" s="58">
        <v>0</v>
      </c>
      <c r="AN1645" s="237">
        <v>1</v>
      </c>
      <c r="AO1645" s="228"/>
      <c r="AP1645" s="55"/>
      <c r="AQ1645" s="200">
        <v>0</v>
      </c>
      <c r="AR1645" s="201">
        <v>0</v>
      </c>
      <c r="AS1645" s="55">
        <v>1</v>
      </c>
      <c r="AT1645" s="55"/>
      <c r="AU1645" s="245">
        <v>0</v>
      </c>
      <c r="AV1645" s="200">
        <v>0</v>
      </c>
      <c r="AW1645" s="201">
        <v>0</v>
      </c>
      <c r="AX1645" s="423">
        <v>1</v>
      </c>
      <c r="AY1645" s="55"/>
      <c r="AZ1645" s="245">
        <v>0</v>
      </c>
      <c r="BA1645" s="200">
        <v>0</v>
      </c>
      <c r="BB1645" s="201">
        <v>0</v>
      </c>
      <c r="BC1645" s="425">
        <v>1</v>
      </c>
      <c r="BD1645" s="136"/>
    </row>
    <row r="1646" spans="1:56" ht="11.25" customHeight="1">
      <c r="A1646" s="123">
        <v>356</v>
      </c>
      <c r="B1646" s="55" t="s">
        <v>556</v>
      </c>
      <c r="C1646" s="345">
        <v>2</v>
      </c>
      <c r="D1646" s="57">
        <v>26480</v>
      </c>
      <c r="E1646" s="94">
        <v>0</v>
      </c>
      <c r="F1646" s="55" t="s">
        <v>551</v>
      </c>
      <c r="G1646" s="55" t="s">
        <v>748</v>
      </c>
      <c r="H1646" s="55" t="s">
        <v>65</v>
      </c>
      <c r="I1646" s="55" t="s">
        <v>849</v>
      </c>
      <c r="J1646" s="55" t="s">
        <v>591</v>
      </c>
      <c r="K1646" s="55" t="s">
        <v>848</v>
      </c>
      <c r="L1646" s="55"/>
      <c r="M1646" s="8"/>
      <c r="N1646" s="58"/>
      <c r="O1646" s="55"/>
      <c r="P1646" s="55"/>
      <c r="Q1646" s="55"/>
      <c r="R1646" s="8"/>
      <c r="S1646" s="58"/>
      <c r="T1646" s="55"/>
      <c r="U1646" s="55"/>
      <c r="V1646" s="55"/>
      <c r="W1646" s="8"/>
      <c r="X1646" s="58"/>
      <c r="Y1646" s="55"/>
      <c r="Z1646" s="55"/>
      <c r="AA1646" s="55"/>
      <c r="AB1646" s="8"/>
      <c r="AC1646" s="58"/>
      <c r="AD1646" s="55"/>
      <c r="AE1646" s="55"/>
      <c r="AF1646" s="55"/>
      <c r="AG1646" s="8"/>
      <c r="AH1646" s="58"/>
      <c r="AI1646" s="55"/>
      <c r="AJ1646" s="55"/>
      <c r="AK1646" s="55"/>
      <c r="AL1646" s="8">
        <v>0</v>
      </c>
      <c r="AM1646" s="58">
        <v>0</v>
      </c>
      <c r="AN1646" s="237">
        <v>1</v>
      </c>
      <c r="AO1646" s="228"/>
      <c r="AP1646" s="55"/>
      <c r="AQ1646" s="200">
        <v>0</v>
      </c>
      <c r="AR1646" s="201">
        <v>0</v>
      </c>
      <c r="AS1646" s="55">
        <v>1</v>
      </c>
      <c r="AT1646" s="55"/>
      <c r="AU1646" s="245">
        <v>0</v>
      </c>
      <c r="AV1646" s="200">
        <v>0</v>
      </c>
      <c r="AW1646" s="201">
        <v>0</v>
      </c>
      <c r="AX1646" s="423">
        <v>1</v>
      </c>
      <c r="AY1646" s="55"/>
      <c r="AZ1646" s="245">
        <v>0</v>
      </c>
      <c r="BA1646" s="200">
        <v>0</v>
      </c>
      <c r="BB1646" s="201">
        <v>0</v>
      </c>
      <c r="BC1646" s="425">
        <v>1</v>
      </c>
      <c r="BD1646" s="136"/>
    </row>
    <row r="1647" spans="1:56" s="4" customFormat="1" ht="11.25" customHeight="1">
      <c r="A1647" s="123">
        <v>356</v>
      </c>
      <c r="B1647" s="55" t="s">
        <v>556</v>
      </c>
      <c r="C1647" s="345">
        <v>3</v>
      </c>
      <c r="D1647" s="57">
        <v>29484</v>
      </c>
      <c r="E1647" s="94">
        <v>0</v>
      </c>
      <c r="F1647" s="55" t="s">
        <v>551</v>
      </c>
      <c r="G1647" s="55" t="s">
        <v>748</v>
      </c>
      <c r="H1647" s="55" t="s">
        <v>65</v>
      </c>
      <c r="I1647" s="55" t="s">
        <v>849</v>
      </c>
      <c r="J1647" s="55" t="s">
        <v>591</v>
      </c>
      <c r="K1647" s="55" t="s">
        <v>848</v>
      </c>
      <c r="L1647" s="55"/>
      <c r="M1647" s="8"/>
      <c r="N1647" s="58"/>
      <c r="O1647" s="55"/>
      <c r="P1647" s="55"/>
      <c r="Q1647" s="55"/>
      <c r="R1647" s="8"/>
      <c r="S1647" s="58"/>
      <c r="T1647" s="55"/>
      <c r="U1647" s="55"/>
      <c r="V1647" s="55"/>
      <c r="W1647" s="8"/>
      <c r="X1647" s="58"/>
      <c r="Y1647" s="55"/>
      <c r="Z1647" s="55"/>
      <c r="AA1647" s="55"/>
      <c r="AB1647" s="8"/>
      <c r="AC1647" s="58"/>
      <c r="AD1647" s="55"/>
      <c r="AE1647" s="55"/>
      <c r="AF1647" s="55"/>
      <c r="AG1647" s="8"/>
      <c r="AH1647" s="58"/>
      <c r="AI1647" s="55"/>
      <c r="AJ1647" s="55"/>
      <c r="AK1647" s="55"/>
      <c r="AL1647" s="8">
        <v>0</v>
      </c>
      <c r="AM1647" s="58">
        <v>0</v>
      </c>
      <c r="AN1647" s="237">
        <v>1</v>
      </c>
      <c r="AO1647" s="228"/>
      <c r="AP1647" s="55"/>
      <c r="AQ1647" s="200">
        <v>0</v>
      </c>
      <c r="AR1647" s="201">
        <v>0</v>
      </c>
      <c r="AS1647" s="55">
        <v>1</v>
      </c>
      <c r="AT1647" s="55"/>
      <c r="AU1647" s="245">
        <v>0</v>
      </c>
      <c r="AV1647" s="200">
        <v>0</v>
      </c>
      <c r="AW1647" s="201">
        <v>0</v>
      </c>
      <c r="AX1647" s="423">
        <v>1</v>
      </c>
      <c r="AY1647" s="55"/>
      <c r="AZ1647" s="245">
        <v>0</v>
      </c>
      <c r="BA1647" s="200">
        <v>0</v>
      </c>
      <c r="BB1647" s="201">
        <v>0</v>
      </c>
      <c r="BC1647" s="425">
        <v>1</v>
      </c>
      <c r="BD1647" s="136"/>
    </row>
    <row r="1648" spans="1:56" ht="11.25" customHeight="1">
      <c r="A1648" s="123">
        <v>356</v>
      </c>
      <c r="B1648" s="55" t="s">
        <v>556</v>
      </c>
      <c r="C1648" s="345">
        <v>4</v>
      </c>
      <c r="D1648" s="57">
        <v>31132</v>
      </c>
      <c r="E1648" s="94">
        <v>0</v>
      </c>
      <c r="F1648" s="55" t="s">
        <v>551</v>
      </c>
      <c r="G1648" s="55" t="s">
        <v>748</v>
      </c>
      <c r="H1648" s="55" t="s">
        <v>65</v>
      </c>
      <c r="I1648" s="55" t="s">
        <v>849</v>
      </c>
      <c r="J1648" s="55" t="s">
        <v>591</v>
      </c>
      <c r="K1648" s="55" t="s">
        <v>848</v>
      </c>
      <c r="L1648" s="55"/>
      <c r="M1648" s="8"/>
      <c r="N1648" s="58"/>
      <c r="O1648" s="55"/>
      <c r="P1648" s="55"/>
      <c r="Q1648" s="55"/>
      <c r="R1648" s="8"/>
      <c r="S1648" s="58"/>
      <c r="T1648" s="55"/>
      <c r="U1648" s="55"/>
      <c r="V1648" s="55"/>
      <c r="W1648" s="8"/>
      <c r="X1648" s="58"/>
      <c r="Y1648" s="55"/>
      <c r="Z1648" s="55"/>
      <c r="AA1648" s="55"/>
      <c r="AB1648" s="8"/>
      <c r="AC1648" s="58"/>
      <c r="AD1648" s="55"/>
      <c r="AE1648" s="55"/>
      <c r="AF1648" s="55"/>
      <c r="AG1648" s="8"/>
      <c r="AH1648" s="58"/>
      <c r="AI1648" s="55"/>
      <c r="AJ1648" s="55"/>
      <c r="AK1648" s="55"/>
      <c r="AL1648" s="8">
        <v>0</v>
      </c>
      <c r="AM1648" s="58">
        <v>0</v>
      </c>
      <c r="AN1648" s="237">
        <v>1</v>
      </c>
      <c r="AO1648" s="228"/>
      <c r="AP1648" s="55"/>
      <c r="AQ1648" s="200">
        <v>0</v>
      </c>
      <c r="AR1648" s="201">
        <v>0</v>
      </c>
      <c r="AS1648" s="55">
        <v>1</v>
      </c>
      <c r="AT1648" s="55"/>
      <c r="AU1648" s="245">
        <v>0</v>
      </c>
      <c r="AV1648" s="200">
        <v>0</v>
      </c>
      <c r="AW1648" s="201">
        <v>0</v>
      </c>
      <c r="AX1648" s="423">
        <v>1</v>
      </c>
      <c r="AY1648" s="55"/>
      <c r="AZ1648" s="245">
        <v>0</v>
      </c>
      <c r="BA1648" s="200">
        <v>0</v>
      </c>
      <c r="BB1648" s="201">
        <v>0</v>
      </c>
      <c r="BC1648" s="425">
        <v>1</v>
      </c>
      <c r="BD1648" s="136"/>
    </row>
    <row r="1649" spans="1:56" s="4" customFormat="1" ht="11.25" customHeight="1">
      <c r="A1649" s="123">
        <v>356</v>
      </c>
      <c r="B1649" s="55" t="s">
        <v>556</v>
      </c>
      <c r="C1649" s="345">
        <v>5</v>
      </c>
      <c r="D1649" s="57">
        <v>32142</v>
      </c>
      <c r="E1649" s="94">
        <v>0</v>
      </c>
      <c r="F1649" s="55" t="s">
        <v>551</v>
      </c>
      <c r="G1649" s="55" t="s">
        <v>748</v>
      </c>
      <c r="H1649" s="55" t="s">
        <v>65</v>
      </c>
      <c r="I1649" s="55" t="s">
        <v>849</v>
      </c>
      <c r="J1649" s="55" t="s">
        <v>591</v>
      </c>
      <c r="K1649" s="55" t="s">
        <v>848</v>
      </c>
      <c r="L1649" s="55"/>
      <c r="M1649" s="8"/>
      <c r="N1649" s="58"/>
      <c r="O1649" s="55"/>
      <c r="P1649" s="55"/>
      <c r="Q1649" s="55"/>
      <c r="R1649" s="8"/>
      <c r="S1649" s="58"/>
      <c r="T1649" s="55"/>
      <c r="U1649" s="55"/>
      <c r="V1649" s="55"/>
      <c r="W1649" s="8"/>
      <c r="X1649" s="58"/>
      <c r="Y1649" s="55"/>
      <c r="Z1649" s="55"/>
      <c r="AA1649" s="55"/>
      <c r="AB1649" s="8"/>
      <c r="AC1649" s="58"/>
      <c r="AD1649" s="55"/>
      <c r="AE1649" s="55"/>
      <c r="AF1649" s="55"/>
      <c r="AG1649" s="8"/>
      <c r="AH1649" s="58"/>
      <c r="AI1649" s="55"/>
      <c r="AJ1649" s="55"/>
      <c r="AK1649" s="55"/>
      <c r="AL1649" s="8">
        <v>0</v>
      </c>
      <c r="AM1649" s="58">
        <v>0</v>
      </c>
      <c r="AN1649" s="237">
        <v>1</v>
      </c>
      <c r="AO1649" s="228"/>
      <c r="AP1649" s="55"/>
      <c r="AQ1649" s="200">
        <v>0</v>
      </c>
      <c r="AR1649" s="201">
        <v>0</v>
      </c>
      <c r="AS1649" s="55">
        <v>1</v>
      </c>
      <c r="AT1649" s="55"/>
      <c r="AU1649" s="245">
        <v>0</v>
      </c>
      <c r="AV1649" s="200">
        <v>0</v>
      </c>
      <c r="AW1649" s="201">
        <v>0</v>
      </c>
      <c r="AX1649" s="423">
        <v>1</v>
      </c>
      <c r="AY1649" s="55"/>
      <c r="AZ1649" s="245">
        <v>0</v>
      </c>
      <c r="BA1649" s="200">
        <v>0</v>
      </c>
      <c r="BB1649" s="201">
        <v>0</v>
      </c>
      <c r="BC1649" s="425">
        <v>1</v>
      </c>
      <c r="BD1649" s="136"/>
    </row>
    <row r="1650" spans="1:56" ht="11.25" customHeight="1">
      <c r="A1650" s="123">
        <v>356</v>
      </c>
      <c r="B1650" s="55" t="s">
        <v>556</v>
      </c>
      <c r="C1650" s="345">
        <v>6</v>
      </c>
      <c r="D1650" s="57">
        <v>39129</v>
      </c>
      <c r="E1650" s="94">
        <v>250</v>
      </c>
      <c r="F1650" s="55" t="s">
        <v>551</v>
      </c>
      <c r="G1650" s="55" t="s">
        <v>748</v>
      </c>
      <c r="H1650" s="55" t="s">
        <v>65</v>
      </c>
      <c r="I1650" s="55" t="s">
        <v>849</v>
      </c>
      <c r="J1650" s="55" t="s">
        <v>591</v>
      </c>
      <c r="K1650" s="55" t="s">
        <v>848</v>
      </c>
      <c r="L1650" s="55"/>
      <c r="M1650" s="8"/>
      <c r="N1650" s="58"/>
      <c r="O1650" s="55"/>
      <c r="P1650" s="55"/>
      <c r="Q1650" s="55"/>
      <c r="R1650" s="8"/>
      <c r="S1650" s="58"/>
      <c r="T1650" s="55"/>
      <c r="U1650" s="55"/>
      <c r="V1650" s="55"/>
      <c r="W1650" s="8"/>
      <c r="X1650" s="58"/>
      <c r="Y1650" s="55"/>
      <c r="Z1650" s="55"/>
      <c r="AA1650" s="55"/>
      <c r="AB1650" s="8"/>
      <c r="AC1650" s="58"/>
      <c r="AD1650" s="55"/>
      <c r="AE1650" s="55"/>
      <c r="AF1650" s="55"/>
      <c r="AG1650" s="8"/>
      <c r="AH1650" s="58"/>
      <c r="AI1650" s="55"/>
      <c r="AJ1650" s="55"/>
      <c r="AK1650" s="55">
        <v>1303</v>
      </c>
      <c r="AL1650" s="8">
        <v>1393112.7982844946</v>
      </c>
      <c r="AM1650" s="58">
        <v>1.0691579418914003</v>
      </c>
      <c r="AN1650" s="237">
        <v>1</v>
      </c>
      <c r="AO1650" s="228"/>
      <c r="AP1650" s="55">
        <v>1257.73</v>
      </c>
      <c r="AQ1650" s="200">
        <v>1321572.5356345233</v>
      </c>
      <c r="AR1650" s="201">
        <v>1.0507601278768284</v>
      </c>
      <c r="AS1650" s="55">
        <v>1</v>
      </c>
      <c r="AT1650" s="55"/>
      <c r="AU1650" s="423">
        <v>1092.626</v>
      </c>
      <c r="AV1650" s="200">
        <v>1180072.680305125</v>
      </c>
      <c r="AW1650" s="201">
        <v>1.0800334975601213</v>
      </c>
      <c r="AX1650" s="423">
        <v>1</v>
      </c>
      <c r="AY1650" s="55"/>
      <c r="AZ1650" s="424">
        <v>958.32</v>
      </c>
      <c r="BA1650" s="200">
        <v>1020297.8011063875</v>
      </c>
      <c r="BB1650" s="201">
        <v>1.0646733879146708</v>
      </c>
      <c r="BC1650" s="425">
        <v>1</v>
      </c>
      <c r="BD1650" s="136"/>
    </row>
    <row r="1651" spans="1:56" ht="11.25" customHeight="1">
      <c r="A1651" s="123">
        <v>356</v>
      </c>
      <c r="B1651" s="55" t="s">
        <v>556</v>
      </c>
      <c r="C1651" s="345">
        <v>7</v>
      </c>
      <c r="D1651" s="57">
        <v>40219</v>
      </c>
      <c r="E1651" s="94">
        <v>250</v>
      </c>
      <c r="F1651" s="55" t="s">
        <v>551</v>
      </c>
      <c r="G1651" s="55" t="s">
        <v>748</v>
      </c>
      <c r="H1651" s="55" t="s">
        <v>65</v>
      </c>
      <c r="I1651" s="55" t="s">
        <v>849</v>
      </c>
      <c r="J1651" s="55" t="s">
        <v>591</v>
      </c>
      <c r="K1651" s="55" t="s">
        <v>848</v>
      </c>
      <c r="L1651" s="55"/>
      <c r="M1651" s="8"/>
      <c r="N1651" s="58"/>
      <c r="O1651" s="55"/>
      <c r="P1651" s="55"/>
      <c r="Q1651" s="55"/>
      <c r="R1651" s="8"/>
      <c r="S1651" s="58"/>
      <c r="T1651" s="55"/>
      <c r="U1651" s="55"/>
      <c r="V1651" s="55"/>
      <c r="W1651" s="8"/>
      <c r="X1651" s="58"/>
      <c r="Y1651" s="55"/>
      <c r="Z1651" s="55"/>
      <c r="AA1651" s="55"/>
      <c r="AB1651" s="8"/>
      <c r="AC1651" s="58"/>
      <c r="AD1651" s="55"/>
      <c r="AE1651" s="55"/>
      <c r="AF1651" s="55"/>
      <c r="AG1651" s="8"/>
      <c r="AH1651" s="58"/>
      <c r="AI1651" s="55"/>
      <c r="AJ1651" s="55"/>
      <c r="AK1651" s="55">
        <v>1171</v>
      </c>
      <c r="AL1651" s="8">
        <v>1268830.4195702574</v>
      </c>
      <c r="AM1651" s="58">
        <v>1.0835443378055145</v>
      </c>
      <c r="AN1651" s="237">
        <v>1</v>
      </c>
      <c r="AO1651" s="228"/>
      <c r="AP1651" s="55">
        <v>1228.96</v>
      </c>
      <c r="AQ1651" s="200">
        <v>1287419.1034935226</v>
      </c>
      <c r="AR1651" s="201">
        <v>1.0475679464697978</v>
      </c>
      <c r="AS1651" s="55">
        <v>1</v>
      </c>
      <c r="AT1651" s="55"/>
      <c r="AU1651" s="423">
        <v>1182.74</v>
      </c>
      <c r="AV1651" s="200">
        <v>1270871.7454356593</v>
      </c>
      <c r="AW1651" s="201">
        <v>1.0745148937515088</v>
      </c>
      <c r="AX1651" s="423">
        <v>1</v>
      </c>
      <c r="AY1651" s="55"/>
      <c r="AZ1651" s="424">
        <v>922.23</v>
      </c>
      <c r="BA1651" s="200">
        <v>978485.41284064017</v>
      </c>
      <c r="BB1651" s="201">
        <v>1.0609993307966994</v>
      </c>
      <c r="BC1651" s="425">
        <v>1</v>
      </c>
      <c r="BD1651" s="136"/>
    </row>
    <row r="1652" spans="1:56" s="4" customFormat="1" ht="11.25" customHeight="1">
      <c r="A1652" s="123">
        <v>356</v>
      </c>
      <c r="B1652" s="55" t="s">
        <v>556</v>
      </c>
      <c r="C1652" s="345">
        <v>8</v>
      </c>
      <c r="D1652" s="57">
        <v>42459</v>
      </c>
      <c r="E1652" s="94">
        <v>250</v>
      </c>
      <c r="F1652" s="122" t="s">
        <v>551</v>
      </c>
      <c r="G1652" s="122" t="s">
        <v>748</v>
      </c>
      <c r="H1652" s="122" t="s">
        <v>65</v>
      </c>
      <c r="I1652" s="55" t="s">
        <v>849</v>
      </c>
      <c r="J1652" s="55" t="s">
        <v>591</v>
      </c>
      <c r="K1652" s="55" t="s">
        <v>848</v>
      </c>
      <c r="L1652" s="55">
        <v>752.02300000000002</v>
      </c>
      <c r="M1652" s="8">
        <v>869891.37293504272</v>
      </c>
      <c r="N1652" s="58">
        <v>1.1567350638677842</v>
      </c>
      <c r="O1652" s="55"/>
      <c r="P1652" s="55">
        <v>1</v>
      </c>
      <c r="Q1652" s="197">
        <v>1170.7612584100864</v>
      </c>
      <c r="R1652" s="8">
        <v>1166440.3818732076</v>
      </c>
      <c r="S1652" s="58">
        <v>0.99630934444931452</v>
      </c>
      <c r="T1652" s="55"/>
      <c r="U1652" s="55">
        <v>1</v>
      </c>
      <c r="V1652" s="197">
        <v>778.25980000000004</v>
      </c>
      <c r="W1652" s="8">
        <v>782683.56578594586</v>
      </c>
      <c r="X1652" s="58">
        <v>1.005684176140083</v>
      </c>
      <c r="Y1652" s="55"/>
      <c r="Z1652" s="55">
        <v>1</v>
      </c>
      <c r="AA1652" s="197">
        <v>894.37</v>
      </c>
      <c r="AB1652" s="8">
        <v>904402.66133426875</v>
      </c>
      <c r="AC1652" s="58">
        <v>1.0112175736376094</v>
      </c>
      <c r="AD1652" s="55"/>
      <c r="AE1652" s="55">
        <v>1</v>
      </c>
      <c r="AF1652" s="197">
        <v>1003.86</v>
      </c>
      <c r="AG1652" s="8">
        <v>976355.14741578489</v>
      </c>
      <c r="AH1652" s="58">
        <v>0.97260090791124743</v>
      </c>
      <c r="AI1652" s="55"/>
      <c r="AJ1652" s="55">
        <v>1</v>
      </c>
      <c r="AK1652" s="55">
        <v>979</v>
      </c>
      <c r="AL1652" s="8">
        <v>1086130.6143039502</v>
      </c>
      <c r="AM1652" s="58">
        <v>1.1094286152236468</v>
      </c>
      <c r="AN1652" s="237">
        <v>1</v>
      </c>
      <c r="AO1652" s="228">
        <v>1</v>
      </c>
      <c r="AP1652" s="55">
        <v>1137.77</v>
      </c>
      <c r="AQ1652" s="200">
        <v>1198670.3606916738</v>
      </c>
      <c r="AR1652" s="201">
        <v>1.0535260735400598</v>
      </c>
      <c r="AS1652" s="55">
        <v>1</v>
      </c>
      <c r="AT1652" s="55"/>
      <c r="AU1652" s="423">
        <v>1197.681</v>
      </c>
      <c r="AV1652" s="200">
        <v>1292249.7120977538</v>
      </c>
      <c r="AW1652" s="201">
        <v>1.07895984999157</v>
      </c>
      <c r="AX1652" s="423">
        <v>1</v>
      </c>
      <c r="AY1652" s="55"/>
      <c r="AZ1652" s="424">
        <v>838.38699999999994</v>
      </c>
      <c r="BA1652" s="200">
        <v>891796.64291247015</v>
      </c>
      <c r="BB1652" s="201">
        <v>1.0637052374529545</v>
      </c>
      <c r="BC1652" s="425">
        <v>1</v>
      </c>
      <c r="BD1652" s="136"/>
    </row>
    <row r="1653" spans="1:56" ht="11.25" customHeight="1">
      <c r="A1653" s="357">
        <v>357</v>
      </c>
      <c r="B1653" s="263" t="s">
        <v>269</v>
      </c>
      <c r="C1653" s="344">
        <v>0</v>
      </c>
      <c r="D1653" s="264"/>
      <c r="E1653" s="421">
        <v>30</v>
      </c>
      <c r="F1653" s="263" t="s">
        <v>151</v>
      </c>
      <c r="G1653" s="263" t="s">
        <v>748</v>
      </c>
      <c r="H1653" s="263" t="s">
        <v>152</v>
      </c>
      <c r="I1653" s="263" t="s">
        <v>103</v>
      </c>
      <c r="J1653" s="263"/>
      <c r="K1653" s="263"/>
      <c r="L1653" s="267">
        <v>26.974450000000001</v>
      </c>
      <c r="M1653" s="265">
        <v>0</v>
      </c>
      <c r="N1653" s="268">
        <v>0</v>
      </c>
      <c r="O1653" s="263"/>
      <c r="P1653" s="263"/>
      <c r="Q1653" s="267">
        <v>45.710299999999997</v>
      </c>
      <c r="R1653" s="265">
        <v>0</v>
      </c>
      <c r="S1653" s="268">
        <v>0</v>
      </c>
      <c r="T1653" s="263"/>
      <c r="U1653" s="263"/>
      <c r="V1653" s="267">
        <v>19.05425</v>
      </c>
      <c r="W1653" s="265">
        <v>0</v>
      </c>
      <c r="X1653" s="268">
        <v>0</v>
      </c>
      <c r="Y1653" s="263"/>
      <c r="Z1653" s="263"/>
      <c r="AA1653" s="265">
        <v>50.177849999999999</v>
      </c>
      <c r="AB1653" s="265">
        <v>0</v>
      </c>
      <c r="AC1653" s="268">
        <v>0</v>
      </c>
      <c r="AD1653" s="263"/>
      <c r="AE1653" s="263"/>
      <c r="AF1653" s="271">
        <v>40.924350000000004</v>
      </c>
      <c r="AG1653" s="265">
        <v>0</v>
      </c>
      <c r="AH1653" s="268">
        <v>0</v>
      </c>
      <c r="AI1653" s="263"/>
      <c r="AJ1653" s="263"/>
      <c r="AK1653" s="263">
        <v>44.476500000000001</v>
      </c>
      <c r="AL1653" s="265">
        <v>0</v>
      </c>
      <c r="AM1653" s="268">
        <v>0</v>
      </c>
      <c r="AN1653" s="263"/>
      <c r="AO1653" s="313"/>
      <c r="AP1653" s="263">
        <v>23.979500000000002</v>
      </c>
      <c r="AQ1653" s="265">
        <v>0</v>
      </c>
      <c r="AR1653" s="268">
        <v>0</v>
      </c>
      <c r="AS1653" s="263"/>
      <c r="AT1653" s="263"/>
      <c r="AU1653" s="422">
        <v>39.302499999999995</v>
      </c>
      <c r="AV1653" s="265">
        <v>0</v>
      </c>
      <c r="AW1653" s="268">
        <v>0</v>
      </c>
      <c r="AX1653" s="422"/>
      <c r="AY1653" s="263"/>
      <c r="AZ1653" s="422">
        <v>40.635800000000003</v>
      </c>
      <c r="BA1653" s="265">
        <v>0</v>
      </c>
      <c r="BB1653" s="268">
        <v>0</v>
      </c>
      <c r="BC1653" s="422"/>
      <c r="BD1653" s="263"/>
    </row>
    <row r="1654" spans="1:56" ht="11.25" customHeight="1">
      <c r="A1654" s="123">
        <v>357</v>
      </c>
      <c r="B1654" s="55" t="s">
        <v>269</v>
      </c>
      <c r="C1654" s="345">
        <v>1</v>
      </c>
      <c r="D1654" s="57">
        <v>36614</v>
      </c>
      <c r="E1654" s="8">
        <v>30</v>
      </c>
      <c r="F1654" s="55" t="s">
        <v>151</v>
      </c>
      <c r="G1654" s="55" t="s">
        <v>748</v>
      </c>
      <c r="H1654" s="55" t="s">
        <v>152</v>
      </c>
      <c r="I1654" s="55" t="s">
        <v>103</v>
      </c>
      <c r="J1654" s="55"/>
      <c r="K1654" s="55"/>
      <c r="L1654" s="55"/>
      <c r="M1654" s="8"/>
      <c r="N1654" s="58"/>
      <c r="O1654" s="55"/>
      <c r="P1654" s="55"/>
      <c r="Q1654" s="55"/>
      <c r="R1654" s="8">
        <v>0</v>
      </c>
      <c r="S1654" s="58">
        <v>0</v>
      </c>
      <c r="T1654" s="55"/>
      <c r="U1654" s="55"/>
      <c r="V1654" s="55"/>
      <c r="W1654" s="8">
        <v>0</v>
      </c>
      <c r="X1654" s="58">
        <v>0</v>
      </c>
      <c r="Y1654" s="55"/>
      <c r="Z1654" s="55"/>
      <c r="AA1654" s="55"/>
      <c r="AB1654" s="8"/>
      <c r="AC1654" s="58"/>
      <c r="AD1654" s="55"/>
      <c r="AE1654" s="55"/>
      <c r="AF1654" s="55"/>
      <c r="AG1654" s="8">
        <v>0</v>
      </c>
      <c r="AH1654" s="58">
        <v>0</v>
      </c>
      <c r="AI1654" s="55"/>
      <c r="AJ1654" s="55"/>
      <c r="AK1654" s="55">
        <v>44.436699999999995</v>
      </c>
      <c r="AL1654" s="8">
        <v>0</v>
      </c>
      <c r="AM1654" s="58">
        <v>0</v>
      </c>
      <c r="AN1654" s="55"/>
      <c r="AO1654" s="228"/>
      <c r="AP1654" s="55">
        <v>23.98</v>
      </c>
      <c r="AQ1654" s="200">
        <v>0</v>
      </c>
      <c r="AR1654" s="201">
        <v>0</v>
      </c>
      <c r="AS1654" s="55"/>
      <c r="AT1654" s="55"/>
      <c r="AU1654" s="423">
        <v>39.302499999999995</v>
      </c>
      <c r="AV1654" s="200">
        <v>0</v>
      </c>
      <c r="AW1654" s="201">
        <v>0</v>
      </c>
      <c r="AX1654" s="423"/>
      <c r="AY1654" s="55"/>
      <c r="AZ1654" s="423">
        <v>40.635800000000003</v>
      </c>
      <c r="BA1654" s="200">
        <v>0</v>
      </c>
      <c r="BB1654" s="201">
        <v>0</v>
      </c>
      <c r="BC1654" s="425"/>
      <c r="BD1654" s="136"/>
    </row>
    <row r="1655" spans="1:56" ht="11.25" customHeight="1">
      <c r="A1655" s="357">
        <v>358</v>
      </c>
      <c r="B1655" s="263" t="s">
        <v>770</v>
      </c>
      <c r="C1655" s="344">
        <v>0</v>
      </c>
      <c r="D1655" s="264"/>
      <c r="E1655" s="421">
        <v>600</v>
      </c>
      <c r="F1655" s="263" t="s">
        <v>540</v>
      </c>
      <c r="G1655" s="263" t="s">
        <v>338</v>
      </c>
      <c r="H1655" s="263" t="s">
        <v>771</v>
      </c>
      <c r="I1655" s="263" t="s">
        <v>849</v>
      </c>
      <c r="J1655" s="263" t="s">
        <v>591</v>
      </c>
      <c r="K1655" s="263" t="s">
        <v>848</v>
      </c>
      <c r="L1655" s="267">
        <v>3805.59</v>
      </c>
      <c r="M1655" s="265">
        <v>3678124.3788647377</v>
      </c>
      <c r="N1655" s="268">
        <v>0.96650568738743214</v>
      </c>
      <c r="O1655" s="263">
        <v>1</v>
      </c>
      <c r="P1655" s="263"/>
      <c r="Q1655" s="267">
        <v>3942.92</v>
      </c>
      <c r="R1655" s="265">
        <v>3855087.8612523782</v>
      </c>
      <c r="S1655" s="268">
        <v>0.97772408804956179</v>
      </c>
      <c r="T1655" s="263">
        <v>1</v>
      </c>
      <c r="U1655" s="263"/>
      <c r="V1655" s="267">
        <v>3188.28</v>
      </c>
      <c r="W1655" s="265">
        <v>3205813.2497050855</v>
      </c>
      <c r="X1655" s="268">
        <v>1.0054992816518893</v>
      </c>
      <c r="Y1655" s="263">
        <v>1</v>
      </c>
      <c r="Z1655" s="263"/>
      <c r="AA1655" s="267">
        <v>4195.87</v>
      </c>
      <c r="AB1655" s="265">
        <v>4096023.1118760747</v>
      </c>
      <c r="AC1655" s="268">
        <v>0.97620353153841155</v>
      </c>
      <c r="AD1655" s="263">
        <v>1</v>
      </c>
      <c r="AE1655" s="263"/>
      <c r="AF1655" s="267">
        <v>3702.97</v>
      </c>
      <c r="AG1655" s="265">
        <v>3630697.3143397574</v>
      </c>
      <c r="AH1655" s="268">
        <v>0.98048250845665985</v>
      </c>
      <c r="AI1655" s="263">
        <v>1</v>
      </c>
      <c r="AJ1655" s="263"/>
      <c r="AK1655" s="263">
        <v>2956</v>
      </c>
      <c r="AL1655" s="265">
        <v>3144803.4867077996</v>
      </c>
      <c r="AM1655" s="268">
        <v>1.0638712742583896</v>
      </c>
      <c r="AN1655" s="263"/>
      <c r="AO1655" s="313"/>
      <c r="AP1655" s="263">
        <v>3545.41</v>
      </c>
      <c r="AQ1655" s="265">
        <v>3519331.7459078874</v>
      </c>
      <c r="AR1655" s="268">
        <v>0.99264450258443659</v>
      </c>
      <c r="AS1655" s="263"/>
      <c r="AT1655" s="263"/>
      <c r="AU1655" s="422">
        <v>3939.4153454545458</v>
      </c>
      <c r="AV1655" s="265">
        <v>3776371.5618641838</v>
      </c>
      <c r="AW1655" s="268">
        <v>0.95861218752206767</v>
      </c>
      <c r="AX1655" s="422"/>
      <c r="AY1655" s="263"/>
      <c r="AZ1655" s="422">
        <v>3769.3823217826075</v>
      </c>
      <c r="BA1655" s="265">
        <v>3576303.0429274207</v>
      </c>
      <c r="BB1655" s="268">
        <v>0.94877694476906338</v>
      </c>
      <c r="BC1655" s="422"/>
      <c r="BD1655" s="263"/>
    </row>
    <row r="1656" spans="1:56" ht="11.25" customHeight="1">
      <c r="A1656" s="123">
        <v>358</v>
      </c>
      <c r="B1656" s="55" t="s">
        <v>770</v>
      </c>
      <c r="C1656" s="345">
        <v>1</v>
      </c>
      <c r="D1656" s="57">
        <v>39968</v>
      </c>
      <c r="E1656" s="94">
        <v>300</v>
      </c>
      <c r="F1656" s="55" t="s">
        <v>540</v>
      </c>
      <c r="G1656" s="55" t="s">
        <v>338</v>
      </c>
      <c r="H1656" s="55" t="s">
        <v>771</v>
      </c>
      <c r="I1656" s="55" t="s">
        <v>849</v>
      </c>
      <c r="J1656" s="55" t="s">
        <v>591</v>
      </c>
      <c r="K1656" s="55" t="s">
        <v>848</v>
      </c>
      <c r="L1656" s="55"/>
      <c r="M1656" s="8"/>
      <c r="N1656" s="58"/>
      <c r="O1656" s="55"/>
      <c r="P1656" s="55"/>
      <c r="Q1656" s="55"/>
      <c r="R1656" s="8"/>
      <c r="S1656" s="58"/>
      <c r="T1656" s="55"/>
      <c r="U1656" s="55"/>
      <c r="V1656" s="55"/>
      <c r="W1656" s="8"/>
      <c r="X1656" s="58"/>
      <c r="Y1656" s="55"/>
      <c r="Z1656" s="55"/>
      <c r="AA1656" s="55"/>
      <c r="AB1656" s="8"/>
      <c r="AC1656" s="58"/>
      <c r="AD1656" s="55"/>
      <c r="AE1656" s="55"/>
      <c r="AF1656" s="55"/>
      <c r="AG1656" s="8"/>
      <c r="AH1656" s="58"/>
      <c r="AI1656" s="55"/>
      <c r="AJ1656" s="55"/>
      <c r="AK1656" s="55">
        <v>1443.11</v>
      </c>
      <c r="AL1656" s="8">
        <v>1564454.0203439686</v>
      </c>
      <c r="AM1656" s="58">
        <v>1.0840850803777735</v>
      </c>
      <c r="AN1656" s="237">
        <v>1</v>
      </c>
      <c r="AO1656" s="228"/>
      <c r="AP1656" s="55">
        <v>1745.08</v>
      </c>
      <c r="AQ1656" s="200">
        <v>1760900.842815788</v>
      </c>
      <c r="AR1656" s="201">
        <v>1.0090659699359272</v>
      </c>
      <c r="AS1656" s="55">
        <v>1</v>
      </c>
      <c r="AT1656" s="55"/>
      <c r="AU1656" s="423">
        <v>1847.416152483572</v>
      </c>
      <c r="AV1656" s="200">
        <v>1722991.7877550677</v>
      </c>
      <c r="AW1656" s="201">
        <v>0.9326495199464212</v>
      </c>
      <c r="AX1656" s="423">
        <v>1</v>
      </c>
      <c r="AY1656" s="55"/>
      <c r="AZ1656" s="423">
        <v>2020.0581851506049</v>
      </c>
      <c r="BA1656" s="200">
        <v>1842626.5465851992</v>
      </c>
      <c r="BB1656" s="201">
        <v>0.91216508520907902</v>
      </c>
      <c r="BC1656" s="425">
        <v>1</v>
      </c>
      <c r="BD1656" s="136"/>
    </row>
    <row r="1657" spans="1:56" s="4" customFormat="1" ht="11.25" customHeight="1">
      <c r="A1657" s="123">
        <v>358</v>
      </c>
      <c r="B1657" s="55" t="s">
        <v>770</v>
      </c>
      <c r="C1657" s="345">
        <v>2</v>
      </c>
      <c r="D1657" s="57">
        <v>40262</v>
      </c>
      <c r="E1657" s="94">
        <v>300</v>
      </c>
      <c r="F1657" s="55" t="s">
        <v>540</v>
      </c>
      <c r="G1657" s="55" t="s">
        <v>338</v>
      </c>
      <c r="H1657" s="55" t="s">
        <v>771</v>
      </c>
      <c r="I1657" s="55" t="s">
        <v>849</v>
      </c>
      <c r="J1657" s="55" t="s">
        <v>591</v>
      </c>
      <c r="K1657" s="55" t="s">
        <v>848</v>
      </c>
      <c r="L1657" s="55"/>
      <c r="M1657" s="8"/>
      <c r="N1657" s="58"/>
      <c r="O1657" s="55"/>
      <c r="P1657" s="55"/>
      <c r="Q1657" s="55"/>
      <c r="R1657" s="8"/>
      <c r="S1657" s="58"/>
      <c r="T1657" s="55"/>
      <c r="U1657" s="55"/>
      <c r="V1657" s="136"/>
      <c r="W1657" s="8"/>
      <c r="X1657" s="58"/>
      <c r="Y1657" s="55"/>
      <c r="Z1657" s="55"/>
      <c r="AA1657" s="136"/>
      <c r="AB1657" s="8"/>
      <c r="AC1657" s="58"/>
      <c r="AD1657" s="55"/>
      <c r="AE1657" s="55"/>
      <c r="AF1657" s="136"/>
      <c r="AG1657" s="8"/>
      <c r="AH1657" s="58"/>
      <c r="AI1657" s="55"/>
      <c r="AJ1657" s="55"/>
      <c r="AK1657" s="55">
        <v>1513.37</v>
      </c>
      <c r="AL1657" s="8">
        <v>1580189.1758949137</v>
      </c>
      <c r="AM1657" s="58">
        <v>1.0441525706832524</v>
      </c>
      <c r="AN1657" s="237">
        <v>1</v>
      </c>
      <c r="AO1657" s="228"/>
      <c r="AP1657" s="55">
        <v>1800.33</v>
      </c>
      <c r="AQ1657" s="200">
        <v>1758432.5844525318</v>
      </c>
      <c r="AR1657" s="201">
        <v>0.97672792457634539</v>
      </c>
      <c r="AS1657" s="55">
        <v>1</v>
      </c>
      <c r="AT1657" s="55"/>
      <c r="AU1657" s="423">
        <v>2091.9991929709736</v>
      </c>
      <c r="AV1657" s="200">
        <v>2053379.7741091158</v>
      </c>
      <c r="AW1657" s="201">
        <v>0.98153946760992195</v>
      </c>
      <c r="AX1657" s="423">
        <v>1</v>
      </c>
      <c r="AY1657" s="55"/>
      <c r="AZ1657" s="423">
        <v>1749.3241366320026</v>
      </c>
      <c r="BA1657" s="200">
        <v>1733676.4963422213</v>
      </c>
      <c r="BB1657" s="201">
        <v>0.99105503664980699</v>
      </c>
      <c r="BC1657" s="425">
        <v>1</v>
      </c>
      <c r="BD1657" s="136"/>
    </row>
    <row r="1658" spans="1:56" s="4" customFormat="1" ht="11.25" customHeight="1">
      <c r="A1658" s="357">
        <v>359</v>
      </c>
      <c r="B1658" s="263" t="s">
        <v>408</v>
      </c>
      <c r="C1658" s="344">
        <v>0</v>
      </c>
      <c r="D1658" s="264"/>
      <c r="E1658" s="421">
        <v>0</v>
      </c>
      <c r="F1658" s="263" t="s">
        <v>902</v>
      </c>
      <c r="G1658" s="263" t="s">
        <v>748</v>
      </c>
      <c r="H1658" s="263" t="s">
        <v>645</v>
      </c>
      <c r="I1658" s="263" t="s">
        <v>103</v>
      </c>
      <c r="J1658" s="263"/>
      <c r="K1658" s="263"/>
      <c r="L1658" s="277" t="s">
        <v>238</v>
      </c>
      <c r="M1658" s="265">
        <v>0</v>
      </c>
      <c r="N1658" s="268">
        <v>0</v>
      </c>
      <c r="O1658" s="263"/>
      <c r="P1658" s="263"/>
      <c r="Q1658" s="276" t="s">
        <v>238</v>
      </c>
      <c r="R1658" s="265">
        <v>0</v>
      </c>
      <c r="S1658" s="268">
        <v>0</v>
      </c>
      <c r="T1658" s="263"/>
      <c r="U1658" s="263"/>
      <c r="V1658" s="276" t="s">
        <v>238</v>
      </c>
      <c r="W1658" s="265">
        <v>0</v>
      </c>
      <c r="X1658" s="268">
        <v>0</v>
      </c>
      <c r="Y1658" s="263"/>
      <c r="Z1658" s="263"/>
      <c r="AA1658" s="276" t="s">
        <v>238</v>
      </c>
      <c r="AB1658" s="265">
        <v>0</v>
      </c>
      <c r="AC1658" s="268">
        <v>0</v>
      </c>
      <c r="AD1658" s="263"/>
      <c r="AE1658" s="263"/>
      <c r="AF1658" s="276" t="s">
        <v>238</v>
      </c>
      <c r="AG1658" s="265">
        <v>0</v>
      </c>
      <c r="AH1658" s="268">
        <v>0</v>
      </c>
      <c r="AI1658" s="263"/>
      <c r="AJ1658" s="263"/>
      <c r="AK1658" s="263"/>
      <c r="AL1658" s="265">
        <v>0</v>
      </c>
      <c r="AM1658" s="268">
        <v>0</v>
      </c>
      <c r="AN1658" s="263"/>
      <c r="AO1658" s="313"/>
      <c r="AP1658" s="263"/>
      <c r="AQ1658" s="265">
        <v>0</v>
      </c>
      <c r="AR1658" s="268">
        <v>0</v>
      </c>
      <c r="AS1658" s="263"/>
      <c r="AT1658" s="263"/>
      <c r="AU1658" s="422">
        <v>0</v>
      </c>
      <c r="AV1658" s="265">
        <v>0</v>
      </c>
      <c r="AW1658" s="268">
        <v>0</v>
      </c>
      <c r="AX1658" s="422"/>
      <c r="AY1658" s="263"/>
      <c r="AZ1658" s="422">
        <v>0</v>
      </c>
      <c r="BA1658" s="265">
        <v>0</v>
      </c>
      <c r="BB1658" s="268">
        <v>0</v>
      </c>
      <c r="BC1658" s="422"/>
      <c r="BD1658" s="263"/>
    </row>
    <row r="1659" spans="1:56" ht="11.25" customHeight="1">
      <c r="A1659" s="123">
        <v>359</v>
      </c>
      <c r="B1659" s="55" t="s">
        <v>408</v>
      </c>
      <c r="C1659" s="345">
        <v>1</v>
      </c>
      <c r="D1659" s="57">
        <v>20295</v>
      </c>
      <c r="E1659" s="94">
        <v>0</v>
      </c>
      <c r="F1659" s="55" t="s">
        <v>902</v>
      </c>
      <c r="G1659" s="55" t="s">
        <v>748</v>
      </c>
      <c r="H1659" s="55" t="s">
        <v>645</v>
      </c>
      <c r="I1659" s="55" t="s">
        <v>103</v>
      </c>
      <c r="J1659" s="55"/>
      <c r="K1659" s="55"/>
      <c r="L1659" s="228" t="s">
        <v>238</v>
      </c>
      <c r="M1659" s="8"/>
      <c r="N1659" s="58"/>
      <c r="O1659" s="55"/>
      <c r="P1659" s="55"/>
      <c r="Q1659" s="216" t="s">
        <v>238</v>
      </c>
      <c r="R1659" s="8">
        <v>0</v>
      </c>
      <c r="S1659" s="58">
        <v>0</v>
      </c>
      <c r="T1659" s="55"/>
      <c r="U1659" s="55"/>
      <c r="V1659" s="216" t="s">
        <v>238</v>
      </c>
      <c r="W1659" s="8">
        <v>0</v>
      </c>
      <c r="X1659" s="58">
        <v>0</v>
      </c>
      <c r="Y1659" s="55"/>
      <c r="Z1659" s="55"/>
      <c r="AA1659" s="216" t="s">
        <v>238</v>
      </c>
      <c r="AB1659" s="8"/>
      <c r="AC1659" s="58"/>
      <c r="AD1659" s="55"/>
      <c r="AE1659" s="55"/>
      <c r="AF1659" s="216" t="s">
        <v>238</v>
      </c>
      <c r="AG1659" s="8"/>
      <c r="AH1659" s="58"/>
      <c r="AI1659" s="55"/>
      <c r="AJ1659" s="55"/>
      <c r="AK1659" s="55"/>
      <c r="AL1659" s="8">
        <v>0</v>
      </c>
      <c r="AM1659" s="58">
        <v>0</v>
      </c>
      <c r="AN1659" s="55"/>
      <c r="AO1659" s="228"/>
      <c r="AP1659" s="55"/>
      <c r="AQ1659" s="200">
        <v>0</v>
      </c>
      <c r="AR1659" s="201">
        <v>0</v>
      </c>
      <c r="AS1659" s="55"/>
      <c r="AT1659" s="55"/>
      <c r="AU1659" s="245">
        <v>0</v>
      </c>
      <c r="AV1659" s="200">
        <v>0</v>
      </c>
      <c r="AW1659" s="201">
        <v>0</v>
      </c>
      <c r="AX1659" s="423"/>
      <c r="AY1659" s="55"/>
      <c r="AZ1659" s="423">
        <v>0</v>
      </c>
      <c r="BA1659" s="200">
        <v>0</v>
      </c>
      <c r="BB1659" s="201">
        <v>0</v>
      </c>
      <c r="BC1659" s="425"/>
      <c r="BD1659" s="136"/>
    </row>
    <row r="1660" spans="1:56" ht="11.25" customHeight="1">
      <c r="A1660" s="123">
        <v>359</v>
      </c>
      <c r="B1660" s="55" t="s">
        <v>408</v>
      </c>
      <c r="C1660" s="345">
        <v>2</v>
      </c>
      <c r="D1660" s="57">
        <v>20350</v>
      </c>
      <c r="E1660" s="94">
        <v>0</v>
      </c>
      <c r="F1660" s="55" t="s">
        <v>902</v>
      </c>
      <c r="G1660" s="55" t="s">
        <v>748</v>
      </c>
      <c r="H1660" s="55" t="s">
        <v>645</v>
      </c>
      <c r="I1660" s="55" t="s">
        <v>103</v>
      </c>
      <c r="J1660" s="55"/>
      <c r="K1660" s="55"/>
      <c r="L1660" s="228" t="s">
        <v>238</v>
      </c>
      <c r="M1660" s="8"/>
      <c r="N1660" s="58"/>
      <c r="O1660" s="55"/>
      <c r="P1660" s="55"/>
      <c r="Q1660" s="216" t="s">
        <v>238</v>
      </c>
      <c r="R1660" s="8">
        <v>0</v>
      </c>
      <c r="S1660" s="58">
        <v>0</v>
      </c>
      <c r="T1660" s="55"/>
      <c r="U1660" s="55"/>
      <c r="V1660" s="216" t="s">
        <v>238</v>
      </c>
      <c r="W1660" s="8">
        <v>0</v>
      </c>
      <c r="X1660" s="58">
        <v>0</v>
      </c>
      <c r="Y1660" s="55"/>
      <c r="Z1660" s="55"/>
      <c r="AA1660" s="216" t="s">
        <v>238</v>
      </c>
      <c r="AB1660" s="8"/>
      <c r="AC1660" s="58"/>
      <c r="AD1660" s="55"/>
      <c r="AE1660" s="55"/>
      <c r="AF1660" s="216" t="s">
        <v>238</v>
      </c>
      <c r="AG1660" s="8"/>
      <c r="AH1660" s="58"/>
      <c r="AI1660" s="55"/>
      <c r="AJ1660" s="55"/>
      <c r="AK1660" s="55"/>
      <c r="AL1660" s="8">
        <v>0</v>
      </c>
      <c r="AM1660" s="58">
        <v>0</v>
      </c>
      <c r="AN1660" s="55"/>
      <c r="AO1660" s="228"/>
      <c r="AP1660" s="55"/>
      <c r="AQ1660" s="200">
        <v>0</v>
      </c>
      <c r="AR1660" s="201">
        <v>0</v>
      </c>
      <c r="AS1660" s="55"/>
      <c r="AT1660" s="55"/>
      <c r="AU1660" s="245">
        <v>0</v>
      </c>
      <c r="AV1660" s="200">
        <v>0</v>
      </c>
      <c r="AW1660" s="201">
        <v>0</v>
      </c>
      <c r="AX1660" s="423"/>
      <c r="AY1660" s="55"/>
      <c r="AZ1660" s="423">
        <v>0</v>
      </c>
      <c r="BA1660" s="200">
        <v>0</v>
      </c>
      <c r="BB1660" s="201">
        <v>0</v>
      </c>
      <c r="BC1660" s="425"/>
      <c r="BD1660" s="136"/>
    </row>
    <row r="1661" spans="1:56" s="4" customFormat="1" ht="12" customHeight="1">
      <c r="A1661" s="123">
        <v>359</v>
      </c>
      <c r="B1661" s="55" t="s">
        <v>408</v>
      </c>
      <c r="C1661" s="345">
        <v>3</v>
      </c>
      <c r="D1661" s="57">
        <v>20437</v>
      </c>
      <c r="E1661" s="94">
        <v>0</v>
      </c>
      <c r="F1661" s="55" t="s">
        <v>902</v>
      </c>
      <c r="G1661" s="55" t="s">
        <v>748</v>
      </c>
      <c r="H1661" s="55" t="s">
        <v>645</v>
      </c>
      <c r="I1661" s="55" t="s">
        <v>103</v>
      </c>
      <c r="J1661" s="55"/>
      <c r="K1661" s="55"/>
      <c r="L1661" s="227" t="s">
        <v>238</v>
      </c>
      <c r="M1661" s="200"/>
      <c r="N1661" s="201"/>
      <c r="O1661" s="56"/>
      <c r="P1661" s="56"/>
      <c r="Q1661" s="216" t="s">
        <v>238</v>
      </c>
      <c r="R1661" s="200">
        <v>0</v>
      </c>
      <c r="S1661" s="58">
        <v>0</v>
      </c>
      <c r="T1661" s="56"/>
      <c r="U1661" s="56"/>
      <c r="V1661" s="216" t="s">
        <v>238</v>
      </c>
      <c r="W1661" s="8">
        <v>0</v>
      </c>
      <c r="X1661" s="58">
        <v>0</v>
      </c>
      <c r="Y1661" s="56"/>
      <c r="Z1661" s="56"/>
      <c r="AA1661" s="216" t="s">
        <v>238</v>
      </c>
      <c r="AB1661" s="8"/>
      <c r="AC1661" s="58"/>
      <c r="AD1661" s="56"/>
      <c r="AE1661" s="56"/>
      <c r="AF1661" s="216" t="s">
        <v>238</v>
      </c>
      <c r="AG1661" s="8"/>
      <c r="AH1661" s="58"/>
      <c r="AI1661" s="56"/>
      <c r="AJ1661" s="56"/>
      <c r="AK1661" s="55"/>
      <c r="AL1661" s="8">
        <v>0</v>
      </c>
      <c r="AM1661" s="58">
        <v>0</v>
      </c>
      <c r="AN1661" s="55"/>
      <c r="AO1661" s="228"/>
      <c r="AP1661" s="56"/>
      <c r="AQ1661" s="200">
        <v>0</v>
      </c>
      <c r="AR1661" s="201">
        <v>0</v>
      </c>
      <c r="AS1661" s="56"/>
      <c r="AT1661" s="56"/>
      <c r="AU1661" s="245">
        <v>0</v>
      </c>
      <c r="AV1661" s="200">
        <v>0</v>
      </c>
      <c r="AW1661" s="201">
        <v>0</v>
      </c>
      <c r="AX1661" s="423"/>
      <c r="AY1661" s="56"/>
      <c r="AZ1661" s="423">
        <v>0</v>
      </c>
      <c r="BA1661" s="200">
        <v>0</v>
      </c>
      <c r="BB1661" s="201">
        <v>0</v>
      </c>
      <c r="BC1661" s="425"/>
      <c r="BD1661" s="139"/>
    </row>
    <row r="1662" spans="1:56" ht="11.25" customHeight="1">
      <c r="A1662" s="357">
        <v>360</v>
      </c>
      <c r="B1662" s="263" t="s">
        <v>830</v>
      </c>
      <c r="C1662" s="344">
        <v>0</v>
      </c>
      <c r="D1662" s="264"/>
      <c r="E1662" s="421">
        <v>0</v>
      </c>
      <c r="F1662" s="263" t="s">
        <v>832</v>
      </c>
      <c r="G1662" s="263" t="s">
        <v>748</v>
      </c>
      <c r="H1662" s="263" t="s">
        <v>833</v>
      </c>
      <c r="I1662" s="263" t="s">
        <v>849</v>
      </c>
      <c r="J1662" s="263" t="s">
        <v>591</v>
      </c>
      <c r="K1662" s="263" t="s">
        <v>848</v>
      </c>
      <c r="L1662" s="263">
        <v>0</v>
      </c>
      <c r="M1662" s="265">
        <v>0</v>
      </c>
      <c r="N1662" s="268">
        <v>0</v>
      </c>
      <c r="O1662" s="263">
        <v>1</v>
      </c>
      <c r="P1662" s="263"/>
      <c r="Q1662" s="263">
        <v>0</v>
      </c>
      <c r="R1662" s="265">
        <v>0</v>
      </c>
      <c r="S1662" s="268">
        <v>0</v>
      </c>
      <c r="T1662" s="263">
        <v>1</v>
      </c>
      <c r="U1662" s="263"/>
      <c r="V1662" s="263">
        <v>0</v>
      </c>
      <c r="W1662" s="265">
        <v>0</v>
      </c>
      <c r="X1662" s="268">
        <v>0</v>
      </c>
      <c r="Y1662" s="263">
        <v>1</v>
      </c>
      <c r="Z1662" s="263"/>
      <c r="AA1662" s="263">
        <v>0</v>
      </c>
      <c r="AB1662" s="265">
        <v>0</v>
      </c>
      <c r="AC1662" s="268">
        <v>0</v>
      </c>
      <c r="AD1662" s="263">
        <v>1</v>
      </c>
      <c r="AE1662" s="263"/>
      <c r="AF1662" s="263">
        <v>0</v>
      </c>
      <c r="AG1662" s="265">
        <v>0</v>
      </c>
      <c r="AH1662" s="268">
        <v>0</v>
      </c>
      <c r="AI1662" s="263">
        <v>1</v>
      </c>
      <c r="AJ1662" s="263"/>
      <c r="AK1662" s="263"/>
      <c r="AL1662" s="265">
        <v>0</v>
      </c>
      <c r="AM1662" s="268">
        <v>0</v>
      </c>
      <c r="AN1662" s="263"/>
      <c r="AO1662" s="313"/>
      <c r="AP1662" s="263"/>
      <c r="AQ1662" s="265">
        <v>0</v>
      </c>
      <c r="AR1662" s="268">
        <v>0</v>
      </c>
      <c r="AS1662" s="263"/>
      <c r="AT1662" s="263"/>
      <c r="AU1662" s="422">
        <v>0</v>
      </c>
      <c r="AV1662" s="265">
        <v>0</v>
      </c>
      <c r="AW1662" s="268">
        <v>0</v>
      </c>
      <c r="AX1662" s="422"/>
      <c r="AY1662" s="263"/>
      <c r="AZ1662" s="422">
        <v>0</v>
      </c>
      <c r="BA1662" s="265">
        <v>0</v>
      </c>
      <c r="BB1662" s="268">
        <v>0</v>
      </c>
      <c r="BC1662" s="422"/>
      <c r="BD1662" s="263"/>
    </row>
    <row r="1663" spans="1:56" ht="11.25" customHeight="1">
      <c r="A1663" s="123">
        <v>360</v>
      </c>
      <c r="B1663" s="55" t="s">
        <v>830</v>
      </c>
      <c r="C1663" s="345">
        <v>1</v>
      </c>
      <c r="D1663" s="57">
        <v>24381</v>
      </c>
      <c r="E1663" s="94">
        <v>0</v>
      </c>
      <c r="F1663" s="55" t="s">
        <v>832</v>
      </c>
      <c r="G1663" s="55" t="s">
        <v>748</v>
      </c>
      <c r="H1663" s="55" t="s">
        <v>833</v>
      </c>
      <c r="I1663" s="55" t="s">
        <v>849</v>
      </c>
      <c r="J1663" s="55" t="s">
        <v>591</v>
      </c>
      <c r="K1663" s="55" t="s">
        <v>848</v>
      </c>
      <c r="L1663" s="55"/>
      <c r="M1663" s="8"/>
      <c r="N1663" s="58"/>
      <c r="O1663" s="55"/>
      <c r="P1663" s="55"/>
      <c r="Q1663" s="55"/>
      <c r="R1663" s="8">
        <v>0</v>
      </c>
      <c r="S1663" s="58">
        <v>0</v>
      </c>
      <c r="T1663" s="55"/>
      <c r="U1663" s="55"/>
      <c r="V1663" s="55"/>
      <c r="W1663" s="8">
        <v>0</v>
      </c>
      <c r="X1663" s="58">
        <v>0</v>
      </c>
      <c r="Y1663" s="55"/>
      <c r="Z1663" s="55"/>
      <c r="AA1663" s="55"/>
      <c r="AB1663" s="8"/>
      <c r="AC1663" s="58"/>
      <c r="AD1663" s="55"/>
      <c r="AE1663" s="55"/>
      <c r="AF1663" s="55"/>
      <c r="AG1663" s="8"/>
      <c r="AH1663" s="58"/>
      <c r="AI1663" s="55"/>
      <c r="AJ1663" s="55"/>
      <c r="AK1663" s="55"/>
      <c r="AL1663" s="8">
        <v>0</v>
      </c>
      <c r="AM1663" s="58">
        <v>0</v>
      </c>
      <c r="AN1663" s="237">
        <v>1</v>
      </c>
      <c r="AO1663" s="228"/>
      <c r="AP1663" s="55"/>
      <c r="AQ1663" s="200">
        <v>0</v>
      </c>
      <c r="AR1663" s="201">
        <v>0</v>
      </c>
      <c r="AS1663" s="55">
        <v>1</v>
      </c>
      <c r="AT1663" s="55"/>
      <c r="AU1663" s="245">
        <v>0</v>
      </c>
      <c r="AV1663" s="200">
        <v>0</v>
      </c>
      <c r="AW1663" s="201">
        <v>0</v>
      </c>
      <c r="AX1663" s="423">
        <v>1</v>
      </c>
      <c r="AY1663" s="55"/>
      <c r="AZ1663" s="245">
        <v>0</v>
      </c>
      <c r="BA1663" s="200">
        <v>0</v>
      </c>
      <c r="BB1663" s="201">
        <v>0</v>
      </c>
      <c r="BC1663" s="425">
        <v>1</v>
      </c>
      <c r="BD1663" s="136"/>
    </row>
    <row r="1664" spans="1:56" ht="11.25" customHeight="1">
      <c r="A1664" s="123">
        <v>360</v>
      </c>
      <c r="B1664" s="55" t="s">
        <v>830</v>
      </c>
      <c r="C1664" s="345">
        <v>2</v>
      </c>
      <c r="D1664" s="57">
        <v>24624</v>
      </c>
      <c r="E1664" s="94">
        <v>0</v>
      </c>
      <c r="F1664" s="55" t="s">
        <v>832</v>
      </c>
      <c r="G1664" s="55" t="s">
        <v>748</v>
      </c>
      <c r="H1664" s="55" t="s">
        <v>833</v>
      </c>
      <c r="I1664" s="55" t="s">
        <v>849</v>
      </c>
      <c r="J1664" s="55" t="s">
        <v>591</v>
      </c>
      <c r="K1664" s="55" t="s">
        <v>848</v>
      </c>
      <c r="L1664" s="55"/>
      <c r="M1664" s="8"/>
      <c r="N1664" s="58"/>
      <c r="O1664" s="55"/>
      <c r="P1664" s="55"/>
      <c r="Q1664" s="55"/>
      <c r="R1664" s="8">
        <v>0</v>
      </c>
      <c r="S1664" s="58">
        <v>0</v>
      </c>
      <c r="T1664" s="55"/>
      <c r="U1664" s="55"/>
      <c r="V1664" s="55"/>
      <c r="W1664" s="8">
        <v>0</v>
      </c>
      <c r="X1664" s="58">
        <v>0</v>
      </c>
      <c r="Y1664" s="55"/>
      <c r="Z1664" s="55"/>
      <c r="AA1664" s="55"/>
      <c r="AB1664" s="8"/>
      <c r="AC1664" s="58"/>
      <c r="AD1664" s="55"/>
      <c r="AE1664" s="55"/>
      <c r="AF1664" s="55"/>
      <c r="AG1664" s="8"/>
      <c r="AH1664" s="58"/>
      <c r="AI1664" s="55"/>
      <c r="AJ1664" s="55"/>
      <c r="AK1664" s="55"/>
      <c r="AL1664" s="8">
        <v>0</v>
      </c>
      <c r="AM1664" s="58">
        <v>0</v>
      </c>
      <c r="AN1664" s="237">
        <v>1</v>
      </c>
      <c r="AO1664" s="228"/>
      <c r="AP1664" s="55"/>
      <c r="AQ1664" s="200">
        <v>0</v>
      </c>
      <c r="AR1664" s="201">
        <v>0</v>
      </c>
      <c r="AS1664" s="55">
        <v>1</v>
      </c>
      <c r="AT1664" s="55"/>
      <c r="AU1664" s="245">
        <v>0</v>
      </c>
      <c r="AV1664" s="200">
        <v>0</v>
      </c>
      <c r="AW1664" s="201">
        <v>0</v>
      </c>
      <c r="AX1664" s="423">
        <v>1</v>
      </c>
      <c r="AY1664" s="55"/>
      <c r="AZ1664" s="245">
        <v>0</v>
      </c>
      <c r="BA1664" s="200">
        <v>0</v>
      </c>
      <c r="BB1664" s="201">
        <v>0</v>
      </c>
      <c r="BC1664" s="425">
        <v>1</v>
      </c>
      <c r="BD1664" s="136"/>
    </row>
    <row r="1665" spans="1:56" ht="11.25" customHeight="1">
      <c r="A1665" s="123">
        <v>360</v>
      </c>
      <c r="B1665" s="55" t="s">
        <v>830</v>
      </c>
      <c r="C1665" s="345">
        <v>3</v>
      </c>
      <c r="D1665" s="57">
        <v>25235</v>
      </c>
      <c r="E1665" s="94">
        <v>0</v>
      </c>
      <c r="F1665" s="55" t="s">
        <v>832</v>
      </c>
      <c r="G1665" s="55" t="s">
        <v>748</v>
      </c>
      <c r="H1665" s="55" t="s">
        <v>833</v>
      </c>
      <c r="I1665" s="55" t="s">
        <v>849</v>
      </c>
      <c r="J1665" s="55" t="s">
        <v>591</v>
      </c>
      <c r="K1665" s="55" t="s">
        <v>848</v>
      </c>
      <c r="L1665" s="55"/>
      <c r="M1665" s="8"/>
      <c r="N1665" s="58"/>
      <c r="O1665" s="55"/>
      <c r="P1665" s="55"/>
      <c r="Q1665" s="55"/>
      <c r="R1665" s="8">
        <v>0</v>
      </c>
      <c r="S1665" s="58">
        <v>0</v>
      </c>
      <c r="T1665" s="55"/>
      <c r="U1665" s="55"/>
      <c r="V1665" s="55"/>
      <c r="W1665" s="8">
        <v>0</v>
      </c>
      <c r="X1665" s="58">
        <v>0</v>
      </c>
      <c r="Y1665" s="55"/>
      <c r="Z1665" s="55"/>
      <c r="AA1665" s="55"/>
      <c r="AB1665" s="8"/>
      <c r="AC1665" s="58"/>
      <c r="AD1665" s="55"/>
      <c r="AE1665" s="55"/>
      <c r="AF1665" s="55"/>
      <c r="AG1665" s="8"/>
      <c r="AH1665" s="58"/>
      <c r="AI1665" s="55"/>
      <c r="AJ1665" s="55"/>
      <c r="AK1665" s="55"/>
      <c r="AL1665" s="8">
        <v>0</v>
      </c>
      <c r="AM1665" s="58">
        <v>0</v>
      </c>
      <c r="AN1665" s="237">
        <v>1</v>
      </c>
      <c r="AO1665" s="228"/>
      <c r="AP1665" s="55"/>
      <c r="AQ1665" s="200">
        <v>0</v>
      </c>
      <c r="AR1665" s="201">
        <v>0</v>
      </c>
      <c r="AS1665" s="55">
        <v>1</v>
      </c>
      <c r="AT1665" s="55"/>
      <c r="AU1665" s="245">
        <v>0</v>
      </c>
      <c r="AV1665" s="200">
        <v>0</v>
      </c>
      <c r="AW1665" s="201">
        <v>0</v>
      </c>
      <c r="AX1665" s="423">
        <v>1</v>
      </c>
      <c r="AY1665" s="55"/>
      <c r="AZ1665" s="245">
        <v>0</v>
      </c>
      <c r="BA1665" s="200">
        <v>0</v>
      </c>
      <c r="BB1665" s="201">
        <v>0</v>
      </c>
      <c r="BC1665" s="425">
        <v>1</v>
      </c>
      <c r="BD1665" s="136"/>
    </row>
    <row r="1666" spans="1:56" s="4" customFormat="1" ht="12" customHeight="1">
      <c r="A1666" s="123">
        <v>360</v>
      </c>
      <c r="B1666" s="136" t="s">
        <v>830</v>
      </c>
      <c r="C1666" s="346">
        <v>4</v>
      </c>
      <c r="D1666" s="140">
        <v>25569</v>
      </c>
      <c r="E1666" s="94">
        <v>0</v>
      </c>
      <c r="F1666" s="136" t="s">
        <v>832</v>
      </c>
      <c r="G1666" s="136" t="s">
        <v>748</v>
      </c>
      <c r="H1666" s="136" t="s">
        <v>833</v>
      </c>
      <c r="I1666" s="136" t="s">
        <v>849</v>
      </c>
      <c r="J1666" s="136" t="s">
        <v>591</v>
      </c>
      <c r="K1666" s="136" t="s">
        <v>848</v>
      </c>
      <c r="L1666" s="136"/>
      <c r="M1666" s="126"/>
      <c r="N1666" s="221"/>
      <c r="O1666" s="136"/>
      <c r="P1666" s="136"/>
      <c r="Q1666" s="136"/>
      <c r="R1666" s="126">
        <v>0</v>
      </c>
      <c r="S1666" s="221">
        <v>0</v>
      </c>
      <c r="T1666" s="136"/>
      <c r="U1666" s="136"/>
      <c r="V1666" s="136"/>
      <c r="W1666" s="126">
        <v>0</v>
      </c>
      <c r="X1666" s="221">
        <v>0</v>
      </c>
      <c r="Y1666" s="136"/>
      <c r="Z1666" s="136"/>
      <c r="AA1666" s="136"/>
      <c r="AB1666" s="126"/>
      <c r="AC1666" s="221"/>
      <c r="AD1666" s="136"/>
      <c r="AE1666" s="136"/>
      <c r="AF1666" s="136"/>
      <c r="AG1666" s="126"/>
      <c r="AH1666" s="221"/>
      <c r="AI1666" s="136"/>
      <c r="AJ1666" s="136"/>
      <c r="AK1666" s="136"/>
      <c r="AL1666" s="8">
        <v>0</v>
      </c>
      <c r="AM1666" s="58">
        <v>0</v>
      </c>
      <c r="AN1666" s="237">
        <v>1</v>
      </c>
      <c r="AO1666" s="237"/>
      <c r="AP1666" s="136"/>
      <c r="AQ1666" s="200">
        <v>0</v>
      </c>
      <c r="AR1666" s="201">
        <v>0</v>
      </c>
      <c r="AS1666" s="136">
        <v>1</v>
      </c>
      <c r="AT1666" s="136"/>
      <c r="AU1666" s="245">
        <v>0</v>
      </c>
      <c r="AV1666" s="200">
        <v>0</v>
      </c>
      <c r="AW1666" s="201">
        <v>0</v>
      </c>
      <c r="AX1666" s="423">
        <v>1</v>
      </c>
      <c r="AY1666" s="136"/>
      <c r="AZ1666" s="245">
        <v>0</v>
      </c>
      <c r="BA1666" s="200">
        <v>0</v>
      </c>
      <c r="BB1666" s="201">
        <v>0</v>
      </c>
      <c r="BC1666" s="425">
        <v>1</v>
      </c>
      <c r="BD1666" s="136"/>
    </row>
    <row r="1667" spans="1:56" ht="12" customHeight="1">
      <c r="A1667" s="123">
        <v>360</v>
      </c>
      <c r="B1667" s="136" t="s">
        <v>830</v>
      </c>
      <c r="C1667" s="346">
        <v>5</v>
      </c>
      <c r="D1667" s="140">
        <v>26284</v>
      </c>
      <c r="E1667" s="94">
        <v>0</v>
      </c>
      <c r="F1667" s="136" t="s">
        <v>832</v>
      </c>
      <c r="G1667" s="136" t="s">
        <v>748</v>
      </c>
      <c r="H1667" s="136" t="s">
        <v>833</v>
      </c>
      <c r="I1667" s="136" t="s">
        <v>849</v>
      </c>
      <c r="J1667" s="136" t="s">
        <v>591</v>
      </c>
      <c r="K1667" s="136" t="s">
        <v>848</v>
      </c>
      <c r="L1667" s="136"/>
      <c r="M1667" s="126"/>
      <c r="N1667" s="221"/>
      <c r="O1667" s="136"/>
      <c r="P1667" s="136"/>
      <c r="Q1667" s="136"/>
      <c r="R1667" s="126">
        <v>0</v>
      </c>
      <c r="S1667" s="221">
        <v>0</v>
      </c>
      <c r="T1667" s="136"/>
      <c r="U1667" s="136"/>
      <c r="V1667" s="136"/>
      <c r="W1667" s="126">
        <v>0</v>
      </c>
      <c r="X1667" s="221">
        <v>0</v>
      </c>
      <c r="Y1667" s="136"/>
      <c r="Z1667" s="136"/>
      <c r="AA1667" s="136"/>
      <c r="AB1667" s="126"/>
      <c r="AC1667" s="221"/>
      <c r="AD1667" s="136"/>
      <c r="AE1667" s="136"/>
      <c r="AF1667" s="136"/>
      <c r="AG1667" s="126"/>
      <c r="AH1667" s="221"/>
      <c r="AI1667" s="136"/>
      <c r="AJ1667" s="136"/>
      <c r="AK1667" s="136"/>
      <c r="AL1667" s="8">
        <v>0</v>
      </c>
      <c r="AM1667" s="58">
        <v>0</v>
      </c>
      <c r="AN1667" s="237">
        <v>1</v>
      </c>
      <c r="AO1667" s="237"/>
      <c r="AP1667" s="136"/>
      <c r="AQ1667" s="200">
        <v>0</v>
      </c>
      <c r="AR1667" s="201">
        <v>0</v>
      </c>
      <c r="AS1667" s="136">
        <v>1</v>
      </c>
      <c r="AT1667" s="136"/>
      <c r="AU1667" s="245">
        <v>0</v>
      </c>
      <c r="AV1667" s="200">
        <v>0</v>
      </c>
      <c r="AW1667" s="201">
        <v>0</v>
      </c>
      <c r="AX1667" s="423">
        <v>1</v>
      </c>
      <c r="AY1667" s="136"/>
      <c r="AZ1667" s="245">
        <v>0</v>
      </c>
      <c r="BA1667" s="200">
        <v>0</v>
      </c>
      <c r="BB1667" s="201">
        <v>0</v>
      </c>
      <c r="BC1667" s="425">
        <v>1</v>
      </c>
      <c r="BD1667" s="136"/>
    </row>
    <row r="1668" spans="1:56" ht="12" customHeight="1">
      <c r="A1668" s="123">
        <v>360</v>
      </c>
      <c r="B1668" s="136" t="s">
        <v>830</v>
      </c>
      <c r="C1668" s="346">
        <v>6</v>
      </c>
      <c r="D1668" s="140">
        <v>26371</v>
      </c>
      <c r="E1668" s="94">
        <v>0</v>
      </c>
      <c r="F1668" s="136" t="s">
        <v>832</v>
      </c>
      <c r="G1668" s="136" t="s">
        <v>748</v>
      </c>
      <c r="H1668" s="136" t="s">
        <v>833</v>
      </c>
      <c r="I1668" s="136" t="s">
        <v>849</v>
      </c>
      <c r="J1668" s="136" t="s">
        <v>591</v>
      </c>
      <c r="K1668" s="136" t="s">
        <v>848</v>
      </c>
      <c r="L1668" s="136"/>
      <c r="M1668" s="126"/>
      <c r="N1668" s="221"/>
      <c r="O1668" s="136"/>
      <c r="P1668" s="136"/>
      <c r="Q1668" s="136"/>
      <c r="R1668" s="126">
        <v>0</v>
      </c>
      <c r="S1668" s="221">
        <v>0</v>
      </c>
      <c r="T1668" s="136"/>
      <c r="U1668" s="136"/>
      <c r="V1668" s="136"/>
      <c r="W1668" s="126">
        <v>0</v>
      </c>
      <c r="X1668" s="221">
        <v>0</v>
      </c>
      <c r="Y1668" s="136"/>
      <c r="Z1668" s="136"/>
      <c r="AA1668" s="136"/>
      <c r="AB1668" s="126"/>
      <c r="AC1668" s="221"/>
      <c r="AD1668" s="136"/>
      <c r="AE1668" s="136"/>
      <c r="AF1668" s="136"/>
      <c r="AG1668" s="126"/>
      <c r="AH1668" s="221"/>
      <c r="AI1668" s="136"/>
      <c r="AJ1668" s="136"/>
      <c r="AK1668" s="136"/>
      <c r="AL1668" s="8">
        <v>0</v>
      </c>
      <c r="AM1668" s="58">
        <v>0</v>
      </c>
      <c r="AN1668" s="237">
        <v>1</v>
      </c>
      <c r="AO1668" s="237"/>
      <c r="AP1668" s="136"/>
      <c r="AQ1668" s="200">
        <v>0</v>
      </c>
      <c r="AR1668" s="201">
        <v>0</v>
      </c>
      <c r="AS1668" s="136">
        <v>1</v>
      </c>
      <c r="AT1668" s="136"/>
      <c r="AU1668" s="245">
        <v>0</v>
      </c>
      <c r="AV1668" s="200">
        <v>0</v>
      </c>
      <c r="AW1668" s="201">
        <v>0</v>
      </c>
      <c r="AX1668" s="423">
        <v>1</v>
      </c>
      <c r="AY1668" s="136"/>
      <c r="AZ1668" s="245">
        <v>0</v>
      </c>
      <c r="BA1668" s="200">
        <v>0</v>
      </c>
      <c r="BB1668" s="201">
        <v>0</v>
      </c>
      <c r="BC1668" s="425">
        <v>1</v>
      </c>
      <c r="BD1668" s="136"/>
    </row>
    <row r="1669" spans="1:56" s="4" customFormat="1" ht="11.25" customHeight="1">
      <c r="A1669" s="123">
        <v>360</v>
      </c>
      <c r="B1669" s="55" t="s">
        <v>830</v>
      </c>
      <c r="C1669" s="345">
        <v>7</v>
      </c>
      <c r="D1669" s="57">
        <v>28142</v>
      </c>
      <c r="E1669" s="94">
        <v>0</v>
      </c>
      <c r="F1669" s="55" t="s">
        <v>832</v>
      </c>
      <c r="G1669" s="55" t="s">
        <v>748</v>
      </c>
      <c r="H1669" s="55" t="s">
        <v>833</v>
      </c>
      <c r="I1669" s="55" t="s">
        <v>849</v>
      </c>
      <c r="J1669" s="55" t="s">
        <v>591</v>
      </c>
      <c r="K1669" s="55" t="s">
        <v>848</v>
      </c>
      <c r="L1669" s="55"/>
      <c r="M1669" s="8"/>
      <c r="N1669" s="58"/>
      <c r="O1669" s="55"/>
      <c r="P1669" s="55"/>
      <c r="Q1669" s="55"/>
      <c r="R1669" s="8">
        <v>0</v>
      </c>
      <c r="S1669" s="58">
        <v>0</v>
      </c>
      <c r="T1669" s="55"/>
      <c r="U1669" s="55"/>
      <c r="V1669" s="55"/>
      <c r="W1669" s="8">
        <v>0</v>
      </c>
      <c r="X1669" s="58">
        <v>0</v>
      </c>
      <c r="Y1669" s="55"/>
      <c r="Z1669" s="55"/>
      <c r="AA1669" s="55"/>
      <c r="AB1669" s="8"/>
      <c r="AC1669" s="58"/>
      <c r="AD1669" s="55"/>
      <c r="AE1669" s="55"/>
      <c r="AF1669" s="55"/>
      <c r="AG1669" s="8"/>
      <c r="AH1669" s="58"/>
      <c r="AI1669" s="55"/>
      <c r="AJ1669" s="55"/>
      <c r="AK1669" s="55"/>
      <c r="AL1669" s="8">
        <v>0</v>
      </c>
      <c r="AM1669" s="58">
        <v>0</v>
      </c>
      <c r="AN1669" s="237">
        <v>1</v>
      </c>
      <c r="AO1669" s="228"/>
      <c r="AP1669" s="55"/>
      <c r="AQ1669" s="200">
        <v>0</v>
      </c>
      <c r="AR1669" s="201">
        <v>0</v>
      </c>
      <c r="AS1669" s="55">
        <v>1</v>
      </c>
      <c r="AT1669" s="55"/>
      <c r="AU1669" s="245">
        <v>0</v>
      </c>
      <c r="AV1669" s="200">
        <v>0</v>
      </c>
      <c r="AW1669" s="201">
        <v>0</v>
      </c>
      <c r="AX1669" s="423">
        <v>1</v>
      </c>
      <c r="AY1669" s="55"/>
      <c r="AZ1669" s="245">
        <v>0</v>
      </c>
      <c r="BA1669" s="200">
        <v>0</v>
      </c>
      <c r="BB1669" s="201">
        <v>0</v>
      </c>
      <c r="BC1669" s="425">
        <v>1</v>
      </c>
      <c r="BD1669" s="136"/>
    </row>
    <row r="1670" spans="1:56" ht="11.25" customHeight="1">
      <c r="A1670" s="123">
        <v>360</v>
      </c>
      <c r="B1670" s="55" t="s">
        <v>830</v>
      </c>
      <c r="C1670" s="345">
        <v>8</v>
      </c>
      <c r="D1670" s="57">
        <v>28551</v>
      </c>
      <c r="E1670" s="94">
        <v>0</v>
      </c>
      <c r="F1670" s="55" t="s">
        <v>832</v>
      </c>
      <c r="G1670" s="55" t="s">
        <v>748</v>
      </c>
      <c r="H1670" s="55" t="s">
        <v>833</v>
      </c>
      <c r="I1670" s="55" t="s">
        <v>849</v>
      </c>
      <c r="J1670" s="55" t="s">
        <v>591</v>
      </c>
      <c r="K1670" s="55" t="s">
        <v>848</v>
      </c>
      <c r="L1670" s="55"/>
      <c r="M1670" s="8"/>
      <c r="N1670" s="58"/>
      <c r="O1670" s="55"/>
      <c r="P1670" s="55"/>
      <c r="Q1670" s="55"/>
      <c r="R1670" s="8">
        <v>0</v>
      </c>
      <c r="S1670" s="58">
        <v>0</v>
      </c>
      <c r="T1670" s="55"/>
      <c r="U1670" s="55"/>
      <c r="V1670" s="55"/>
      <c r="W1670" s="8">
        <v>0</v>
      </c>
      <c r="X1670" s="58">
        <v>0</v>
      </c>
      <c r="Y1670" s="55"/>
      <c r="Z1670" s="55"/>
      <c r="AA1670" s="55"/>
      <c r="AB1670" s="8"/>
      <c r="AC1670" s="58"/>
      <c r="AD1670" s="55"/>
      <c r="AE1670" s="55"/>
      <c r="AF1670" s="55"/>
      <c r="AG1670" s="8"/>
      <c r="AH1670" s="58"/>
      <c r="AI1670" s="55"/>
      <c r="AJ1670" s="55"/>
      <c r="AK1670" s="55"/>
      <c r="AL1670" s="8">
        <v>0</v>
      </c>
      <c r="AM1670" s="58">
        <v>0</v>
      </c>
      <c r="AN1670" s="237">
        <v>1</v>
      </c>
      <c r="AO1670" s="228"/>
      <c r="AP1670" s="55"/>
      <c r="AQ1670" s="200">
        <v>0</v>
      </c>
      <c r="AR1670" s="201">
        <v>0</v>
      </c>
      <c r="AS1670" s="55">
        <v>1</v>
      </c>
      <c r="AT1670" s="55"/>
      <c r="AU1670" s="245">
        <v>0</v>
      </c>
      <c r="AV1670" s="200">
        <v>0</v>
      </c>
      <c r="AW1670" s="201">
        <v>0</v>
      </c>
      <c r="AX1670" s="423">
        <v>1</v>
      </c>
      <c r="AY1670" s="55"/>
      <c r="AZ1670" s="245">
        <v>0</v>
      </c>
      <c r="BA1670" s="200">
        <v>0</v>
      </c>
      <c r="BB1670" s="201">
        <v>0</v>
      </c>
      <c r="BC1670" s="425">
        <v>1</v>
      </c>
      <c r="BD1670" s="136"/>
    </row>
    <row r="1671" spans="1:56" ht="11.25" customHeight="1">
      <c r="A1671" s="123">
        <v>360</v>
      </c>
      <c r="B1671" s="55" t="s">
        <v>830</v>
      </c>
      <c r="C1671" s="345">
        <v>9</v>
      </c>
      <c r="D1671" s="57">
        <v>30771</v>
      </c>
      <c r="E1671" s="94">
        <v>0</v>
      </c>
      <c r="F1671" s="55" t="s">
        <v>832</v>
      </c>
      <c r="G1671" s="55" t="s">
        <v>748</v>
      </c>
      <c r="H1671" s="55" t="s">
        <v>833</v>
      </c>
      <c r="I1671" s="55" t="s">
        <v>849</v>
      </c>
      <c r="J1671" s="55" t="s">
        <v>591</v>
      </c>
      <c r="K1671" s="55" t="s">
        <v>848</v>
      </c>
      <c r="L1671" s="55"/>
      <c r="M1671" s="8"/>
      <c r="N1671" s="58"/>
      <c r="O1671" s="55"/>
      <c r="P1671" s="55"/>
      <c r="Q1671" s="55"/>
      <c r="R1671" s="8">
        <v>0</v>
      </c>
      <c r="S1671" s="58">
        <v>0</v>
      </c>
      <c r="T1671" s="55"/>
      <c r="U1671" s="55"/>
      <c r="V1671" s="55"/>
      <c r="W1671" s="8">
        <v>0</v>
      </c>
      <c r="X1671" s="58">
        <v>0</v>
      </c>
      <c r="Y1671" s="55"/>
      <c r="Z1671" s="55"/>
      <c r="AA1671" s="55"/>
      <c r="AB1671" s="8"/>
      <c r="AC1671" s="58"/>
      <c r="AD1671" s="55"/>
      <c r="AE1671" s="55"/>
      <c r="AF1671" s="55"/>
      <c r="AG1671" s="8"/>
      <c r="AH1671" s="58"/>
      <c r="AI1671" s="55"/>
      <c r="AJ1671" s="55"/>
      <c r="AK1671" s="55"/>
      <c r="AL1671" s="8">
        <v>0</v>
      </c>
      <c r="AM1671" s="58">
        <v>0</v>
      </c>
      <c r="AN1671" s="237">
        <v>1</v>
      </c>
      <c r="AO1671" s="228"/>
      <c r="AP1671" s="55"/>
      <c r="AQ1671" s="200">
        <v>0</v>
      </c>
      <c r="AR1671" s="201">
        <v>0</v>
      </c>
      <c r="AS1671" s="55">
        <v>1</v>
      </c>
      <c r="AT1671" s="55"/>
      <c r="AU1671" s="245">
        <v>0</v>
      </c>
      <c r="AV1671" s="200">
        <v>0</v>
      </c>
      <c r="AW1671" s="201">
        <v>0</v>
      </c>
      <c r="AX1671" s="423">
        <v>1</v>
      </c>
      <c r="AY1671" s="55"/>
      <c r="AZ1671" s="245">
        <v>0</v>
      </c>
      <c r="BA1671" s="200">
        <v>0</v>
      </c>
      <c r="BB1671" s="201">
        <v>0</v>
      </c>
      <c r="BC1671" s="425">
        <v>1</v>
      </c>
      <c r="BD1671" s="136"/>
    </row>
    <row r="1672" spans="1:56" ht="11.25" customHeight="1">
      <c r="A1672" s="123">
        <v>360</v>
      </c>
      <c r="B1672" s="55" t="s">
        <v>830</v>
      </c>
      <c r="C1672" s="345">
        <v>10</v>
      </c>
      <c r="D1672" s="57">
        <v>31473</v>
      </c>
      <c r="E1672" s="94">
        <v>0</v>
      </c>
      <c r="F1672" s="55" t="s">
        <v>832</v>
      </c>
      <c r="G1672" s="55" t="s">
        <v>748</v>
      </c>
      <c r="H1672" s="55" t="s">
        <v>833</v>
      </c>
      <c r="I1672" s="55" t="s">
        <v>849</v>
      </c>
      <c r="J1672" s="55" t="s">
        <v>591</v>
      </c>
      <c r="K1672" s="55" t="s">
        <v>848</v>
      </c>
      <c r="L1672" s="55"/>
      <c r="M1672" s="8"/>
      <c r="N1672" s="58"/>
      <c r="O1672" s="55"/>
      <c r="P1672" s="55"/>
      <c r="Q1672" s="55"/>
      <c r="R1672" s="8">
        <v>0</v>
      </c>
      <c r="S1672" s="58">
        <v>0</v>
      </c>
      <c r="T1672" s="55"/>
      <c r="U1672" s="55"/>
      <c r="V1672" s="55"/>
      <c r="W1672" s="8">
        <v>0</v>
      </c>
      <c r="X1672" s="58">
        <v>0</v>
      </c>
      <c r="Y1672" s="55"/>
      <c r="Z1672" s="55"/>
      <c r="AA1672" s="55"/>
      <c r="AB1672" s="8"/>
      <c r="AC1672" s="58"/>
      <c r="AD1672" s="55"/>
      <c r="AE1672" s="55"/>
      <c r="AF1672" s="55"/>
      <c r="AG1672" s="8"/>
      <c r="AH1672" s="58"/>
      <c r="AI1672" s="55"/>
      <c r="AJ1672" s="55"/>
      <c r="AK1672" s="55"/>
      <c r="AL1672" s="8">
        <v>0</v>
      </c>
      <c r="AM1672" s="58">
        <v>0</v>
      </c>
      <c r="AN1672" s="237">
        <v>1</v>
      </c>
      <c r="AO1672" s="228"/>
      <c r="AP1672" s="55"/>
      <c r="AQ1672" s="200">
        <v>0</v>
      </c>
      <c r="AR1672" s="201">
        <v>0</v>
      </c>
      <c r="AS1672" s="55">
        <v>1</v>
      </c>
      <c r="AT1672" s="55"/>
      <c r="AU1672" s="245">
        <v>0</v>
      </c>
      <c r="AV1672" s="200">
        <v>0</v>
      </c>
      <c r="AW1672" s="201">
        <v>0</v>
      </c>
      <c r="AX1672" s="423">
        <v>1</v>
      </c>
      <c r="AY1672" s="55"/>
      <c r="AZ1672" s="245">
        <v>0</v>
      </c>
      <c r="BA1672" s="200">
        <v>0</v>
      </c>
      <c r="BB1672" s="201">
        <v>0</v>
      </c>
      <c r="BC1672" s="425">
        <v>1</v>
      </c>
      <c r="BD1672" s="136"/>
    </row>
    <row r="1673" spans="1:56" ht="11.25" customHeight="1">
      <c r="A1673" s="357">
        <v>361</v>
      </c>
      <c r="B1673" s="263" t="s">
        <v>800</v>
      </c>
      <c r="C1673" s="344">
        <v>0</v>
      </c>
      <c r="D1673" s="264"/>
      <c r="E1673" s="421">
        <v>0</v>
      </c>
      <c r="F1673" s="263" t="s">
        <v>551</v>
      </c>
      <c r="G1673" s="263" t="s">
        <v>748</v>
      </c>
      <c r="H1673" s="263" t="s">
        <v>65</v>
      </c>
      <c r="I1673" s="263" t="s">
        <v>103</v>
      </c>
      <c r="J1673" s="263"/>
      <c r="K1673" s="263"/>
      <c r="L1673" s="277" t="s">
        <v>238</v>
      </c>
      <c r="M1673" s="265">
        <v>0</v>
      </c>
      <c r="N1673" s="268">
        <v>0</v>
      </c>
      <c r="O1673" s="263"/>
      <c r="P1673" s="263"/>
      <c r="Q1673" s="276" t="s">
        <v>238</v>
      </c>
      <c r="R1673" s="265">
        <v>0</v>
      </c>
      <c r="S1673" s="268">
        <v>0</v>
      </c>
      <c r="T1673" s="263"/>
      <c r="U1673" s="263"/>
      <c r="V1673" s="276" t="s">
        <v>238</v>
      </c>
      <c r="W1673" s="265">
        <v>0</v>
      </c>
      <c r="X1673" s="268">
        <v>0</v>
      </c>
      <c r="Y1673" s="263"/>
      <c r="Z1673" s="263"/>
      <c r="AA1673" s="276" t="s">
        <v>238</v>
      </c>
      <c r="AB1673" s="265">
        <v>0</v>
      </c>
      <c r="AC1673" s="268">
        <v>0</v>
      </c>
      <c r="AD1673" s="263"/>
      <c r="AE1673" s="263"/>
      <c r="AF1673" s="276" t="s">
        <v>238</v>
      </c>
      <c r="AG1673" s="265">
        <v>0</v>
      </c>
      <c r="AH1673" s="268">
        <v>0</v>
      </c>
      <c r="AI1673" s="263"/>
      <c r="AJ1673" s="263"/>
      <c r="AK1673" s="263"/>
      <c r="AL1673" s="265">
        <v>0</v>
      </c>
      <c r="AM1673" s="268">
        <v>0</v>
      </c>
      <c r="AN1673" s="263"/>
      <c r="AO1673" s="313"/>
      <c r="AP1673" s="263"/>
      <c r="AQ1673" s="265">
        <v>0</v>
      </c>
      <c r="AR1673" s="268">
        <v>0</v>
      </c>
      <c r="AS1673" s="263"/>
      <c r="AT1673" s="263"/>
      <c r="AU1673" s="422">
        <v>0</v>
      </c>
      <c r="AV1673" s="265">
        <v>0</v>
      </c>
      <c r="AW1673" s="268">
        <v>0</v>
      </c>
      <c r="AX1673" s="422"/>
      <c r="AY1673" s="263"/>
      <c r="AZ1673" s="422">
        <v>0</v>
      </c>
      <c r="BA1673" s="265">
        <v>0</v>
      </c>
      <c r="BB1673" s="268">
        <v>0</v>
      </c>
      <c r="BC1673" s="422"/>
      <c r="BD1673" s="263"/>
    </row>
    <row r="1674" spans="1:56" ht="11.25" customHeight="1">
      <c r="A1674" s="123">
        <v>361</v>
      </c>
      <c r="B1674" s="55" t="s">
        <v>800</v>
      </c>
      <c r="C1674" s="345">
        <v>1</v>
      </c>
      <c r="D1674" s="57">
        <v>32305</v>
      </c>
      <c r="E1674" s="94">
        <v>0</v>
      </c>
      <c r="F1674" s="55" t="s">
        <v>551</v>
      </c>
      <c r="G1674" s="55" t="s">
        <v>748</v>
      </c>
      <c r="H1674" s="55" t="s">
        <v>65</v>
      </c>
      <c r="I1674" s="55" t="s">
        <v>103</v>
      </c>
      <c r="J1674" s="55"/>
      <c r="K1674" s="55"/>
      <c r="L1674" s="228" t="s">
        <v>238</v>
      </c>
      <c r="M1674" s="8"/>
      <c r="N1674" s="58"/>
      <c r="O1674" s="55"/>
      <c r="P1674" s="55"/>
      <c r="Q1674" s="216" t="s">
        <v>238</v>
      </c>
      <c r="R1674" s="8">
        <v>0</v>
      </c>
      <c r="S1674" s="58">
        <v>0</v>
      </c>
      <c r="T1674" s="55"/>
      <c r="U1674" s="55"/>
      <c r="V1674" s="216" t="s">
        <v>238</v>
      </c>
      <c r="W1674" s="8">
        <v>0</v>
      </c>
      <c r="X1674" s="58">
        <v>0</v>
      </c>
      <c r="Y1674" s="55"/>
      <c r="Z1674" s="55"/>
      <c r="AA1674" s="216" t="s">
        <v>238</v>
      </c>
      <c r="AB1674" s="8"/>
      <c r="AC1674" s="58"/>
      <c r="AD1674" s="55"/>
      <c r="AE1674" s="55"/>
      <c r="AF1674" s="216" t="s">
        <v>238</v>
      </c>
      <c r="AG1674" s="8"/>
      <c r="AH1674" s="58"/>
      <c r="AI1674" s="55"/>
      <c r="AJ1674" s="55"/>
      <c r="AK1674" s="55"/>
      <c r="AL1674" s="8">
        <v>0</v>
      </c>
      <c r="AM1674" s="58">
        <v>0</v>
      </c>
      <c r="AN1674" s="55"/>
      <c r="AO1674" s="228"/>
      <c r="AP1674" s="55"/>
      <c r="AQ1674" s="200">
        <v>0</v>
      </c>
      <c r="AR1674" s="201">
        <v>0</v>
      </c>
      <c r="AS1674" s="55"/>
      <c r="AT1674" s="55"/>
      <c r="AU1674" s="245">
        <v>0</v>
      </c>
      <c r="AV1674" s="200">
        <v>0</v>
      </c>
      <c r="AW1674" s="201">
        <v>0</v>
      </c>
      <c r="AX1674" s="423"/>
      <c r="AY1674" s="55"/>
      <c r="AZ1674" s="423">
        <v>0</v>
      </c>
      <c r="BA1674" s="200">
        <v>0</v>
      </c>
      <c r="BB1674" s="201">
        <v>0</v>
      </c>
      <c r="BC1674" s="425"/>
      <c r="BD1674" s="136"/>
    </row>
    <row r="1675" spans="1:56" ht="11.25" customHeight="1">
      <c r="A1675" s="357">
        <v>362</v>
      </c>
      <c r="B1675" s="263" t="s">
        <v>1051</v>
      </c>
      <c r="C1675" s="344">
        <v>0</v>
      </c>
      <c r="D1675" s="264"/>
      <c r="E1675" s="421">
        <v>0</v>
      </c>
      <c r="F1675" s="263" t="s">
        <v>978</v>
      </c>
      <c r="G1675" s="263" t="s">
        <v>338</v>
      </c>
      <c r="H1675" s="263" t="s">
        <v>975</v>
      </c>
      <c r="I1675" s="263" t="s">
        <v>849</v>
      </c>
      <c r="J1675" s="263" t="s">
        <v>596</v>
      </c>
      <c r="K1675" s="263" t="s">
        <v>530</v>
      </c>
      <c r="L1675" s="263">
        <v>0</v>
      </c>
      <c r="M1675" s="265">
        <v>0</v>
      </c>
      <c r="N1675" s="268">
        <v>0</v>
      </c>
      <c r="O1675" s="263">
        <v>1</v>
      </c>
      <c r="P1675" s="263"/>
      <c r="Q1675" s="263">
        <v>0</v>
      </c>
      <c r="R1675" s="265">
        <v>0</v>
      </c>
      <c r="S1675" s="268">
        <v>0</v>
      </c>
      <c r="T1675" s="263">
        <v>1</v>
      </c>
      <c r="U1675" s="263"/>
      <c r="V1675" s="263">
        <v>0</v>
      </c>
      <c r="W1675" s="265">
        <v>0</v>
      </c>
      <c r="X1675" s="268">
        <v>0</v>
      </c>
      <c r="Y1675" s="263">
        <v>1</v>
      </c>
      <c r="Z1675" s="263"/>
      <c r="AA1675" s="263">
        <v>0</v>
      </c>
      <c r="AB1675" s="265">
        <v>0</v>
      </c>
      <c r="AC1675" s="268">
        <v>0</v>
      </c>
      <c r="AD1675" s="263">
        <v>1</v>
      </c>
      <c r="AE1675" s="263"/>
      <c r="AF1675" s="263">
        <v>0</v>
      </c>
      <c r="AG1675" s="265">
        <v>0</v>
      </c>
      <c r="AH1675" s="268">
        <v>0</v>
      </c>
      <c r="AI1675" s="263">
        <v>1</v>
      </c>
      <c r="AJ1675" s="263"/>
      <c r="AK1675" s="263">
        <v>0</v>
      </c>
      <c r="AL1675" s="265">
        <v>0</v>
      </c>
      <c r="AM1675" s="268">
        <v>0</v>
      </c>
      <c r="AN1675" s="263"/>
      <c r="AO1675" s="313"/>
      <c r="AP1675" s="263">
        <v>0</v>
      </c>
      <c r="AQ1675" s="265">
        <v>0</v>
      </c>
      <c r="AR1675" s="268">
        <v>0</v>
      </c>
      <c r="AS1675" s="263"/>
      <c r="AT1675" s="263"/>
      <c r="AU1675" s="422">
        <v>0</v>
      </c>
      <c r="AV1675" s="265">
        <v>0</v>
      </c>
      <c r="AW1675" s="268">
        <v>0</v>
      </c>
      <c r="AX1675" s="422"/>
      <c r="AY1675" s="263"/>
      <c r="AZ1675" s="422">
        <v>0</v>
      </c>
      <c r="BA1675" s="265">
        <v>0</v>
      </c>
      <c r="BB1675" s="268">
        <v>0</v>
      </c>
      <c r="BC1675" s="422"/>
      <c r="BD1675" s="263"/>
    </row>
    <row r="1676" spans="1:56" ht="11.25" customHeight="1">
      <c r="A1676" s="123">
        <v>362</v>
      </c>
      <c r="B1676" s="55" t="s">
        <v>130</v>
      </c>
      <c r="C1676" s="345">
        <v>1</v>
      </c>
      <c r="D1676" s="57">
        <v>37568</v>
      </c>
      <c r="E1676" s="94">
        <v>0</v>
      </c>
      <c r="F1676" s="55" t="s">
        <v>978</v>
      </c>
      <c r="G1676" s="55" t="s">
        <v>338</v>
      </c>
      <c r="H1676" s="55" t="s">
        <v>975</v>
      </c>
      <c r="I1676" s="55" t="s">
        <v>849</v>
      </c>
      <c r="J1676" s="55" t="s">
        <v>596</v>
      </c>
      <c r="K1676" s="55" t="s">
        <v>530</v>
      </c>
      <c r="L1676" s="263"/>
      <c r="M1676" s="265"/>
      <c r="N1676" s="268"/>
      <c r="O1676" s="263"/>
      <c r="P1676" s="263"/>
      <c r="Q1676" s="263"/>
      <c r="R1676" s="265"/>
      <c r="S1676" s="268"/>
      <c r="T1676" s="263"/>
      <c r="U1676" s="263"/>
      <c r="V1676" s="263"/>
      <c r="W1676" s="265"/>
      <c r="X1676" s="268"/>
      <c r="Y1676" s="263"/>
      <c r="Z1676" s="263"/>
      <c r="AA1676" s="263"/>
      <c r="AB1676" s="265"/>
      <c r="AC1676" s="268"/>
      <c r="AD1676" s="263"/>
      <c r="AE1676" s="263"/>
      <c r="AF1676" s="263"/>
      <c r="AG1676" s="265"/>
      <c r="AH1676" s="268"/>
      <c r="AI1676" s="263"/>
      <c r="AJ1676" s="263"/>
      <c r="AK1676" s="263"/>
      <c r="AL1676" s="265"/>
      <c r="AM1676" s="268"/>
      <c r="AN1676" s="263"/>
      <c r="AO1676" s="313"/>
      <c r="AP1676" s="263"/>
      <c r="AQ1676" s="265"/>
      <c r="AR1676" s="268"/>
      <c r="AS1676" s="263"/>
      <c r="AT1676" s="263"/>
      <c r="AU1676" s="423">
        <v>0</v>
      </c>
      <c r="AV1676" s="200">
        <v>0</v>
      </c>
      <c r="AW1676" s="201">
        <v>0</v>
      </c>
      <c r="AX1676" s="423">
        <v>1</v>
      </c>
      <c r="AY1676" s="263"/>
      <c r="AZ1676" s="423">
        <v>0</v>
      </c>
      <c r="BA1676" s="200">
        <v>0</v>
      </c>
      <c r="BB1676" s="201">
        <v>0</v>
      </c>
      <c r="BC1676" s="425">
        <v>1</v>
      </c>
      <c r="BD1676" s="279"/>
    </row>
    <row r="1677" spans="1:56" s="4" customFormat="1" ht="11.25" customHeight="1">
      <c r="A1677" s="123">
        <v>362</v>
      </c>
      <c r="B1677" s="55" t="s">
        <v>130</v>
      </c>
      <c r="C1677" s="345">
        <v>1</v>
      </c>
      <c r="D1677" s="57">
        <v>37568</v>
      </c>
      <c r="E1677" s="94">
        <v>0</v>
      </c>
      <c r="F1677" s="55" t="s">
        <v>978</v>
      </c>
      <c r="G1677" s="55" t="s">
        <v>338</v>
      </c>
      <c r="H1677" s="55" t="s">
        <v>975</v>
      </c>
      <c r="I1677" s="55" t="s">
        <v>849</v>
      </c>
      <c r="J1677" s="55" t="s">
        <v>596</v>
      </c>
      <c r="K1677" s="55" t="s">
        <v>530</v>
      </c>
      <c r="L1677" s="55"/>
      <c r="M1677" s="8"/>
      <c r="N1677" s="58"/>
      <c r="O1677" s="55"/>
      <c r="P1677" s="55"/>
      <c r="Q1677" s="55"/>
      <c r="R1677" s="8">
        <v>0</v>
      </c>
      <c r="S1677" s="58">
        <v>0</v>
      </c>
      <c r="T1677" s="55"/>
      <c r="U1677" s="55"/>
      <c r="V1677" s="55"/>
      <c r="W1677" s="8">
        <v>0</v>
      </c>
      <c r="X1677" s="58">
        <v>0</v>
      </c>
      <c r="Y1677" s="55"/>
      <c r="Z1677" s="55"/>
      <c r="AA1677" s="55"/>
      <c r="AB1677" s="8"/>
      <c r="AC1677" s="58"/>
      <c r="AD1677" s="55"/>
      <c r="AE1677" s="55"/>
      <c r="AF1677" s="55"/>
      <c r="AG1677" s="8"/>
      <c r="AH1677" s="58"/>
      <c r="AI1677" s="55"/>
      <c r="AJ1677" s="55"/>
      <c r="AK1677" s="55">
        <v>0</v>
      </c>
      <c r="AL1677" s="8">
        <v>0</v>
      </c>
      <c r="AM1677" s="58">
        <v>0</v>
      </c>
      <c r="AN1677" s="237">
        <v>1</v>
      </c>
      <c r="AO1677" s="228"/>
      <c r="AP1677" s="55">
        <v>0</v>
      </c>
      <c r="AQ1677" s="200">
        <v>0</v>
      </c>
      <c r="AR1677" s="201">
        <v>0</v>
      </c>
      <c r="AS1677" s="55">
        <v>1</v>
      </c>
      <c r="AT1677" s="55"/>
      <c r="AU1677" s="423">
        <v>0</v>
      </c>
      <c r="AV1677" s="200">
        <v>0</v>
      </c>
      <c r="AW1677" s="201">
        <v>0</v>
      </c>
      <c r="AX1677" s="423">
        <v>1</v>
      </c>
      <c r="AY1677" s="55"/>
      <c r="AZ1677" s="423">
        <v>0</v>
      </c>
      <c r="BA1677" s="200">
        <v>0</v>
      </c>
      <c r="BB1677" s="201">
        <v>0</v>
      </c>
      <c r="BC1677" s="425">
        <v>1</v>
      </c>
      <c r="BD1677" s="136"/>
    </row>
    <row r="1678" spans="1:56" s="4" customFormat="1" ht="11.25" customHeight="1">
      <c r="A1678" s="357">
        <v>363</v>
      </c>
      <c r="B1678" s="263" t="s">
        <v>789</v>
      </c>
      <c r="C1678" s="344">
        <v>0</v>
      </c>
      <c r="D1678" s="264"/>
      <c r="E1678" s="421">
        <v>160</v>
      </c>
      <c r="F1678" s="263" t="s">
        <v>551</v>
      </c>
      <c r="G1678" s="263" t="s">
        <v>748</v>
      </c>
      <c r="H1678" s="263" t="s">
        <v>65</v>
      </c>
      <c r="I1678" s="263" t="s">
        <v>103</v>
      </c>
      <c r="J1678" s="263"/>
      <c r="K1678" s="263"/>
      <c r="L1678" s="267">
        <v>158.73235</v>
      </c>
      <c r="M1678" s="265">
        <v>0</v>
      </c>
      <c r="N1678" s="268">
        <v>0</v>
      </c>
      <c r="O1678" s="263"/>
      <c r="P1678" s="263"/>
      <c r="Q1678" s="267">
        <v>130.95195000000001</v>
      </c>
      <c r="R1678" s="265">
        <v>0</v>
      </c>
      <c r="S1678" s="268">
        <v>0</v>
      </c>
      <c r="T1678" s="263"/>
      <c r="U1678" s="263"/>
      <c r="V1678" s="267">
        <v>216.1936</v>
      </c>
      <c r="W1678" s="265">
        <v>0</v>
      </c>
      <c r="X1678" s="268">
        <v>0</v>
      </c>
      <c r="Y1678" s="263"/>
      <c r="Z1678" s="263"/>
      <c r="AA1678" s="265">
        <v>412.17874999999998</v>
      </c>
      <c r="AB1678" s="265">
        <v>0</v>
      </c>
      <c r="AC1678" s="268">
        <v>0</v>
      </c>
      <c r="AD1678" s="263"/>
      <c r="AE1678" s="263"/>
      <c r="AF1678" s="271">
        <v>302.95760000000001</v>
      </c>
      <c r="AG1678" s="265">
        <v>0</v>
      </c>
      <c r="AH1678" s="268">
        <v>0</v>
      </c>
      <c r="AI1678" s="263"/>
      <c r="AJ1678" s="263"/>
      <c r="AK1678" s="263">
        <v>363.37399999999997</v>
      </c>
      <c r="AL1678" s="265">
        <v>0</v>
      </c>
      <c r="AM1678" s="268">
        <v>0</v>
      </c>
      <c r="AN1678" s="263"/>
      <c r="AO1678" s="313"/>
      <c r="AP1678" s="263">
        <v>365.37395000000004</v>
      </c>
      <c r="AQ1678" s="265">
        <v>0</v>
      </c>
      <c r="AR1678" s="268">
        <v>0</v>
      </c>
      <c r="AS1678" s="263"/>
      <c r="AT1678" s="263"/>
      <c r="AU1678" s="422">
        <v>440.33724999999993</v>
      </c>
      <c r="AV1678" s="265">
        <v>0</v>
      </c>
      <c r="AW1678" s="268">
        <v>0</v>
      </c>
      <c r="AX1678" s="422"/>
      <c r="AY1678" s="263"/>
      <c r="AZ1678" s="422">
        <v>317.83285000000001</v>
      </c>
      <c r="BA1678" s="265">
        <v>0</v>
      </c>
      <c r="BB1678" s="268">
        <v>0</v>
      </c>
      <c r="BC1678" s="422"/>
      <c r="BD1678" s="263"/>
    </row>
    <row r="1679" spans="1:56" ht="11.25" customHeight="1">
      <c r="A1679" s="123">
        <v>363</v>
      </c>
      <c r="B1679" s="55" t="s">
        <v>789</v>
      </c>
      <c r="C1679" s="345">
        <v>1</v>
      </c>
      <c r="D1679" s="57">
        <v>31664</v>
      </c>
      <c r="E1679" s="8">
        <v>80</v>
      </c>
      <c r="F1679" s="55" t="s">
        <v>537</v>
      </c>
      <c r="G1679" s="55" t="s">
        <v>748</v>
      </c>
      <c r="H1679" s="55" t="s">
        <v>538</v>
      </c>
      <c r="I1679" s="55" t="s">
        <v>103</v>
      </c>
      <c r="J1679" s="55"/>
      <c r="K1679" s="55"/>
      <c r="L1679" s="55"/>
      <c r="M1679" s="8"/>
      <c r="N1679" s="58"/>
      <c r="O1679" s="55"/>
      <c r="P1679" s="55"/>
      <c r="Q1679" s="55"/>
      <c r="R1679" s="8">
        <v>0</v>
      </c>
      <c r="S1679" s="58">
        <v>0</v>
      </c>
      <c r="T1679" s="55"/>
      <c r="U1679" s="55"/>
      <c r="V1679" s="55"/>
      <c r="W1679" s="8">
        <v>0</v>
      </c>
      <c r="X1679" s="58">
        <v>0</v>
      </c>
      <c r="Y1679" s="55"/>
      <c r="Z1679" s="55"/>
      <c r="AA1679" s="55"/>
      <c r="AB1679" s="8"/>
      <c r="AC1679" s="58"/>
      <c r="AD1679" s="55"/>
      <c r="AE1679" s="55"/>
      <c r="AF1679" s="55"/>
      <c r="AG1679" s="8"/>
      <c r="AH1679" s="58"/>
      <c r="AI1679" s="55"/>
      <c r="AJ1679" s="55"/>
      <c r="AK1679" s="55">
        <v>197.16919999999999</v>
      </c>
      <c r="AL1679" s="8">
        <v>0</v>
      </c>
      <c r="AM1679" s="58">
        <v>0</v>
      </c>
      <c r="AN1679" s="55"/>
      <c r="AO1679" s="228"/>
      <c r="AP1679" s="55">
        <v>192.25</v>
      </c>
      <c r="AQ1679" s="200">
        <v>0</v>
      </c>
      <c r="AR1679" s="201">
        <v>0</v>
      </c>
      <c r="AS1679" s="55"/>
      <c r="AT1679" s="55"/>
      <c r="AU1679" s="423">
        <v>212.89019999999999</v>
      </c>
      <c r="AV1679" s="200">
        <v>0</v>
      </c>
      <c r="AW1679" s="201">
        <v>0</v>
      </c>
      <c r="AX1679" s="423"/>
      <c r="AY1679" s="55"/>
      <c r="AZ1679" s="423">
        <v>224.10384999999999</v>
      </c>
      <c r="BA1679" s="200">
        <v>0</v>
      </c>
      <c r="BB1679" s="201">
        <v>0</v>
      </c>
      <c r="BC1679" s="425"/>
      <c r="BD1679" s="136"/>
    </row>
    <row r="1680" spans="1:56" s="4" customFormat="1" ht="11.25" customHeight="1">
      <c r="A1680" s="123">
        <v>363</v>
      </c>
      <c r="B1680" s="55" t="s">
        <v>789</v>
      </c>
      <c r="C1680" s="345">
        <v>2</v>
      </c>
      <c r="D1680" s="57">
        <v>31845</v>
      </c>
      <c r="E1680" s="8">
        <v>80</v>
      </c>
      <c r="F1680" s="55" t="s">
        <v>537</v>
      </c>
      <c r="G1680" s="55" t="s">
        <v>748</v>
      </c>
      <c r="H1680" s="55" t="s">
        <v>538</v>
      </c>
      <c r="I1680" s="55" t="s">
        <v>103</v>
      </c>
      <c r="J1680" s="55"/>
      <c r="K1680" s="55"/>
      <c r="L1680" s="55"/>
      <c r="M1680" s="8"/>
      <c r="N1680" s="58"/>
      <c r="O1680" s="55"/>
      <c r="P1680" s="55"/>
      <c r="Q1680" s="55"/>
      <c r="R1680" s="8">
        <v>0</v>
      </c>
      <c r="S1680" s="58">
        <v>0</v>
      </c>
      <c r="T1680" s="55"/>
      <c r="U1680" s="55"/>
      <c r="V1680" s="55"/>
      <c r="W1680" s="8">
        <v>0</v>
      </c>
      <c r="X1680" s="58">
        <v>0</v>
      </c>
      <c r="Y1680" s="55"/>
      <c r="Z1680" s="55"/>
      <c r="AA1680" s="55"/>
      <c r="AB1680" s="8"/>
      <c r="AC1680" s="58"/>
      <c r="AD1680" s="55"/>
      <c r="AE1680" s="55"/>
      <c r="AF1680" s="55"/>
      <c r="AG1680" s="8"/>
      <c r="AH1680" s="58"/>
      <c r="AI1680" s="55"/>
      <c r="AJ1680" s="55"/>
      <c r="AK1680" s="55">
        <v>166.20480000000001</v>
      </c>
      <c r="AL1680" s="8">
        <v>0</v>
      </c>
      <c r="AM1680" s="58">
        <v>0</v>
      </c>
      <c r="AN1680" s="55"/>
      <c r="AO1680" s="228"/>
      <c r="AP1680" s="55">
        <v>173.12</v>
      </c>
      <c r="AQ1680" s="200">
        <v>0</v>
      </c>
      <c r="AR1680" s="201">
        <v>0</v>
      </c>
      <c r="AS1680" s="55"/>
      <c r="AT1680" s="55"/>
      <c r="AU1680" s="423">
        <v>227.44704999999996</v>
      </c>
      <c r="AV1680" s="200">
        <v>0</v>
      </c>
      <c r="AW1680" s="201">
        <v>0</v>
      </c>
      <c r="AX1680" s="423"/>
      <c r="AY1680" s="55"/>
      <c r="AZ1680" s="423">
        <v>93.728999999999985</v>
      </c>
      <c r="BA1680" s="200">
        <v>0</v>
      </c>
      <c r="BB1680" s="201">
        <v>0</v>
      </c>
      <c r="BC1680" s="425"/>
      <c r="BD1680" s="136"/>
    </row>
    <row r="1681" spans="1:56" ht="11.25" customHeight="1">
      <c r="A1681" s="357">
        <v>364</v>
      </c>
      <c r="B1681" s="263" t="s">
        <v>254</v>
      </c>
      <c r="C1681" s="344">
        <v>0</v>
      </c>
      <c r="D1681" s="264"/>
      <c r="E1681" s="421">
        <v>0</v>
      </c>
      <c r="F1681" s="263" t="s">
        <v>978</v>
      </c>
      <c r="G1681" s="263" t="s">
        <v>748</v>
      </c>
      <c r="H1681" s="263" t="s">
        <v>385</v>
      </c>
      <c r="I1681" s="263" t="s">
        <v>103</v>
      </c>
      <c r="J1681" s="263"/>
      <c r="K1681" s="263"/>
      <c r="L1681" s="277" t="s">
        <v>238</v>
      </c>
      <c r="M1681" s="265">
        <v>0</v>
      </c>
      <c r="N1681" s="268">
        <v>0</v>
      </c>
      <c r="O1681" s="263"/>
      <c r="P1681" s="263"/>
      <c r="Q1681" s="276" t="s">
        <v>238</v>
      </c>
      <c r="R1681" s="265">
        <v>0</v>
      </c>
      <c r="S1681" s="268">
        <v>0</v>
      </c>
      <c r="T1681" s="263"/>
      <c r="U1681" s="263"/>
      <c r="V1681" s="276" t="s">
        <v>238</v>
      </c>
      <c r="W1681" s="265">
        <v>0</v>
      </c>
      <c r="X1681" s="268">
        <v>0</v>
      </c>
      <c r="Y1681" s="263"/>
      <c r="Z1681" s="263"/>
      <c r="AA1681" s="276" t="s">
        <v>238</v>
      </c>
      <c r="AB1681" s="265">
        <v>0</v>
      </c>
      <c r="AC1681" s="268">
        <v>0</v>
      </c>
      <c r="AD1681" s="263"/>
      <c r="AE1681" s="263"/>
      <c r="AF1681" s="276" t="s">
        <v>238</v>
      </c>
      <c r="AG1681" s="265">
        <v>0</v>
      </c>
      <c r="AH1681" s="268">
        <v>0</v>
      </c>
      <c r="AI1681" s="263"/>
      <c r="AJ1681" s="263"/>
      <c r="AK1681" s="263"/>
      <c r="AL1681" s="265">
        <v>0</v>
      </c>
      <c r="AM1681" s="268">
        <v>0</v>
      </c>
      <c r="AN1681" s="263"/>
      <c r="AO1681" s="313"/>
      <c r="AP1681" s="263"/>
      <c r="AQ1681" s="265">
        <v>0</v>
      </c>
      <c r="AR1681" s="268">
        <v>0</v>
      </c>
      <c r="AS1681" s="263"/>
      <c r="AT1681" s="263"/>
      <c r="AU1681" s="422">
        <v>0</v>
      </c>
      <c r="AV1681" s="265">
        <v>0</v>
      </c>
      <c r="AW1681" s="268">
        <v>0</v>
      </c>
      <c r="AX1681" s="422"/>
      <c r="AY1681" s="263"/>
      <c r="AZ1681" s="422">
        <v>0</v>
      </c>
      <c r="BA1681" s="265">
        <v>0</v>
      </c>
      <c r="BB1681" s="268">
        <v>0</v>
      </c>
      <c r="BC1681" s="422"/>
      <c r="BD1681" s="263"/>
    </row>
    <row r="1682" spans="1:56" ht="11.25" customHeight="1">
      <c r="A1682" s="123">
        <v>364</v>
      </c>
      <c r="B1682" s="55" t="s">
        <v>254</v>
      </c>
      <c r="C1682" s="345">
        <v>1</v>
      </c>
      <c r="D1682" s="57">
        <v>34344</v>
      </c>
      <c r="E1682" s="94">
        <v>0</v>
      </c>
      <c r="F1682" s="55" t="s">
        <v>978</v>
      </c>
      <c r="G1682" s="55" t="s">
        <v>748</v>
      </c>
      <c r="H1682" s="55" t="s">
        <v>385</v>
      </c>
      <c r="I1682" s="55" t="s">
        <v>103</v>
      </c>
      <c r="J1682" s="55"/>
      <c r="K1682" s="55"/>
      <c r="L1682" s="227" t="s">
        <v>238</v>
      </c>
      <c r="M1682" s="200"/>
      <c r="N1682" s="201"/>
      <c r="O1682" s="56"/>
      <c r="P1682" s="56"/>
      <c r="Q1682" s="223" t="s">
        <v>238</v>
      </c>
      <c r="R1682" s="200">
        <v>0</v>
      </c>
      <c r="S1682" s="201">
        <v>0</v>
      </c>
      <c r="T1682" s="56"/>
      <c r="U1682" s="56"/>
      <c r="V1682" s="223" t="s">
        <v>238</v>
      </c>
      <c r="W1682" s="200">
        <v>0</v>
      </c>
      <c r="X1682" s="201">
        <v>0</v>
      </c>
      <c r="Y1682" s="56"/>
      <c r="Z1682" s="56"/>
      <c r="AA1682" s="223" t="s">
        <v>238</v>
      </c>
      <c r="AB1682" s="200"/>
      <c r="AC1682" s="201"/>
      <c r="AD1682" s="56"/>
      <c r="AE1682" s="56"/>
      <c r="AF1682" s="223" t="s">
        <v>238</v>
      </c>
      <c r="AG1682" s="200"/>
      <c r="AH1682" s="201"/>
      <c r="AI1682" s="56"/>
      <c r="AJ1682" s="56"/>
      <c r="AK1682" s="55"/>
      <c r="AL1682" s="8">
        <v>0</v>
      </c>
      <c r="AM1682" s="58">
        <v>0</v>
      </c>
      <c r="AN1682" s="55"/>
      <c r="AO1682" s="228"/>
      <c r="AP1682" s="56"/>
      <c r="AQ1682" s="200">
        <v>0</v>
      </c>
      <c r="AR1682" s="201">
        <v>0</v>
      </c>
      <c r="AS1682" s="56"/>
      <c r="AT1682" s="56"/>
      <c r="AU1682" s="245">
        <v>0</v>
      </c>
      <c r="AV1682" s="200">
        <v>0</v>
      </c>
      <c r="AW1682" s="201">
        <v>0</v>
      </c>
      <c r="AX1682" s="423"/>
      <c r="AY1682" s="56"/>
      <c r="AZ1682" s="423">
        <v>0</v>
      </c>
      <c r="BA1682" s="200">
        <v>0</v>
      </c>
      <c r="BB1682" s="201">
        <v>0</v>
      </c>
      <c r="BC1682" s="425"/>
      <c r="BD1682" s="139"/>
    </row>
    <row r="1683" spans="1:56" s="4" customFormat="1" ht="11.25" customHeight="1">
      <c r="A1683" s="123">
        <v>364</v>
      </c>
      <c r="B1683" s="55" t="s">
        <v>254</v>
      </c>
      <c r="C1683" s="345">
        <v>2</v>
      </c>
      <c r="D1683" s="57">
        <v>34357</v>
      </c>
      <c r="E1683" s="94">
        <v>0</v>
      </c>
      <c r="F1683" s="55" t="s">
        <v>978</v>
      </c>
      <c r="G1683" s="55" t="s">
        <v>748</v>
      </c>
      <c r="H1683" s="55" t="s">
        <v>385</v>
      </c>
      <c r="I1683" s="55" t="s">
        <v>103</v>
      </c>
      <c r="J1683" s="55"/>
      <c r="K1683" s="55"/>
      <c r="L1683" s="228" t="s">
        <v>238</v>
      </c>
      <c r="M1683" s="8"/>
      <c r="N1683" s="58"/>
      <c r="O1683" s="55"/>
      <c r="P1683" s="55"/>
      <c r="Q1683" s="223" t="s">
        <v>238</v>
      </c>
      <c r="R1683" s="8">
        <v>0</v>
      </c>
      <c r="S1683" s="58">
        <v>0</v>
      </c>
      <c r="T1683" s="55"/>
      <c r="U1683" s="55"/>
      <c r="V1683" s="223" t="s">
        <v>238</v>
      </c>
      <c r="W1683" s="8">
        <v>0</v>
      </c>
      <c r="X1683" s="58">
        <v>0</v>
      </c>
      <c r="Y1683" s="55"/>
      <c r="Z1683" s="55"/>
      <c r="AA1683" s="223" t="s">
        <v>238</v>
      </c>
      <c r="AB1683" s="8"/>
      <c r="AC1683" s="58"/>
      <c r="AD1683" s="55"/>
      <c r="AE1683" s="55"/>
      <c r="AF1683" s="223" t="s">
        <v>238</v>
      </c>
      <c r="AG1683" s="8"/>
      <c r="AH1683" s="58"/>
      <c r="AI1683" s="55"/>
      <c r="AJ1683" s="55"/>
      <c r="AK1683" s="55"/>
      <c r="AL1683" s="8">
        <v>0</v>
      </c>
      <c r="AM1683" s="58">
        <v>0</v>
      </c>
      <c r="AN1683" s="55"/>
      <c r="AO1683" s="228"/>
      <c r="AP1683" s="55"/>
      <c r="AQ1683" s="200">
        <v>0</v>
      </c>
      <c r="AR1683" s="201">
        <v>0</v>
      </c>
      <c r="AS1683" s="55"/>
      <c r="AT1683" s="55"/>
      <c r="AU1683" s="245">
        <v>0</v>
      </c>
      <c r="AV1683" s="200">
        <v>0</v>
      </c>
      <c r="AW1683" s="201">
        <v>0</v>
      </c>
      <c r="AX1683" s="423"/>
      <c r="AY1683" s="55"/>
      <c r="AZ1683" s="423">
        <v>0</v>
      </c>
      <c r="BA1683" s="200">
        <v>0</v>
      </c>
      <c r="BB1683" s="201">
        <v>0</v>
      </c>
      <c r="BC1683" s="425"/>
      <c r="BD1683" s="136"/>
    </row>
    <row r="1684" spans="1:56" ht="11.25" customHeight="1">
      <c r="A1684" s="357">
        <v>365</v>
      </c>
      <c r="B1684" s="263" t="s">
        <v>970</v>
      </c>
      <c r="C1684" s="344">
        <v>0</v>
      </c>
      <c r="D1684" s="264"/>
      <c r="E1684" s="421">
        <v>168</v>
      </c>
      <c r="F1684" s="263" t="s">
        <v>151</v>
      </c>
      <c r="G1684" s="263" t="s">
        <v>748</v>
      </c>
      <c r="H1684" s="263" t="s">
        <v>152</v>
      </c>
      <c r="I1684" s="263" t="s">
        <v>103</v>
      </c>
      <c r="J1684" s="263"/>
      <c r="K1684" s="263"/>
      <c r="L1684" s="267">
        <v>285.66450000000003</v>
      </c>
      <c r="M1684" s="265">
        <v>0</v>
      </c>
      <c r="N1684" s="268">
        <v>0</v>
      </c>
      <c r="O1684" s="263"/>
      <c r="P1684" s="263"/>
      <c r="Q1684" s="267">
        <v>699.48500000000001</v>
      </c>
      <c r="R1684" s="265">
        <v>0</v>
      </c>
      <c r="S1684" s="268">
        <v>0</v>
      </c>
      <c r="T1684" s="263"/>
      <c r="U1684" s="263"/>
      <c r="V1684" s="267">
        <v>499.54970000000003</v>
      </c>
      <c r="W1684" s="265">
        <v>0</v>
      </c>
      <c r="X1684" s="268">
        <v>0</v>
      </c>
      <c r="Y1684" s="263"/>
      <c r="Z1684" s="263"/>
      <c r="AA1684" s="265">
        <v>545.32965000000002</v>
      </c>
      <c r="AB1684" s="265">
        <v>0</v>
      </c>
      <c r="AC1684" s="268">
        <v>0</v>
      </c>
      <c r="AD1684" s="263"/>
      <c r="AE1684" s="263"/>
      <c r="AF1684" s="271">
        <v>775.26419999999996</v>
      </c>
      <c r="AG1684" s="265">
        <v>0</v>
      </c>
      <c r="AH1684" s="268">
        <v>0</v>
      </c>
      <c r="AI1684" s="263"/>
      <c r="AJ1684" s="263"/>
      <c r="AK1684" s="263">
        <v>658.59050000000002</v>
      </c>
      <c r="AL1684" s="265">
        <v>0</v>
      </c>
      <c r="AM1684" s="268">
        <v>0</v>
      </c>
      <c r="AN1684" s="263"/>
      <c r="AO1684" s="313"/>
      <c r="AP1684" s="263">
        <v>437.87959999999998</v>
      </c>
      <c r="AQ1684" s="265">
        <v>0</v>
      </c>
      <c r="AR1684" s="268">
        <v>0</v>
      </c>
      <c r="AS1684" s="263"/>
      <c r="AT1684" s="263"/>
      <c r="AU1684" s="422">
        <v>557.22985000000006</v>
      </c>
      <c r="AV1684" s="265">
        <v>0</v>
      </c>
      <c r="AW1684" s="268">
        <v>0</v>
      </c>
      <c r="AX1684" s="422"/>
      <c r="AY1684" s="263"/>
      <c r="AZ1684" s="422">
        <v>746.05099999999982</v>
      </c>
      <c r="BA1684" s="265">
        <v>0</v>
      </c>
      <c r="BB1684" s="268">
        <v>0</v>
      </c>
      <c r="BC1684" s="422"/>
      <c r="BD1684" s="263"/>
    </row>
    <row r="1685" spans="1:56" ht="11.25" customHeight="1">
      <c r="A1685" s="123">
        <v>365</v>
      </c>
      <c r="B1685" s="55" t="s">
        <v>970</v>
      </c>
      <c r="C1685" s="345">
        <v>1</v>
      </c>
      <c r="D1685" s="57">
        <v>21470</v>
      </c>
      <c r="E1685" s="8">
        <v>42</v>
      </c>
      <c r="F1685" s="55" t="s">
        <v>151</v>
      </c>
      <c r="G1685" s="55" t="s">
        <v>748</v>
      </c>
      <c r="H1685" s="55" t="s">
        <v>152</v>
      </c>
      <c r="I1685" s="55" t="s">
        <v>103</v>
      </c>
      <c r="J1685" s="55"/>
      <c r="K1685" s="55"/>
      <c r="L1685" s="136"/>
      <c r="M1685" s="126"/>
      <c r="N1685" s="221"/>
      <c r="O1685" s="136"/>
      <c r="P1685" s="136"/>
      <c r="Q1685" s="136"/>
      <c r="R1685" s="126">
        <v>0</v>
      </c>
      <c r="S1685" s="221">
        <v>0</v>
      </c>
      <c r="T1685" s="136"/>
      <c r="U1685" s="136"/>
      <c r="V1685" s="136"/>
      <c r="W1685" s="126">
        <v>0</v>
      </c>
      <c r="X1685" s="221">
        <v>0</v>
      </c>
      <c r="Y1685" s="136"/>
      <c r="Z1685" s="136"/>
      <c r="AA1685" s="136"/>
      <c r="AB1685" s="126"/>
      <c r="AC1685" s="221"/>
      <c r="AD1685" s="136"/>
      <c r="AE1685" s="136"/>
      <c r="AF1685" s="136"/>
      <c r="AG1685" s="126"/>
      <c r="AH1685" s="221"/>
      <c r="AI1685" s="136"/>
      <c r="AJ1685" s="136"/>
      <c r="AK1685" s="136">
        <v>658.59050000000002</v>
      </c>
      <c r="AL1685" s="8">
        <v>0</v>
      </c>
      <c r="AM1685" s="58">
        <v>0</v>
      </c>
      <c r="AN1685" s="55"/>
      <c r="AO1685" s="237"/>
      <c r="AP1685" s="136">
        <v>437.88</v>
      </c>
      <c r="AQ1685" s="200">
        <v>0</v>
      </c>
      <c r="AR1685" s="201">
        <v>0</v>
      </c>
      <c r="AS1685" s="136"/>
      <c r="AT1685" s="136"/>
      <c r="AU1685" s="423">
        <v>557.22985000000006</v>
      </c>
      <c r="AV1685" s="200">
        <v>0</v>
      </c>
      <c r="AW1685" s="201">
        <v>0</v>
      </c>
      <c r="AX1685" s="423"/>
      <c r="AY1685" s="136"/>
      <c r="AZ1685" s="423">
        <v>746.05099999999982</v>
      </c>
      <c r="BA1685" s="200">
        <v>0</v>
      </c>
      <c r="BB1685" s="201">
        <v>0</v>
      </c>
      <c r="BC1685" s="425"/>
      <c r="BD1685" s="136"/>
    </row>
    <row r="1686" spans="1:56" s="4" customFormat="1" ht="11.25" customHeight="1">
      <c r="A1686" s="123">
        <v>365</v>
      </c>
      <c r="B1686" s="55" t="s">
        <v>970</v>
      </c>
      <c r="C1686" s="345">
        <v>2</v>
      </c>
      <c r="D1686" s="57">
        <v>21600</v>
      </c>
      <c r="E1686" s="8">
        <v>42</v>
      </c>
      <c r="F1686" s="55" t="s">
        <v>151</v>
      </c>
      <c r="G1686" s="55" t="s">
        <v>748</v>
      </c>
      <c r="H1686" s="55" t="s">
        <v>152</v>
      </c>
      <c r="I1686" s="55" t="s">
        <v>103</v>
      </c>
      <c r="J1686" s="55"/>
      <c r="K1686" s="55"/>
      <c r="L1686" s="55"/>
      <c r="M1686" s="8"/>
      <c r="N1686" s="58"/>
      <c r="O1686" s="55"/>
      <c r="P1686" s="55"/>
      <c r="Q1686" s="55"/>
      <c r="R1686" s="8">
        <v>0</v>
      </c>
      <c r="S1686" s="58">
        <v>0</v>
      </c>
      <c r="T1686" s="55"/>
      <c r="U1686" s="55"/>
      <c r="V1686" s="55"/>
      <c r="W1686" s="8">
        <v>0</v>
      </c>
      <c r="X1686" s="58">
        <v>0</v>
      </c>
      <c r="Y1686" s="55"/>
      <c r="Z1686" s="55"/>
      <c r="AA1686" s="55"/>
      <c r="AB1686" s="8"/>
      <c r="AC1686" s="58"/>
      <c r="AD1686" s="55"/>
      <c r="AE1686" s="55"/>
      <c r="AF1686" s="55"/>
      <c r="AG1686" s="8"/>
      <c r="AH1686" s="58"/>
      <c r="AI1686" s="55"/>
      <c r="AJ1686" s="55"/>
      <c r="AK1686" s="55">
        <v>0</v>
      </c>
      <c r="AL1686" s="8">
        <v>0</v>
      </c>
      <c r="AM1686" s="58">
        <v>0</v>
      </c>
      <c r="AN1686" s="55"/>
      <c r="AO1686" s="228"/>
      <c r="AP1686" s="55">
        <v>0</v>
      </c>
      <c r="AQ1686" s="200">
        <v>0</v>
      </c>
      <c r="AR1686" s="201">
        <v>0</v>
      </c>
      <c r="AS1686" s="55"/>
      <c r="AT1686" s="55"/>
      <c r="AU1686" s="423">
        <v>0</v>
      </c>
      <c r="AV1686" s="200">
        <v>0</v>
      </c>
      <c r="AW1686" s="201">
        <v>0</v>
      </c>
      <c r="AX1686" s="423"/>
      <c r="AY1686" s="55"/>
      <c r="AZ1686" s="423">
        <v>0</v>
      </c>
      <c r="BA1686" s="200">
        <v>0</v>
      </c>
      <c r="BB1686" s="201">
        <v>0</v>
      </c>
      <c r="BC1686" s="425"/>
      <c r="BD1686" s="136"/>
    </row>
    <row r="1687" spans="1:56" ht="11.25" customHeight="1">
      <c r="A1687" s="123">
        <v>365</v>
      </c>
      <c r="B1687" s="55" t="s">
        <v>970</v>
      </c>
      <c r="C1687" s="345">
        <v>3</v>
      </c>
      <c r="D1687" s="57">
        <v>21737</v>
      </c>
      <c r="E1687" s="8">
        <v>42</v>
      </c>
      <c r="F1687" s="55" t="s">
        <v>151</v>
      </c>
      <c r="G1687" s="55" t="s">
        <v>748</v>
      </c>
      <c r="H1687" s="55" t="s">
        <v>152</v>
      </c>
      <c r="I1687" s="55" t="s">
        <v>103</v>
      </c>
      <c r="J1687" s="55"/>
      <c r="K1687" s="55"/>
      <c r="L1687" s="55"/>
      <c r="M1687" s="8"/>
      <c r="N1687" s="58"/>
      <c r="O1687" s="55"/>
      <c r="P1687" s="55"/>
      <c r="Q1687" s="55"/>
      <c r="R1687" s="8">
        <v>0</v>
      </c>
      <c r="S1687" s="58">
        <v>0</v>
      </c>
      <c r="T1687" s="55"/>
      <c r="U1687" s="55"/>
      <c r="V1687" s="55"/>
      <c r="W1687" s="8">
        <v>0</v>
      </c>
      <c r="X1687" s="58">
        <v>0</v>
      </c>
      <c r="Y1687" s="55"/>
      <c r="Z1687" s="55"/>
      <c r="AA1687" s="55"/>
      <c r="AB1687" s="8"/>
      <c r="AC1687" s="58"/>
      <c r="AD1687" s="55"/>
      <c r="AE1687" s="55"/>
      <c r="AF1687" s="55"/>
      <c r="AG1687" s="8"/>
      <c r="AH1687" s="58"/>
      <c r="AI1687" s="55"/>
      <c r="AJ1687" s="55"/>
      <c r="AK1687" s="55">
        <v>0</v>
      </c>
      <c r="AL1687" s="8">
        <v>0</v>
      </c>
      <c r="AM1687" s="58">
        <v>0</v>
      </c>
      <c r="AN1687" s="55"/>
      <c r="AO1687" s="228"/>
      <c r="AP1687" s="55">
        <v>0</v>
      </c>
      <c r="AQ1687" s="200">
        <v>0</v>
      </c>
      <c r="AR1687" s="201">
        <v>0</v>
      </c>
      <c r="AS1687" s="55"/>
      <c r="AT1687" s="55"/>
      <c r="AU1687" s="423">
        <v>0</v>
      </c>
      <c r="AV1687" s="200">
        <v>0</v>
      </c>
      <c r="AW1687" s="201">
        <v>0</v>
      </c>
      <c r="AX1687" s="423"/>
      <c r="AY1687" s="55"/>
      <c r="AZ1687" s="423">
        <v>0</v>
      </c>
      <c r="BA1687" s="200">
        <v>0</v>
      </c>
      <c r="BB1687" s="201">
        <v>0</v>
      </c>
      <c r="BC1687" s="425"/>
      <c r="BD1687" s="136"/>
    </row>
    <row r="1688" spans="1:56" s="4" customFormat="1" ht="11.25" customHeight="1">
      <c r="A1688" s="123">
        <v>365</v>
      </c>
      <c r="B1688" s="55" t="s">
        <v>970</v>
      </c>
      <c r="C1688" s="345">
        <v>4</v>
      </c>
      <c r="D1688" s="57">
        <v>24098</v>
      </c>
      <c r="E1688" s="8">
        <v>42</v>
      </c>
      <c r="F1688" s="55" t="s">
        <v>151</v>
      </c>
      <c r="G1688" s="55" t="s">
        <v>748</v>
      </c>
      <c r="H1688" s="55" t="s">
        <v>152</v>
      </c>
      <c r="I1688" s="55" t="s">
        <v>103</v>
      </c>
      <c r="J1688" s="55"/>
      <c r="K1688" s="55"/>
      <c r="L1688" s="55"/>
      <c r="M1688" s="8"/>
      <c r="N1688" s="58"/>
      <c r="O1688" s="55"/>
      <c r="P1688" s="55"/>
      <c r="Q1688" s="55"/>
      <c r="R1688" s="8">
        <v>0</v>
      </c>
      <c r="S1688" s="58">
        <v>0</v>
      </c>
      <c r="T1688" s="55"/>
      <c r="U1688" s="55"/>
      <c r="V1688" s="136"/>
      <c r="W1688" s="8">
        <v>0</v>
      </c>
      <c r="X1688" s="58">
        <v>0</v>
      </c>
      <c r="Y1688" s="55"/>
      <c r="Z1688" s="55"/>
      <c r="AA1688" s="136"/>
      <c r="AB1688" s="8"/>
      <c r="AC1688" s="58"/>
      <c r="AD1688" s="55"/>
      <c r="AE1688" s="55"/>
      <c r="AF1688" s="136"/>
      <c r="AG1688" s="8"/>
      <c r="AH1688" s="58"/>
      <c r="AI1688" s="55"/>
      <c r="AJ1688" s="55"/>
      <c r="AK1688" s="55">
        <v>0</v>
      </c>
      <c r="AL1688" s="8">
        <v>0</v>
      </c>
      <c r="AM1688" s="58">
        <v>0</v>
      </c>
      <c r="AN1688" s="55"/>
      <c r="AO1688" s="228"/>
      <c r="AP1688" s="55">
        <v>0</v>
      </c>
      <c r="AQ1688" s="200">
        <v>0</v>
      </c>
      <c r="AR1688" s="201">
        <v>0</v>
      </c>
      <c r="AS1688" s="55"/>
      <c r="AT1688" s="55"/>
      <c r="AU1688" s="423">
        <v>0</v>
      </c>
      <c r="AV1688" s="200">
        <v>0</v>
      </c>
      <c r="AW1688" s="201">
        <v>0</v>
      </c>
      <c r="AX1688" s="423"/>
      <c r="AY1688" s="55"/>
      <c r="AZ1688" s="423">
        <v>0</v>
      </c>
      <c r="BA1688" s="200">
        <v>0</v>
      </c>
      <c r="BB1688" s="201">
        <v>0</v>
      </c>
      <c r="BC1688" s="425"/>
      <c r="BD1688" s="136"/>
    </row>
    <row r="1689" spans="1:56" ht="11.25" customHeight="1">
      <c r="A1689" s="357">
        <v>366</v>
      </c>
      <c r="B1689" s="270" t="s">
        <v>928</v>
      </c>
      <c r="C1689" s="337">
        <v>0</v>
      </c>
      <c r="D1689" s="262"/>
      <c r="E1689" s="421">
        <v>702</v>
      </c>
      <c r="F1689" s="270" t="s">
        <v>327</v>
      </c>
      <c r="G1689" s="270" t="s">
        <v>748</v>
      </c>
      <c r="H1689" s="270" t="s">
        <v>330</v>
      </c>
      <c r="I1689" s="270" t="s">
        <v>849</v>
      </c>
      <c r="J1689" s="270" t="s">
        <v>596</v>
      </c>
      <c r="K1689" s="270" t="s">
        <v>848</v>
      </c>
      <c r="L1689" s="265">
        <v>160.5282</v>
      </c>
      <c r="M1689" s="265">
        <v>73432.386883670319</v>
      </c>
      <c r="N1689" s="268">
        <v>0.45744228667405679</v>
      </c>
      <c r="O1689" s="263">
        <v>1</v>
      </c>
      <c r="P1689" s="263"/>
      <c r="Q1689" s="265">
        <v>475.9</v>
      </c>
      <c r="R1689" s="265">
        <v>191159.77542313526</v>
      </c>
      <c r="S1689" s="268">
        <v>0.40168055352623511</v>
      </c>
      <c r="T1689" s="263">
        <v>1</v>
      </c>
      <c r="U1689" s="263"/>
      <c r="V1689" s="265">
        <v>523.32100000000003</v>
      </c>
      <c r="W1689" s="265">
        <v>212156.9301881117</v>
      </c>
      <c r="X1689" s="268">
        <v>0.40540496213244198</v>
      </c>
      <c r="Y1689" s="263">
        <v>1</v>
      </c>
      <c r="Z1689" s="263"/>
      <c r="AA1689" s="265">
        <v>2657</v>
      </c>
      <c r="AB1689" s="265">
        <v>1011526.6700701613</v>
      </c>
      <c r="AC1689" s="268">
        <v>0.38070254801285713</v>
      </c>
      <c r="AD1689" s="263">
        <v>1</v>
      </c>
      <c r="AE1689" s="263"/>
      <c r="AF1689" s="265">
        <v>135.38</v>
      </c>
      <c r="AG1689" s="265">
        <v>54997.273054240322</v>
      </c>
      <c r="AH1689" s="268">
        <v>0.40624370700428664</v>
      </c>
      <c r="AI1689" s="263">
        <v>1</v>
      </c>
      <c r="AJ1689" s="263"/>
      <c r="AK1689" s="263">
        <v>1.48</v>
      </c>
      <c r="AL1689" s="265">
        <v>1049.7153969993601</v>
      </c>
      <c r="AM1689" s="268">
        <v>0.7092671601347027</v>
      </c>
      <c r="AN1689" s="263"/>
      <c r="AO1689" s="313"/>
      <c r="AP1689" s="263">
        <v>248.97</v>
      </c>
      <c r="AQ1689" s="265">
        <v>124418.64060836869</v>
      </c>
      <c r="AR1689" s="268">
        <v>0.49973346430641719</v>
      </c>
      <c r="AS1689" s="263"/>
      <c r="AT1689" s="263"/>
      <c r="AU1689" s="422">
        <v>404.96514200000001</v>
      </c>
      <c r="AV1689" s="265">
        <v>177493.3591114165</v>
      </c>
      <c r="AW1689" s="268">
        <v>0.43829293117632456</v>
      </c>
      <c r="AX1689" s="422"/>
      <c r="AY1689" s="263"/>
      <c r="AZ1689" s="422">
        <v>84.581305</v>
      </c>
      <c r="BA1689" s="265">
        <v>51470.10425063756</v>
      </c>
      <c r="BB1689" s="268">
        <v>0.608528140475458</v>
      </c>
      <c r="BC1689" s="422"/>
      <c r="BD1689" s="263"/>
    </row>
    <row r="1690" spans="1:56" ht="11.25" customHeight="1">
      <c r="A1690" s="123">
        <v>366</v>
      </c>
      <c r="B1690" s="55" t="s">
        <v>928</v>
      </c>
      <c r="C1690" s="345">
        <v>1</v>
      </c>
      <c r="D1690" s="57">
        <v>41360</v>
      </c>
      <c r="E1690" s="94">
        <v>351</v>
      </c>
      <c r="F1690" s="55" t="s">
        <v>327</v>
      </c>
      <c r="G1690" s="55" t="s">
        <v>748</v>
      </c>
      <c r="H1690" s="55" t="s">
        <v>330</v>
      </c>
      <c r="I1690" s="55" t="s">
        <v>849</v>
      </c>
      <c r="J1690" s="55" t="s">
        <v>596</v>
      </c>
      <c r="K1690" s="55" t="s">
        <v>848</v>
      </c>
      <c r="L1690" s="197">
        <v>126.73220000000001</v>
      </c>
      <c r="M1690" s="8">
        <v>56649.778695606066</v>
      </c>
      <c r="N1690" s="58">
        <v>0.44700382929994165</v>
      </c>
      <c r="O1690" s="55"/>
      <c r="P1690" s="5" t="s">
        <v>1059</v>
      </c>
      <c r="Q1690" s="197">
        <v>306.64299999999997</v>
      </c>
      <c r="R1690" s="8">
        <v>123245.99920202653</v>
      </c>
      <c r="S1690" s="58">
        <v>0.40192014558306088</v>
      </c>
      <c r="T1690" s="55"/>
      <c r="U1690" s="5" t="s">
        <v>1059</v>
      </c>
      <c r="V1690" s="197"/>
      <c r="W1690" s="8">
        <v>0</v>
      </c>
      <c r="X1690" s="58">
        <v>0</v>
      </c>
      <c r="Y1690" s="55"/>
      <c r="Z1690" s="5" t="s">
        <v>1059</v>
      </c>
      <c r="AA1690" s="197"/>
      <c r="AB1690" s="8"/>
      <c r="AC1690" s="58"/>
      <c r="AD1690" s="55"/>
      <c r="AE1690" s="5" t="s">
        <v>1059</v>
      </c>
      <c r="AF1690" s="197"/>
      <c r="AG1690" s="8">
        <v>0</v>
      </c>
      <c r="AH1690" s="58">
        <v>0</v>
      </c>
      <c r="AI1690" s="55"/>
      <c r="AJ1690" s="5" t="s">
        <v>1059</v>
      </c>
      <c r="AK1690" s="55">
        <v>0</v>
      </c>
      <c r="AL1690" s="8">
        <v>0</v>
      </c>
      <c r="AM1690" s="58">
        <v>0</v>
      </c>
      <c r="AN1690" s="237">
        <v>1</v>
      </c>
      <c r="AO1690" s="228" t="s">
        <v>1059</v>
      </c>
      <c r="AP1690" s="55">
        <v>66.66</v>
      </c>
      <c r="AQ1690" s="200">
        <v>35548.986491633812</v>
      </c>
      <c r="AR1690" s="201">
        <v>0.53328812618712595</v>
      </c>
      <c r="AS1690" s="55">
        <v>1</v>
      </c>
      <c r="AT1690" s="55" t="s">
        <v>1059</v>
      </c>
      <c r="AU1690" s="423">
        <v>230.35231099999999</v>
      </c>
      <c r="AV1690" s="200">
        <v>101160.49882663426</v>
      </c>
      <c r="AW1690" s="201">
        <v>0.4391555630046805</v>
      </c>
      <c r="AX1690" s="423">
        <v>1</v>
      </c>
      <c r="AY1690" s="55" t="s">
        <v>1059</v>
      </c>
      <c r="AZ1690" s="423">
        <v>68.070627999999999</v>
      </c>
      <c r="BA1690" s="200">
        <v>39676.102348747423</v>
      </c>
      <c r="BB1690" s="201">
        <v>0.58286670057968948</v>
      </c>
      <c r="BC1690" s="425">
        <v>1</v>
      </c>
      <c r="BD1690" s="136" t="s">
        <v>1059</v>
      </c>
    </row>
    <row r="1691" spans="1:56" s="4" customFormat="1" ht="11.25" customHeight="1">
      <c r="A1691" s="123">
        <v>366</v>
      </c>
      <c r="B1691" s="55" t="s">
        <v>928</v>
      </c>
      <c r="C1691" s="345">
        <v>2</v>
      </c>
      <c r="D1691" s="57">
        <v>41675</v>
      </c>
      <c r="E1691" s="94">
        <v>351</v>
      </c>
      <c r="F1691" s="55" t="s">
        <v>327</v>
      </c>
      <c r="G1691" s="55" t="s">
        <v>748</v>
      </c>
      <c r="H1691" s="55" t="s">
        <v>330</v>
      </c>
      <c r="I1691" s="55" t="s">
        <v>849</v>
      </c>
      <c r="J1691" s="55" t="s">
        <v>596</v>
      </c>
      <c r="K1691" s="55" t="s">
        <v>848</v>
      </c>
      <c r="L1691" s="197">
        <v>33.795999999999999</v>
      </c>
      <c r="M1691" s="8">
        <v>16782.59241190883</v>
      </c>
      <c r="N1691" s="58">
        <v>0.4965851701949589</v>
      </c>
      <c r="O1691" s="55"/>
      <c r="P1691" s="5" t="s">
        <v>1059</v>
      </c>
      <c r="Q1691" s="197">
        <v>169.25700000000001</v>
      </c>
      <c r="R1691" s="8">
        <v>67913.776221108725</v>
      </c>
      <c r="S1691" s="58">
        <v>0.40124648446509581</v>
      </c>
      <c r="T1691" s="55"/>
      <c r="U1691" s="5" t="s">
        <v>1059</v>
      </c>
      <c r="V1691" s="197"/>
      <c r="W1691" s="8">
        <v>0</v>
      </c>
      <c r="X1691" s="58">
        <v>0</v>
      </c>
      <c r="Y1691" s="55"/>
      <c r="Z1691" s="5" t="s">
        <v>1059</v>
      </c>
      <c r="AA1691" s="197"/>
      <c r="AB1691" s="8"/>
      <c r="AC1691" s="58"/>
      <c r="AD1691" s="55"/>
      <c r="AE1691" s="5" t="s">
        <v>1059</v>
      </c>
      <c r="AF1691" s="197"/>
      <c r="AG1691" s="8"/>
      <c r="AH1691" s="58"/>
      <c r="AI1691" s="55"/>
      <c r="AJ1691" s="5" t="s">
        <v>1059</v>
      </c>
      <c r="AK1691" s="55">
        <v>1.48</v>
      </c>
      <c r="AL1691" s="8">
        <v>1049.7153969993601</v>
      </c>
      <c r="AM1691" s="58">
        <v>0.7092671601347027</v>
      </c>
      <c r="AN1691" s="237">
        <v>1</v>
      </c>
      <c r="AO1691" s="228" t="s">
        <v>1059</v>
      </c>
      <c r="AP1691" s="55">
        <v>182.31</v>
      </c>
      <c r="AQ1691" s="200">
        <v>88878.033226221247</v>
      </c>
      <c r="AR1691" s="201">
        <v>0.48751046693116801</v>
      </c>
      <c r="AS1691" s="55">
        <v>1</v>
      </c>
      <c r="AT1691" s="55" t="s">
        <v>1059</v>
      </c>
      <c r="AU1691" s="423">
        <v>174.61283100000003</v>
      </c>
      <c r="AV1691" s="200">
        <v>76332.860284782219</v>
      </c>
      <c r="AW1691" s="201">
        <v>0.4371549321297139</v>
      </c>
      <c r="AX1691" s="423">
        <v>1</v>
      </c>
      <c r="AY1691" s="55" t="s">
        <v>1059</v>
      </c>
      <c r="AZ1691" s="423">
        <v>16.510676999999998</v>
      </c>
      <c r="BA1691" s="200">
        <v>11794.001901890131</v>
      </c>
      <c r="BB1691" s="201">
        <v>0.71432576034829665</v>
      </c>
      <c r="BC1691" s="425">
        <v>1</v>
      </c>
      <c r="BD1691" s="136" t="s">
        <v>1059</v>
      </c>
    </row>
    <row r="1692" spans="1:56" ht="11.25" customHeight="1">
      <c r="A1692" s="357">
        <v>367</v>
      </c>
      <c r="B1692" s="263" t="s">
        <v>510</v>
      </c>
      <c r="C1692" s="344">
        <v>0</v>
      </c>
      <c r="D1692" s="264"/>
      <c r="E1692" s="421">
        <v>36</v>
      </c>
      <c r="F1692" s="263" t="s">
        <v>1138</v>
      </c>
      <c r="G1692" s="263" t="s">
        <v>748</v>
      </c>
      <c r="H1692" s="263" t="s">
        <v>385</v>
      </c>
      <c r="I1692" s="263" t="s">
        <v>103</v>
      </c>
      <c r="J1692" s="263"/>
      <c r="K1692" s="263"/>
      <c r="L1692" s="267">
        <v>35.51155</v>
      </c>
      <c r="M1692" s="265">
        <v>0</v>
      </c>
      <c r="N1692" s="268">
        <v>0</v>
      </c>
      <c r="O1692" s="263"/>
      <c r="P1692" s="263"/>
      <c r="Q1692" s="267">
        <v>31.541499999999999</v>
      </c>
      <c r="R1692" s="265">
        <v>0</v>
      </c>
      <c r="S1692" s="268">
        <v>0</v>
      </c>
      <c r="T1692" s="263"/>
      <c r="U1692" s="263"/>
      <c r="V1692" s="267">
        <v>48.366949999999996</v>
      </c>
      <c r="W1692" s="265">
        <v>0</v>
      </c>
      <c r="X1692" s="268">
        <v>0</v>
      </c>
      <c r="Y1692" s="263"/>
      <c r="Z1692" s="263"/>
      <c r="AA1692" s="265">
        <v>90.535049999999998</v>
      </c>
      <c r="AB1692" s="265">
        <v>0</v>
      </c>
      <c r="AC1692" s="268">
        <v>0</v>
      </c>
      <c r="AD1692" s="263"/>
      <c r="AE1692" s="263"/>
      <c r="AF1692" s="271">
        <v>110.23605000000002</v>
      </c>
      <c r="AG1692" s="265">
        <v>0</v>
      </c>
      <c r="AH1692" s="268">
        <v>0</v>
      </c>
      <c r="AI1692" s="263"/>
      <c r="AJ1692" s="263"/>
      <c r="AK1692" s="263">
        <v>138.23535000000001</v>
      </c>
      <c r="AL1692" s="265">
        <v>0</v>
      </c>
      <c r="AM1692" s="268">
        <v>0</v>
      </c>
      <c r="AN1692" s="263"/>
      <c r="AO1692" s="313"/>
      <c r="AP1692" s="263">
        <v>75.639900000000011</v>
      </c>
      <c r="AQ1692" s="265">
        <v>0</v>
      </c>
      <c r="AR1692" s="268">
        <v>0</v>
      </c>
      <c r="AS1692" s="263"/>
      <c r="AT1692" s="263"/>
      <c r="AU1692" s="422">
        <v>66.645100000000014</v>
      </c>
      <c r="AV1692" s="265">
        <v>0</v>
      </c>
      <c r="AW1692" s="268">
        <v>0</v>
      </c>
      <c r="AX1692" s="422"/>
      <c r="AY1692" s="263"/>
      <c r="AZ1692" s="422">
        <v>122.25565</v>
      </c>
      <c r="BA1692" s="265">
        <v>0</v>
      </c>
      <c r="BB1692" s="268">
        <v>0</v>
      </c>
      <c r="BC1692" s="422"/>
      <c r="BD1692" s="263"/>
    </row>
    <row r="1693" spans="1:56" ht="11.25" customHeight="1">
      <c r="A1693" s="123">
        <v>367</v>
      </c>
      <c r="B1693" s="55" t="s">
        <v>510</v>
      </c>
      <c r="C1693" s="345">
        <v>1</v>
      </c>
      <c r="D1693" s="57">
        <v>31970</v>
      </c>
      <c r="E1693" s="8">
        <v>9</v>
      </c>
      <c r="F1693" s="55" t="s">
        <v>1138</v>
      </c>
      <c r="G1693" s="55" t="s">
        <v>748</v>
      </c>
      <c r="H1693" s="55" t="s">
        <v>385</v>
      </c>
      <c r="I1693" s="55" t="s">
        <v>103</v>
      </c>
      <c r="J1693" s="55"/>
      <c r="K1693" s="55"/>
      <c r="L1693" s="55"/>
      <c r="M1693" s="8"/>
      <c r="N1693" s="58"/>
      <c r="O1693" s="55"/>
      <c r="P1693" s="55"/>
      <c r="Q1693" s="55"/>
      <c r="R1693" s="8">
        <v>0</v>
      </c>
      <c r="S1693" s="58">
        <v>0</v>
      </c>
      <c r="T1693" s="55"/>
      <c r="U1693" s="55"/>
      <c r="V1693" s="55"/>
      <c r="W1693" s="8">
        <v>0</v>
      </c>
      <c r="X1693" s="58">
        <v>0</v>
      </c>
      <c r="Y1693" s="55"/>
      <c r="Z1693" s="55"/>
      <c r="AA1693" s="55"/>
      <c r="AB1693" s="8"/>
      <c r="AC1693" s="58"/>
      <c r="AD1693" s="55"/>
      <c r="AE1693" s="55"/>
      <c r="AF1693" s="55"/>
      <c r="AG1693" s="8"/>
      <c r="AH1693" s="58"/>
      <c r="AI1693" s="55"/>
      <c r="AJ1693" s="55"/>
      <c r="AK1693" s="55">
        <v>51.2226</v>
      </c>
      <c r="AL1693" s="8">
        <v>0</v>
      </c>
      <c r="AM1693" s="58">
        <v>0</v>
      </c>
      <c r="AN1693" s="55"/>
      <c r="AO1693" s="228"/>
      <c r="AP1693" s="55">
        <v>41.96</v>
      </c>
      <c r="AQ1693" s="200">
        <v>0</v>
      </c>
      <c r="AR1693" s="201">
        <v>0</v>
      </c>
      <c r="AS1693" s="55"/>
      <c r="AT1693" s="55"/>
      <c r="AU1693" s="423">
        <v>16.1389</v>
      </c>
      <c r="AV1693" s="200">
        <v>0</v>
      </c>
      <c r="AW1693" s="201">
        <v>0</v>
      </c>
      <c r="AX1693" s="423"/>
      <c r="AY1693" s="55"/>
      <c r="AZ1693" s="423">
        <v>51.461399999999998</v>
      </c>
      <c r="BA1693" s="200">
        <v>0</v>
      </c>
      <c r="BB1693" s="201">
        <v>0</v>
      </c>
      <c r="BC1693" s="425"/>
      <c r="BD1693" s="136"/>
    </row>
    <row r="1694" spans="1:56" s="4" customFormat="1" ht="11.25" customHeight="1">
      <c r="A1694" s="123">
        <v>367</v>
      </c>
      <c r="B1694" s="55" t="s">
        <v>510</v>
      </c>
      <c r="C1694" s="345">
        <v>2</v>
      </c>
      <c r="D1694" s="57">
        <v>32067</v>
      </c>
      <c r="E1694" s="8">
        <v>9</v>
      </c>
      <c r="F1694" s="55" t="s">
        <v>1138</v>
      </c>
      <c r="G1694" s="55" t="s">
        <v>748</v>
      </c>
      <c r="H1694" s="55" t="s">
        <v>385</v>
      </c>
      <c r="I1694" s="55" t="s">
        <v>103</v>
      </c>
      <c r="J1694" s="55"/>
      <c r="K1694" s="55"/>
      <c r="L1694" s="55"/>
      <c r="M1694" s="8"/>
      <c r="N1694" s="58"/>
      <c r="O1694" s="55"/>
      <c r="P1694" s="55"/>
      <c r="Q1694" s="55"/>
      <c r="R1694" s="8">
        <v>0</v>
      </c>
      <c r="S1694" s="58">
        <v>0</v>
      </c>
      <c r="T1694" s="55"/>
      <c r="U1694" s="55"/>
      <c r="V1694" s="55"/>
      <c r="W1694" s="8">
        <v>0</v>
      </c>
      <c r="X1694" s="58">
        <v>0</v>
      </c>
      <c r="Y1694" s="55"/>
      <c r="Z1694" s="55"/>
      <c r="AA1694" s="55"/>
      <c r="AB1694" s="8"/>
      <c r="AC1694" s="58"/>
      <c r="AD1694" s="55"/>
      <c r="AE1694" s="55"/>
      <c r="AF1694" s="55"/>
      <c r="AG1694" s="8"/>
      <c r="AH1694" s="58"/>
      <c r="AI1694" s="55"/>
      <c r="AJ1694" s="55"/>
      <c r="AK1694" s="55">
        <v>33.919550000000001</v>
      </c>
      <c r="AL1694" s="8">
        <v>0</v>
      </c>
      <c r="AM1694" s="58">
        <v>0</v>
      </c>
      <c r="AN1694" s="55"/>
      <c r="AO1694" s="228"/>
      <c r="AP1694" s="55">
        <v>14.93</v>
      </c>
      <c r="AQ1694" s="200">
        <v>0</v>
      </c>
      <c r="AR1694" s="201">
        <v>0</v>
      </c>
      <c r="AS1694" s="55"/>
      <c r="AT1694" s="55"/>
      <c r="AU1694" s="423">
        <v>23.700900000000004</v>
      </c>
      <c r="AV1694" s="200">
        <v>0</v>
      </c>
      <c r="AW1694" s="201">
        <v>0</v>
      </c>
      <c r="AX1694" s="423"/>
      <c r="AY1694" s="55"/>
      <c r="AZ1694" s="423">
        <v>24.994399999999999</v>
      </c>
      <c r="BA1694" s="200">
        <v>0</v>
      </c>
      <c r="BB1694" s="201">
        <v>0</v>
      </c>
      <c r="BC1694" s="425"/>
      <c r="BD1694" s="136"/>
    </row>
    <row r="1695" spans="1:56" s="4" customFormat="1" ht="11.25" customHeight="1">
      <c r="A1695" s="123">
        <v>367</v>
      </c>
      <c r="B1695" s="55" t="s">
        <v>510</v>
      </c>
      <c r="C1695" s="345">
        <v>3</v>
      </c>
      <c r="D1695" s="57">
        <v>32348</v>
      </c>
      <c r="E1695" s="8">
        <v>9</v>
      </c>
      <c r="F1695" s="55" t="s">
        <v>1138</v>
      </c>
      <c r="G1695" s="55" t="s">
        <v>748</v>
      </c>
      <c r="H1695" s="55" t="s">
        <v>385</v>
      </c>
      <c r="I1695" s="55" t="s">
        <v>103</v>
      </c>
      <c r="J1695" s="55"/>
      <c r="K1695" s="55"/>
      <c r="L1695" s="55"/>
      <c r="M1695" s="8"/>
      <c r="N1695" s="58"/>
      <c r="O1695" s="55"/>
      <c r="P1695" s="55"/>
      <c r="Q1695" s="55"/>
      <c r="R1695" s="8">
        <v>0</v>
      </c>
      <c r="S1695" s="58">
        <v>0</v>
      </c>
      <c r="T1695" s="55"/>
      <c r="U1695" s="55"/>
      <c r="V1695" s="55"/>
      <c r="W1695" s="8">
        <v>0</v>
      </c>
      <c r="X1695" s="58">
        <v>0</v>
      </c>
      <c r="Y1695" s="55"/>
      <c r="Z1695" s="55"/>
      <c r="AA1695" s="55"/>
      <c r="AB1695" s="8"/>
      <c r="AC1695" s="58"/>
      <c r="AD1695" s="55"/>
      <c r="AE1695" s="55"/>
      <c r="AF1695" s="55"/>
      <c r="AG1695" s="8"/>
      <c r="AH1695" s="58"/>
      <c r="AI1695" s="55"/>
      <c r="AJ1695" s="55"/>
      <c r="AK1695" s="55">
        <v>53.093199999999996</v>
      </c>
      <c r="AL1695" s="8">
        <v>0</v>
      </c>
      <c r="AM1695" s="58">
        <v>0</v>
      </c>
      <c r="AN1695" s="55"/>
      <c r="AO1695" s="228"/>
      <c r="AP1695" s="55">
        <v>14.52</v>
      </c>
      <c r="AQ1695" s="200">
        <v>0</v>
      </c>
      <c r="AR1695" s="201">
        <v>0</v>
      </c>
      <c r="AS1695" s="55"/>
      <c r="AT1695" s="55"/>
      <c r="AU1695" s="423">
        <v>18.566700000000001</v>
      </c>
      <c r="AV1695" s="200">
        <v>0</v>
      </c>
      <c r="AW1695" s="201">
        <v>0</v>
      </c>
      <c r="AX1695" s="423"/>
      <c r="AY1695" s="55"/>
      <c r="AZ1695" s="423">
        <v>26.188399999999998</v>
      </c>
      <c r="BA1695" s="200">
        <v>0</v>
      </c>
      <c r="BB1695" s="201">
        <v>0</v>
      </c>
      <c r="BC1695" s="425"/>
      <c r="BD1695" s="136"/>
    </row>
    <row r="1696" spans="1:56" s="4" customFormat="1" ht="11.25" customHeight="1">
      <c r="A1696" s="123">
        <v>367</v>
      </c>
      <c r="B1696" s="55" t="s">
        <v>510</v>
      </c>
      <c r="C1696" s="345">
        <v>4</v>
      </c>
      <c r="D1696" s="57">
        <v>40463</v>
      </c>
      <c r="E1696" s="8">
        <v>9</v>
      </c>
      <c r="F1696" s="55" t="s">
        <v>1138</v>
      </c>
      <c r="G1696" s="55" t="s">
        <v>748</v>
      </c>
      <c r="H1696" s="55" t="s">
        <v>385</v>
      </c>
      <c r="I1696" s="55" t="s">
        <v>103</v>
      </c>
      <c r="J1696" s="55"/>
      <c r="K1696" s="55"/>
      <c r="L1696" s="55"/>
      <c r="M1696" s="8"/>
      <c r="N1696" s="58"/>
      <c r="O1696" s="55"/>
      <c r="P1696" s="55"/>
      <c r="Q1696" s="55"/>
      <c r="R1696" s="8"/>
      <c r="S1696" s="58"/>
      <c r="T1696" s="55"/>
      <c r="U1696" s="55"/>
      <c r="V1696" s="55"/>
      <c r="W1696" s="8"/>
      <c r="X1696" s="58"/>
      <c r="Y1696" s="55"/>
      <c r="Z1696" s="55"/>
      <c r="AA1696" s="55"/>
      <c r="AB1696" s="8"/>
      <c r="AC1696" s="58"/>
      <c r="AD1696" s="55"/>
      <c r="AE1696" s="55"/>
      <c r="AF1696" s="55"/>
      <c r="AG1696" s="8"/>
      <c r="AH1696" s="58"/>
      <c r="AI1696" s="55"/>
      <c r="AJ1696" s="55"/>
      <c r="AK1696" s="55"/>
      <c r="AL1696" s="8">
        <v>0</v>
      </c>
      <c r="AM1696" s="58">
        <v>0</v>
      </c>
      <c r="AN1696" s="55"/>
      <c r="AO1696" s="228"/>
      <c r="AP1696" s="55">
        <v>4.2300000000000004</v>
      </c>
      <c r="AQ1696" s="200">
        <v>0</v>
      </c>
      <c r="AR1696" s="201">
        <v>0</v>
      </c>
      <c r="AS1696" s="55"/>
      <c r="AT1696" s="55"/>
      <c r="AU1696" s="423">
        <v>8.2385999999999999</v>
      </c>
      <c r="AV1696" s="200">
        <v>0</v>
      </c>
      <c r="AW1696" s="201">
        <v>0</v>
      </c>
      <c r="AX1696" s="423"/>
      <c r="AY1696" s="55"/>
      <c r="AZ1696" s="423">
        <v>19.611450000000001</v>
      </c>
      <c r="BA1696" s="200">
        <v>0</v>
      </c>
      <c r="BB1696" s="201">
        <v>0</v>
      </c>
      <c r="BC1696" s="425"/>
      <c r="BD1696" s="136"/>
    </row>
    <row r="1697" spans="1:56" s="4" customFormat="1" ht="11.25" customHeight="1">
      <c r="A1697" s="357">
        <v>368</v>
      </c>
      <c r="B1697" s="263" t="s">
        <v>51</v>
      </c>
      <c r="C1697" s="344">
        <v>0</v>
      </c>
      <c r="D1697" s="264"/>
      <c r="E1697" s="421">
        <v>396</v>
      </c>
      <c r="F1697" s="263" t="s">
        <v>55</v>
      </c>
      <c r="G1697" s="263" t="s">
        <v>589</v>
      </c>
      <c r="H1697" s="263" t="s">
        <v>49</v>
      </c>
      <c r="I1697" s="263" t="s">
        <v>103</v>
      </c>
      <c r="J1697" s="263"/>
      <c r="K1697" s="263"/>
      <c r="L1697" s="267">
        <v>1632.36715</v>
      </c>
      <c r="M1697" s="265">
        <v>0</v>
      </c>
      <c r="N1697" s="268">
        <v>0</v>
      </c>
      <c r="O1697" s="263"/>
      <c r="P1697" s="263"/>
      <c r="Q1697" s="267">
        <v>1504.9972</v>
      </c>
      <c r="R1697" s="265">
        <v>0</v>
      </c>
      <c r="S1697" s="268">
        <v>0</v>
      </c>
      <c r="T1697" s="263"/>
      <c r="U1697" s="263"/>
      <c r="V1697" s="267">
        <v>1404.1141500000001</v>
      </c>
      <c r="W1697" s="265">
        <v>0</v>
      </c>
      <c r="X1697" s="268">
        <v>0</v>
      </c>
      <c r="Y1697" s="263"/>
      <c r="Z1697" s="263"/>
      <c r="AA1697" s="265">
        <v>1766.57275</v>
      </c>
      <c r="AB1697" s="265">
        <v>0</v>
      </c>
      <c r="AC1697" s="268">
        <v>0</v>
      </c>
      <c r="AD1697" s="263"/>
      <c r="AE1697" s="263"/>
      <c r="AF1697" s="271">
        <v>1098.13175</v>
      </c>
      <c r="AG1697" s="265">
        <v>0</v>
      </c>
      <c r="AH1697" s="268">
        <v>0</v>
      </c>
      <c r="AI1697" s="263"/>
      <c r="AJ1697" s="263"/>
      <c r="AK1697" s="263">
        <v>1556.5879500000001</v>
      </c>
      <c r="AL1697" s="265">
        <v>0</v>
      </c>
      <c r="AM1697" s="268">
        <v>0</v>
      </c>
      <c r="AN1697" s="263"/>
      <c r="AO1697" s="313"/>
      <c r="AP1697" s="263">
        <v>1798.0246999999999</v>
      </c>
      <c r="AQ1697" s="265">
        <v>0</v>
      </c>
      <c r="AR1697" s="268">
        <v>0</v>
      </c>
      <c r="AS1697" s="263"/>
      <c r="AT1697" s="263"/>
      <c r="AU1697" s="422">
        <v>1524.0514499999999</v>
      </c>
      <c r="AV1697" s="265">
        <v>0</v>
      </c>
      <c r="AW1697" s="268">
        <v>0</v>
      </c>
      <c r="AX1697" s="422"/>
      <c r="AY1697" s="263"/>
      <c r="AZ1697" s="422">
        <v>1859.8241499999999</v>
      </c>
      <c r="BA1697" s="265">
        <v>0</v>
      </c>
      <c r="BB1697" s="268">
        <v>0</v>
      </c>
      <c r="BC1697" s="422"/>
      <c r="BD1697" s="263"/>
    </row>
    <row r="1698" spans="1:56" ht="11.25" customHeight="1">
      <c r="A1698" s="123">
        <v>368</v>
      </c>
      <c r="B1698" s="55" t="s">
        <v>51</v>
      </c>
      <c r="C1698" s="345">
        <v>1</v>
      </c>
      <c r="D1698" s="57">
        <v>28510</v>
      </c>
      <c r="E1698" s="8">
        <v>66</v>
      </c>
      <c r="F1698" s="55" t="s">
        <v>55</v>
      </c>
      <c r="G1698" s="55" t="s">
        <v>589</v>
      </c>
      <c r="H1698" s="55" t="s">
        <v>49</v>
      </c>
      <c r="I1698" s="55" t="s">
        <v>103</v>
      </c>
      <c r="J1698" s="55"/>
      <c r="K1698" s="55"/>
      <c r="L1698" s="55"/>
      <c r="M1698" s="8"/>
      <c r="N1698" s="58"/>
      <c r="O1698" s="55"/>
      <c r="P1698" s="55"/>
      <c r="Q1698" s="55"/>
      <c r="R1698" s="8">
        <v>0</v>
      </c>
      <c r="S1698" s="58">
        <v>0</v>
      </c>
      <c r="T1698" s="55"/>
      <c r="U1698" s="55"/>
      <c r="V1698" s="55"/>
      <c r="W1698" s="8">
        <v>0</v>
      </c>
      <c r="X1698" s="58">
        <v>0</v>
      </c>
      <c r="Y1698" s="55"/>
      <c r="Z1698" s="55"/>
      <c r="AA1698" s="55"/>
      <c r="AB1698" s="8"/>
      <c r="AC1698" s="58"/>
      <c r="AD1698" s="55"/>
      <c r="AE1698" s="55"/>
      <c r="AF1698" s="55"/>
      <c r="AG1698" s="8"/>
      <c r="AH1698" s="58"/>
      <c r="AI1698" s="55"/>
      <c r="AJ1698" s="55"/>
      <c r="AK1698" s="55">
        <v>227.93460000000002</v>
      </c>
      <c r="AL1698" s="8">
        <v>0</v>
      </c>
      <c r="AM1698" s="58">
        <v>0</v>
      </c>
      <c r="AN1698" s="55"/>
      <c r="AO1698" s="228"/>
      <c r="AP1698" s="55">
        <v>261.42</v>
      </c>
      <c r="AQ1698" s="200">
        <v>0</v>
      </c>
      <c r="AR1698" s="201">
        <v>0</v>
      </c>
      <c r="AS1698" s="55"/>
      <c r="AT1698" s="55"/>
      <c r="AU1698" s="423">
        <v>231.82504999999998</v>
      </c>
      <c r="AV1698" s="200">
        <v>0</v>
      </c>
      <c r="AW1698" s="201">
        <v>0</v>
      </c>
      <c r="AX1698" s="423"/>
      <c r="AY1698" s="55"/>
      <c r="AZ1698" s="423">
        <v>300.07209999999998</v>
      </c>
      <c r="BA1698" s="200">
        <v>0</v>
      </c>
      <c r="BB1698" s="201">
        <v>0</v>
      </c>
      <c r="BC1698" s="425"/>
      <c r="BD1698" s="136"/>
    </row>
    <row r="1699" spans="1:56" ht="11.25" customHeight="1">
      <c r="A1699" s="123">
        <v>368</v>
      </c>
      <c r="B1699" s="55" t="s">
        <v>51</v>
      </c>
      <c r="C1699" s="345">
        <v>2</v>
      </c>
      <c r="D1699" s="57">
        <v>28580</v>
      </c>
      <c r="E1699" s="8">
        <v>66</v>
      </c>
      <c r="F1699" s="55" t="s">
        <v>55</v>
      </c>
      <c r="G1699" s="55" t="s">
        <v>589</v>
      </c>
      <c r="H1699" s="55" t="s">
        <v>49</v>
      </c>
      <c r="I1699" s="55" t="s">
        <v>103</v>
      </c>
      <c r="J1699" s="55"/>
      <c r="K1699" s="55"/>
      <c r="L1699" s="55"/>
      <c r="M1699" s="8"/>
      <c r="N1699" s="58"/>
      <c r="O1699" s="55"/>
      <c r="P1699" s="55"/>
      <c r="Q1699" s="55"/>
      <c r="R1699" s="8">
        <v>0</v>
      </c>
      <c r="S1699" s="58">
        <v>0</v>
      </c>
      <c r="T1699" s="55"/>
      <c r="U1699" s="55"/>
      <c r="V1699" s="55"/>
      <c r="W1699" s="8">
        <v>0</v>
      </c>
      <c r="X1699" s="58">
        <v>0</v>
      </c>
      <c r="Y1699" s="55"/>
      <c r="Z1699" s="55"/>
      <c r="AA1699" s="55"/>
      <c r="AB1699" s="8"/>
      <c r="AC1699" s="58"/>
      <c r="AD1699" s="55"/>
      <c r="AE1699" s="55"/>
      <c r="AF1699" s="55"/>
      <c r="AG1699" s="8"/>
      <c r="AH1699" s="58"/>
      <c r="AI1699" s="55"/>
      <c r="AJ1699" s="55"/>
      <c r="AK1699" s="55">
        <v>334.11105000000003</v>
      </c>
      <c r="AL1699" s="8">
        <v>0</v>
      </c>
      <c r="AM1699" s="58">
        <v>0</v>
      </c>
      <c r="AN1699" s="55"/>
      <c r="AO1699" s="228"/>
      <c r="AP1699" s="55">
        <v>374.42</v>
      </c>
      <c r="AQ1699" s="200">
        <v>0</v>
      </c>
      <c r="AR1699" s="201">
        <v>0</v>
      </c>
      <c r="AS1699" s="55"/>
      <c r="AT1699" s="55"/>
      <c r="AU1699" s="423">
        <v>335.21550000000002</v>
      </c>
      <c r="AV1699" s="200">
        <v>0</v>
      </c>
      <c r="AW1699" s="201">
        <v>0</v>
      </c>
      <c r="AX1699" s="423"/>
      <c r="AY1699" s="55"/>
      <c r="AZ1699" s="423">
        <v>392.428</v>
      </c>
      <c r="BA1699" s="200">
        <v>0</v>
      </c>
      <c r="BB1699" s="201">
        <v>0</v>
      </c>
      <c r="BC1699" s="425"/>
      <c r="BD1699" s="136"/>
    </row>
    <row r="1700" spans="1:56" ht="11.25" customHeight="1">
      <c r="A1700" s="123">
        <v>368</v>
      </c>
      <c r="B1700" s="55" t="s">
        <v>51</v>
      </c>
      <c r="C1700" s="345">
        <v>3</v>
      </c>
      <c r="D1700" s="57">
        <v>28788</v>
      </c>
      <c r="E1700" s="8">
        <v>66</v>
      </c>
      <c r="F1700" s="55" t="s">
        <v>55</v>
      </c>
      <c r="G1700" s="55" t="s">
        <v>589</v>
      </c>
      <c r="H1700" s="55" t="s">
        <v>49</v>
      </c>
      <c r="I1700" s="55" t="s">
        <v>103</v>
      </c>
      <c r="J1700" s="55"/>
      <c r="K1700" s="55"/>
      <c r="L1700" s="55"/>
      <c r="M1700" s="8"/>
      <c r="N1700" s="58"/>
      <c r="O1700" s="55"/>
      <c r="P1700" s="55"/>
      <c r="Q1700" s="55"/>
      <c r="R1700" s="8">
        <v>0</v>
      </c>
      <c r="S1700" s="58">
        <v>0</v>
      </c>
      <c r="T1700" s="55"/>
      <c r="U1700" s="55"/>
      <c r="V1700" s="55"/>
      <c r="W1700" s="8">
        <v>0</v>
      </c>
      <c r="X1700" s="58">
        <v>0</v>
      </c>
      <c r="Y1700" s="55"/>
      <c r="Z1700" s="55"/>
      <c r="AA1700" s="55"/>
      <c r="AB1700" s="8"/>
      <c r="AC1700" s="58"/>
      <c r="AD1700" s="55"/>
      <c r="AE1700" s="55"/>
      <c r="AF1700" s="55"/>
      <c r="AG1700" s="8"/>
      <c r="AH1700" s="58"/>
      <c r="AI1700" s="55"/>
      <c r="AJ1700" s="55"/>
      <c r="AK1700" s="55">
        <v>425.28290000000004</v>
      </c>
      <c r="AL1700" s="8">
        <v>0</v>
      </c>
      <c r="AM1700" s="58">
        <v>0</v>
      </c>
      <c r="AN1700" s="55"/>
      <c r="AO1700" s="228"/>
      <c r="AP1700" s="55">
        <v>477.4</v>
      </c>
      <c r="AQ1700" s="200">
        <v>0</v>
      </c>
      <c r="AR1700" s="201">
        <v>0</v>
      </c>
      <c r="AS1700" s="55"/>
      <c r="AT1700" s="55"/>
      <c r="AU1700" s="423">
        <v>471.95835</v>
      </c>
      <c r="AV1700" s="200">
        <v>0</v>
      </c>
      <c r="AW1700" s="201">
        <v>0</v>
      </c>
      <c r="AX1700" s="423"/>
      <c r="AY1700" s="55"/>
      <c r="AZ1700" s="423">
        <v>447.15300000000002</v>
      </c>
      <c r="BA1700" s="200">
        <v>0</v>
      </c>
      <c r="BB1700" s="201">
        <v>0</v>
      </c>
      <c r="BC1700" s="425"/>
      <c r="BD1700" s="136"/>
    </row>
    <row r="1701" spans="1:56" s="4" customFormat="1" ht="11.25" customHeight="1">
      <c r="A1701" s="123">
        <v>368</v>
      </c>
      <c r="B1701" s="55" t="s">
        <v>51</v>
      </c>
      <c r="C1701" s="345">
        <v>4</v>
      </c>
      <c r="D1701" s="57">
        <v>28920</v>
      </c>
      <c r="E1701" s="8">
        <v>66</v>
      </c>
      <c r="F1701" s="55" t="s">
        <v>55</v>
      </c>
      <c r="G1701" s="55" t="s">
        <v>589</v>
      </c>
      <c r="H1701" s="55" t="s">
        <v>49</v>
      </c>
      <c r="I1701" s="55" t="s">
        <v>103</v>
      </c>
      <c r="J1701" s="55"/>
      <c r="K1701" s="55"/>
      <c r="L1701" s="55"/>
      <c r="M1701" s="8"/>
      <c r="N1701" s="58"/>
      <c r="O1701" s="55"/>
      <c r="P1701" s="55"/>
      <c r="Q1701" s="55"/>
      <c r="R1701" s="8">
        <v>0</v>
      </c>
      <c r="S1701" s="58">
        <v>0</v>
      </c>
      <c r="T1701" s="55"/>
      <c r="U1701" s="55"/>
      <c r="V1701" s="55"/>
      <c r="W1701" s="8">
        <v>0</v>
      </c>
      <c r="X1701" s="58">
        <v>0</v>
      </c>
      <c r="Y1701" s="55"/>
      <c r="Z1701" s="55"/>
      <c r="AA1701" s="55"/>
      <c r="AB1701" s="8"/>
      <c r="AC1701" s="58"/>
      <c r="AD1701" s="55"/>
      <c r="AE1701" s="55"/>
      <c r="AF1701" s="55"/>
      <c r="AG1701" s="8"/>
      <c r="AH1701" s="58"/>
      <c r="AI1701" s="55"/>
      <c r="AJ1701" s="55"/>
      <c r="AK1701" s="55">
        <v>49.411699999999996</v>
      </c>
      <c r="AL1701" s="8">
        <v>0</v>
      </c>
      <c r="AM1701" s="58">
        <v>0</v>
      </c>
      <c r="AN1701" s="55"/>
      <c r="AO1701" s="228"/>
      <c r="AP1701" s="55">
        <v>110.91</v>
      </c>
      <c r="AQ1701" s="200">
        <v>0</v>
      </c>
      <c r="AR1701" s="201">
        <v>0</v>
      </c>
      <c r="AS1701" s="55"/>
      <c r="AT1701" s="55"/>
      <c r="AU1701" s="423">
        <v>63.381500000000003</v>
      </c>
      <c r="AV1701" s="200">
        <v>0</v>
      </c>
      <c r="AW1701" s="201">
        <v>0</v>
      </c>
      <c r="AX1701" s="423"/>
      <c r="AY1701" s="55"/>
      <c r="AZ1701" s="423">
        <v>174.37375000000003</v>
      </c>
      <c r="BA1701" s="200">
        <v>0</v>
      </c>
      <c r="BB1701" s="201">
        <v>0</v>
      </c>
      <c r="BC1701" s="425"/>
      <c r="BD1701" s="136"/>
    </row>
    <row r="1702" spans="1:56" ht="11.25" customHeight="1">
      <c r="A1702" s="123">
        <v>368</v>
      </c>
      <c r="B1702" s="55" t="s">
        <v>51</v>
      </c>
      <c r="C1702" s="345">
        <v>5</v>
      </c>
      <c r="D1702" s="57">
        <v>30213</v>
      </c>
      <c r="E1702" s="8">
        <v>66</v>
      </c>
      <c r="F1702" s="55" t="s">
        <v>55</v>
      </c>
      <c r="G1702" s="55" t="s">
        <v>589</v>
      </c>
      <c r="H1702" s="55" t="s">
        <v>49</v>
      </c>
      <c r="I1702" s="55" t="s">
        <v>103</v>
      </c>
      <c r="J1702" s="55"/>
      <c r="K1702" s="55"/>
      <c r="L1702" s="55"/>
      <c r="M1702" s="8"/>
      <c r="N1702" s="58"/>
      <c r="O1702" s="55"/>
      <c r="P1702" s="55"/>
      <c r="Q1702" s="55"/>
      <c r="R1702" s="8">
        <v>0</v>
      </c>
      <c r="S1702" s="58">
        <v>0</v>
      </c>
      <c r="T1702" s="55"/>
      <c r="U1702" s="55"/>
      <c r="V1702" s="55"/>
      <c r="W1702" s="8">
        <v>0</v>
      </c>
      <c r="X1702" s="58">
        <v>0</v>
      </c>
      <c r="Y1702" s="55"/>
      <c r="Z1702" s="55"/>
      <c r="AA1702" s="55"/>
      <c r="AB1702" s="8"/>
      <c r="AC1702" s="58"/>
      <c r="AD1702" s="55"/>
      <c r="AE1702" s="55"/>
      <c r="AF1702" s="55"/>
      <c r="AG1702" s="8"/>
      <c r="AH1702" s="58"/>
      <c r="AI1702" s="55"/>
      <c r="AJ1702" s="55"/>
      <c r="AK1702" s="55">
        <v>292.01260000000002</v>
      </c>
      <c r="AL1702" s="8">
        <v>0</v>
      </c>
      <c r="AM1702" s="58">
        <v>0</v>
      </c>
      <c r="AN1702" s="55"/>
      <c r="AO1702" s="228"/>
      <c r="AP1702" s="55">
        <v>283.8</v>
      </c>
      <c r="AQ1702" s="200">
        <v>0</v>
      </c>
      <c r="AR1702" s="201">
        <v>0</v>
      </c>
      <c r="AS1702" s="55"/>
      <c r="AT1702" s="55"/>
      <c r="AU1702" s="423">
        <v>219.3776</v>
      </c>
      <c r="AV1702" s="200">
        <v>0</v>
      </c>
      <c r="AW1702" s="201">
        <v>0</v>
      </c>
      <c r="AX1702" s="423"/>
      <c r="AY1702" s="55"/>
      <c r="AZ1702" s="423">
        <v>272.06284999999997</v>
      </c>
      <c r="BA1702" s="200">
        <v>0</v>
      </c>
      <c r="BB1702" s="201">
        <v>0</v>
      </c>
      <c r="BC1702" s="425"/>
      <c r="BD1702" s="136"/>
    </row>
    <row r="1703" spans="1:56" ht="11.25" customHeight="1">
      <c r="A1703" s="123">
        <v>368</v>
      </c>
      <c r="B1703" s="55" t="s">
        <v>51</v>
      </c>
      <c r="C1703" s="345">
        <v>6</v>
      </c>
      <c r="D1703" s="57">
        <v>30372</v>
      </c>
      <c r="E1703" s="8">
        <v>66</v>
      </c>
      <c r="F1703" s="55" t="s">
        <v>55</v>
      </c>
      <c r="G1703" s="55" t="s">
        <v>589</v>
      </c>
      <c r="H1703" s="55" t="s">
        <v>49</v>
      </c>
      <c r="I1703" s="55" t="s">
        <v>103</v>
      </c>
      <c r="J1703" s="55"/>
      <c r="K1703" s="55"/>
      <c r="L1703" s="55"/>
      <c r="M1703" s="8"/>
      <c r="N1703" s="58"/>
      <c r="O1703" s="55"/>
      <c r="P1703" s="55"/>
      <c r="Q1703" s="55"/>
      <c r="R1703" s="8">
        <v>0</v>
      </c>
      <c r="S1703" s="58">
        <v>0</v>
      </c>
      <c r="T1703" s="55"/>
      <c r="U1703" s="55"/>
      <c r="V1703" s="55"/>
      <c r="W1703" s="8">
        <v>0</v>
      </c>
      <c r="X1703" s="58">
        <v>0</v>
      </c>
      <c r="Y1703" s="55"/>
      <c r="Z1703" s="55"/>
      <c r="AA1703" s="55"/>
      <c r="AB1703" s="8"/>
      <c r="AC1703" s="58"/>
      <c r="AD1703" s="55"/>
      <c r="AE1703" s="55"/>
      <c r="AF1703" s="55"/>
      <c r="AG1703" s="8"/>
      <c r="AH1703" s="58"/>
      <c r="AI1703" s="55"/>
      <c r="AJ1703" s="55"/>
      <c r="AK1703" s="55">
        <v>227.83509999999998</v>
      </c>
      <c r="AL1703" s="8">
        <v>0</v>
      </c>
      <c r="AM1703" s="58">
        <v>0</v>
      </c>
      <c r="AN1703" s="55"/>
      <c r="AO1703" s="228"/>
      <c r="AP1703" s="55">
        <v>290.07</v>
      </c>
      <c r="AQ1703" s="200">
        <v>0</v>
      </c>
      <c r="AR1703" s="201">
        <v>0</v>
      </c>
      <c r="AS1703" s="55"/>
      <c r="AT1703" s="55"/>
      <c r="AU1703" s="423">
        <v>202.29344999999998</v>
      </c>
      <c r="AV1703" s="200">
        <v>0</v>
      </c>
      <c r="AW1703" s="201">
        <v>0</v>
      </c>
      <c r="AX1703" s="423"/>
      <c r="AY1703" s="55"/>
      <c r="AZ1703" s="423">
        <v>273.73445000000004</v>
      </c>
      <c r="BA1703" s="200">
        <v>0</v>
      </c>
      <c r="BB1703" s="201">
        <v>0</v>
      </c>
      <c r="BC1703" s="425"/>
      <c r="BD1703" s="136"/>
    </row>
    <row r="1704" spans="1:56" ht="11.25" customHeight="1">
      <c r="A1704" s="357">
        <v>369</v>
      </c>
      <c r="B1704" s="263" t="s">
        <v>965</v>
      </c>
      <c r="C1704" s="344">
        <v>0</v>
      </c>
      <c r="D1704" s="264"/>
      <c r="E1704" s="421">
        <v>36</v>
      </c>
      <c r="F1704" s="263" t="s">
        <v>144</v>
      </c>
      <c r="G1704" s="263" t="s">
        <v>748</v>
      </c>
      <c r="H1704" s="263" t="s">
        <v>145</v>
      </c>
      <c r="I1704" s="263" t="s">
        <v>103</v>
      </c>
      <c r="J1704" s="263"/>
      <c r="K1704" s="263"/>
      <c r="L1704" s="267">
        <v>116.15629999999999</v>
      </c>
      <c r="M1704" s="265">
        <v>0</v>
      </c>
      <c r="N1704" s="268">
        <v>0</v>
      </c>
      <c r="O1704" s="263"/>
      <c r="P1704" s="263"/>
      <c r="Q1704" s="267">
        <v>94.126999999999995</v>
      </c>
      <c r="R1704" s="265">
        <v>0</v>
      </c>
      <c r="S1704" s="268">
        <v>0</v>
      </c>
      <c r="T1704" s="263"/>
      <c r="U1704" s="263"/>
      <c r="V1704" s="267">
        <v>94.843400000000003</v>
      </c>
      <c r="W1704" s="265">
        <v>0</v>
      </c>
      <c r="X1704" s="268">
        <v>0</v>
      </c>
      <c r="Y1704" s="263"/>
      <c r="Z1704" s="263"/>
      <c r="AA1704" s="265">
        <v>152.60315</v>
      </c>
      <c r="AB1704" s="265">
        <v>0</v>
      </c>
      <c r="AC1704" s="268">
        <v>0</v>
      </c>
      <c r="AD1704" s="263"/>
      <c r="AE1704" s="263"/>
      <c r="AF1704" s="271">
        <v>219.30794999999998</v>
      </c>
      <c r="AG1704" s="265">
        <v>0</v>
      </c>
      <c r="AH1704" s="268">
        <v>0</v>
      </c>
      <c r="AI1704" s="263"/>
      <c r="AJ1704" s="263"/>
      <c r="AK1704" s="263">
        <v>156.52345</v>
      </c>
      <c r="AL1704" s="265">
        <v>0</v>
      </c>
      <c r="AM1704" s="268">
        <v>0</v>
      </c>
      <c r="AN1704" s="263"/>
      <c r="AO1704" s="313"/>
      <c r="AP1704" s="263">
        <v>95.748850000000004</v>
      </c>
      <c r="AQ1704" s="265">
        <v>0</v>
      </c>
      <c r="AR1704" s="268">
        <v>0</v>
      </c>
      <c r="AS1704" s="263"/>
      <c r="AT1704" s="263"/>
      <c r="AU1704" s="422">
        <v>148.20524999999998</v>
      </c>
      <c r="AV1704" s="265">
        <v>0</v>
      </c>
      <c r="AW1704" s="268">
        <v>0</v>
      </c>
      <c r="AX1704" s="422"/>
      <c r="AY1704" s="263"/>
      <c r="AZ1704" s="422">
        <v>136.75280000000004</v>
      </c>
      <c r="BA1704" s="265">
        <v>0</v>
      </c>
      <c r="BB1704" s="268">
        <v>0</v>
      </c>
      <c r="BC1704" s="422"/>
      <c r="BD1704" s="263"/>
    </row>
    <row r="1705" spans="1:56" s="4" customFormat="1" ht="11.25" customHeight="1">
      <c r="A1705" s="123">
        <v>369</v>
      </c>
      <c r="B1705" s="55" t="s">
        <v>965</v>
      </c>
      <c r="C1705" s="345">
        <v>1</v>
      </c>
      <c r="D1705" s="57">
        <v>20885</v>
      </c>
      <c r="E1705" s="8">
        <v>9</v>
      </c>
      <c r="F1705" s="55" t="s">
        <v>144</v>
      </c>
      <c r="G1705" s="55" t="s">
        <v>748</v>
      </c>
      <c r="H1705" s="55" t="s">
        <v>145</v>
      </c>
      <c r="I1705" s="55" t="s">
        <v>103</v>
      </c>
      <c r="J1705" s="55"/>
      <c r="K1705" s="55"/>
      <c r="L1705" s="55"/>
      <c r="M1705" s="8"/>
      <c r="N1705" s="58"/>
      <c r="O1705" s="55"/>
      <c r="P1705" s="55"/>
      <c r="Q1705" s="55"/>
      <c r="R1705" s="8">
        <v>0</v>
      </c>
      <c r="S1705" s="58">
        <v>0</v>
      </c>
      <c r="T1705" s="55"/>
      <c r="U1705" s="55"/>
      <c r="V1705" s="55"/>
      <c r="W1705" s="8">
        <v>0</v>
      </c>
      <c r="X1705" s="58">
        <v>0</v>
      </c>
      <c r="Y1705" s="55"/>
      <c r="Z1705" s="55"/>
      <c r="AA1705" s="55"/>
      <c r="AB1705" s="8"/>
      <c r="AC1705" s="58"/>
      <c r="AD1705" s="55"/>
      <c r="AE1705" s="55"/>
      <c r="AF1705" s="55"/>
      <c r="AG1705" s="8"/>
      <c r="AH1705" s="58"/>
      <c r="AI1705" s="55"/>
      <c r="AJ1705" s="55"/>
      <c r="AK1705" s="55">
        <v>156.52345</v>
      </c>
      <c r="AL1705" s="8">
        <v>0</v>
      </c>
      <c r="AM1705" s="58">
        <v>0</v>
      </c>
      <c r="AN1705" s="55"/>
      <c r="AO1705" s="228"/>
      <c r="AP1705" s="55">
        <v>95.75</v>
      </c>
      <c r="AQ1705" s="200">
        <v>0</v>
      </c>
      <c r="AR1705" s="201">
        <v>0</v>
      </c>
      <c r="AS1705" s="55"/>
      <c r="AT1705" s="55"/>
      <c r="AU1705" s="423">
        <v>148.20524999999998</v>
      </c>
      <c r="AV1705" s="200">
        <v>0</v>
      </c>
      <c r="AW1705" s="201">
        <v>0</v>
      </c>
      <c r="AX1705" s="423"/>
      <c r="AY1705" s="55"/>
      <c r="AZ1705" s="423">
        <v>136.75280000000004</v>
      </c>
      <c r="BA1705" s="200">
        <v>0</v>
      </c>
      <c r="BB1705" s="201">
        <v>0</v>
      </c>
      <c r="BC1705" s="425"/>
      <c r="BD1705" s="136"/>
    </row>
    <row r="1706" spans="1:56" ht="11.25" customHeight="1">
      <c r="A1706" s="123">
        <v>369</v>
      </c>
      <c r="B1706" s="55" t="s">
        <v>965</v>
      </c>
      <c r="C1706" s="345">
        <v>2</v>
      </c>
      <c r="D1706" s="57">
        <v>21198</v>
      </c>
      <c r="E1706" s="8">
        <v>9</v>
      </c>
      <c r="F1706" s="55" t="s">
        <v>144</v>
      </c>
      <c r="G1706" s="55" t="s">
        <v>748</v>
      </c>
      <c r="H1706" s="55" t="s">
        <v>145</v>
      </c>
      <c r="I1706" s="55" t="s">
        <v>103</v>
      </c>
      <c r="J1706" s="55"/>
      <c r="K1706" s="55"/>
      <c r="L1706" s="55"/>
      <c r="M1706" s="8"/>
      <c r="N1706" s="58"/>
      <c r="O1706" s="55"/>
      <c r="P1706" s="55"/>
      <c r="Q1706" s="55"/>
      <c r="R1706" s="8">
        <v>0</v>
      </c>
      <c r="S1706" s="58">
        <v>0</v>
      </c>
      <c r="T1706" s="55"/>
      <c r="U1706" s="55"/>
      <c r="V1706" s="55"/>
      <c r="W1706" s="8">
        <v>0</v>
      </c>
      <c r="X1706" s="58">
        <v>0</v>
      </c>
      <c r="Y1706" s="55"/>
      <c r="Z1706" s="55"/>
      <c r="AA1706" s="55"/>
      <c r="AB1706" s="8"/>
      <c r="AC1706" s="58"/>
      <c r="AD1706" s="55"/>
      <c r="AE1706" s="55"/>
      <c r="AF1706" s="55"/>
      <c r="AG1706" s="8"/>
      <c r="AH1706" s="58"/>
      <c r="AI1706" s="55"/>
      <c r="AJ1706" s="55"/>
      <c r="AK1706" s="55">
        <v>0</v>
      </c>
      <c r="AL1706" s="8">
        <v>0</v>
      </c>
      <c r="AM1706" s="58">
        <v>0</v>
      </c>
      <c r="AN1706" s="55"/>
      <c r="AO1706" s="228"/>
      <c r="AP1706" s="55">
        <v>0</v>
      </c>
      <c r="AQ1706" s="200">
        <v>0</v>
      </c>
      <c r="AR1706" s="201">
        <v>0</v>
      </c>
      <c r="AS1706" s="55"/>
      <c r="AT1706" s="55"/>
      <c r="AU1706" s="423">
        <v>0</v>
      </c>
      <c r="AV1706" s="200">
        <v>0</v>
      </c>
      <c r="AW1706" s="201">
        <v>0</v>
      </c>
      <c r="AX1706" s="423"/>
      <c r="AY1706" s="55"/>
      <c r="AZ1706" s="423">
        <v>0</v>
      </c>
      <c r="BA1706" s="200">
        <v>0</v>
      </c>
      <c r="BB1706" s="201">
        <v>0</v>
      </c>
      <c r="BC1706" s="425"/>
      <c r="BD1706" s="136"/>
    </row>
    <row r="1707" spans="1:56" s="4" customFormat="1" ht="11.25" customHeight="1">
      <c r="A1707" s="123">
        <v>369</v>
      </c>
      <c r="B1707" s="55" t="s">
        <v>965</v>
      </c>
      <c r="C1707" s="345">
        <v>3</v>
      </c>
      <c r="D1707" s="57">
        <v>21664</v>
      </c>
      <c r="E1707" s="8">
        <v>9</v>
      </c>
      <c r="F1707" s="55" t="s">
        <v>144</v>
      </c>
      <c r="G1707" s="55" t="s">
        <v>748</v>
      </c>
      <c r="H1707" s="55" t="s">
        <v>145</v>
      </c>
      <c r="I1707" s="55" t="s">
        <v>103</v>
      </c>
      <c r="J1707" s="55"/>
      <c r="K1707" s="55"/>
      <c r="L1707" s="55"/>
      <c r="M1707" s="8"/>
      <c r="N1707" s="58"/>
      <c r="O1707" s="55"/>
      <c r="P1707" s="55"/>
      <c r="Q1707" s="55"/>
      <c r="R1707" s="8">
        <v>0</v>
      </c>
      <c r="S1707" s="58">
        <v>0</v>
      </c>
      <c r="T1707" s="55"/>
      <c r="U1707" s="55"/>
      <c r="V1707" s="55"/>
      <c r="W1707" s="8">
        <v>0</v>
      </c>
      <c r="X1707" s="58">
        <v>0</v>
      </c>
      <c r="Y1707" s="55"/>
      <c r="Z1707" s="55"/>
      <c r="AA1707" s="55"/>
      <c r="AB1707" s="8"/>
      <c r="AC1707" s="58"/>
      <c r="AD1707" s="55"/>
      <c r="AE1707" s="55"/>
      <c r="AF1707" s="55"/>
      <c r="AG1707" s="8"/>
      <c r="AH1707" s="58"/>
      <c r="AI1707" s="55"/>
      <c r="AJ1707" s="55"/>
      <c r="AK1707" s="55">
        <v>0</v>
      </c>
      <c r="AL1707" s="8">
        <v>0</v>
      </c>
      <c r="AM1707" s="58">
        <v>0</v>
      </c>
      <c r="AN1707" s="55"/>
      <c r="AO1707" s="228"/>
      <c r="AP1707" s="55">
        <v>0</v>
      </c>
      <c r="AQ1707" s="200">
        <v>0</v>
      </c>
      <c r="AR1707" s="201">
        <v>0</v>
      </c>
      <c r="AS1707" s="55"/>
      <c r="AT1707" s="55"/>
      <c r="AU1707" s="423">
        <v>0</v>
      </c>
      <c r="AV1707" s="200">
        <v>0</v>
      </c>
      <c r="AW1707" s="201">
        <v>0</v>
      </c>
      <c r="AX1707" s="423"/>
      <c r="AY1707" s="55"/>
      <c r="AZ1707" s="423">
        <v>0</v>
      </c>
      <c r="BA1707" s="200">
        <v>0</v>
      </c>
      <c r="BB1707" s="201">
        <v>0</v>
      </c>
      <c r="BC1707" s="425"/>
      <c r="BD1707" s="136"/>
    </row>
    <row r="1708" spans="1:56" ht="11.25" customHeight="1">
      <c r="A1708" s="123">
        <v>369</v>
      </c>
      <c r="B1708" s="55" t="s">
        <v>965</v>
      </c>
      <c r="C1708" s="345">
        <v>4</v>
      </c>
      <c r="D1708" s="57">
        <v>22069</v>
      </c>
      <c r="E1708" s="8">
        <v>9</v>
      </c>
      <c r="F1708" s="55" t="s">
        <v>144</v>
      </c>
      <c r="G1708" s="55" t="s">
        <v>748</v>
      </c>
      <c r="H1708" s="55" t="s">
        <v>145</v>
      </c>
      <c r="I1708" s="55" t="s">
        <v>103</v>
      </c>
      <c r="J1708" s="55"/>
      <c r="K1708" s="55"/>
      <c r="L1708" s="55"/>
      <c r="M1708" s="8"/>
      <c r="N1708" s="58"/>
      <c r="O1708" s="55"/>
      <c r="P1708" s="55"/>
      <c r="Q1708" s="55"/>
      <c r="R1708" s="8">
        <v>0</v>
      </c>
      <c r="S1708" s="58">
        <v>0</v>
      </c>
      <c r="T1708" s="55"/>
      <c r="U1708" s="55"/>
      <c r="V1708" s="55"/>
      <c r="W1708" s="8">
        <v>0</v>
      </c>
      <c r="X1708" s="58">
        <v>0</v>
      </c>
      <c r="Y1708" s="55"/>
      <c r="Z1708" s="55"/>
      <c r="AA1708" s="55"/>
      <c r="AB1708" s="8"/>
      <c r="AC1708" s="58"/>
      <c r="AD1708" s="55"/>
      <c r="AE1708" s="55"/>
      <c r="AF1708" s="55"/>
      <c r="AG1708" s="8"/>
      <c r="AH1708" s="58"/>
      <c r="AI1708" s="55"/>
      <c r="AJ1708" s="55"/>
      <c r="AK1708" s="55">
        <v>0</v>
      </c>
      <c r="AL1708" s="8">
        <v>0</v>
      </c>
      <c r="AM1708" s="58">
        <v>0</v>
      </c>
      <c r="AN1708" s="55"/>
      <c r="AO1708" s="228"/>
      <c r="AP1708" s="55">
        <v>0</v>
      </c>
      <c r="AQ1708" s="200">
        <v>0</v>
      </c>
      <c r="AR1708" s="201">
        <v>0</v>
      </c>
      <c r="AS1708" s="55"/>
      <c r="AT1708" s="55"/>
      <c r="AU1708" s="423">
        <v>0</v>
      </c>
      <c r="AV1708" s="200">
        <v>0</v>
      </c>
      <c r="AW1708" s="201">
        <v>0</v>
      </c>
      <c r="AX1708" s="423"/>
      <c r="AY1708" s="55"/>
      <c r="AZ1708" s="423">
        <v>0</v>
      </c>
      <c r="BA1708" s="200">
        <v>0</v>
      </c>
      <c r="BB1708" s="201">
        <v>0</v>
      </c>
      <c r="BC1708" s="425"/>
      <c r="BD1708" s="136"/>
    </row>
    <row r="1709" spans="1:56" s="4" customFormat="1" ht="11.25" customHeight="1">
      <c r="A1709" s="357">
        <v>370</v>
      </c>
      <c r="B1709" s="263" t="s">
        <v>966</v>
      </c>
      <c r="C1709" s="344">
        <v>0</v>
      </c>
      <c r="D1709" s="264"/>
      <c r="E1709" s="421">
        <v>0</v>
      </c>
      <c r="F1709" s="263" t="s">
        <v>144</v>
      </c>
      <c r="G1709" s="263" t="s">
        <v>748</v>
      </c>
      <c r="H1709" s="263" t="s">
        <v>145</v>
      </c>
      <c r="I1709" s="263" t="s">
        <v>103</v>
      </c>
      <c r="J1709" s="263"/>
      <c r="K1709" s="263"/>
      <c r="L1709" s="277" t="s">
        <v>238</v>
      </c>
      <c r="M1709" s="265">
        <v>0</v>
      </c>
      <c r="N1709" s="268">
        <v>0</v>
      </c>
      <c r="O1709" s="263"/>
      <c r="P1709" s="263"/>
      <c r="Q1709" s="276" t="s">
        <v>238</v>
      </c>
      <c r="R1709" s="265">
        <v>0</v>
      </c>
      <c r="S1709" s="268">
        <v>0</v>
      </c>
      <c r="T1709" s="263"/>
      <c r="U1709" s="263"/>
      <c r="V1709" s="276" t="s">
        <v>238</v>
      </c>
      <c r="W1709" s="265">
        <v>0</v>
      </c>
      <c r="X1709" s="268">
        <v>0</v>
      </c>
      <c r="Y1709" s="263"/>
      <c r="Z1709" s="263"/>
      <c r="AA1709" s="276" t="s">
        <v>238</v>
      </c>
      <c r="AB1709" s="265">
        <v>0</v>
      </c>
      <c r="AC1709" s="268">
        <v>0</v>
      </c>
      <c r="AD1709" s="263"/>
      <c r="AE1709" s="263"/>
      <c r="AF1709" s="276" t="s">
        <v>238</v>
      </c>
      <c r="AG1709" s="265">
        <v>0</v>
      </c>
      <c r="AH1709" s="268">
        <v>0</v>
      </c>
      <c r="AI1709" s="263"/>
      <c r="AJ1709" s="263"/>
      <c r="AK1709" s="263"/>
      <c r="AL1709" s="265">
        <v>0</v>
      </c>
      <c r="AM1709" s="268">
        <v>0</v>
      </c>
      <c r="AN1709" s="263"/>
      <c r="AO1709" s="313"/>
      <c r="AP1709" s="263"/>
      <c r="AQ1709" s="265">
        <v>0</v>
      </c>
      <c r="AR1709" s="268">
        <v>0</v>
      </c>
      <c r="AS1709" s="263"/>
      <c r="AT1709" s="263"/>
      <c r="AU1709" s="422">
        <v>0</v>
      </c>
      <c r="AV1709" s="265">
        <v>0</v>
      </c>
      <c r="AW1709" s="268">
        <v>0</v>
      </c>
      <c r="AX1709" s="422"/>
      <c r="AY1709" s="263"/>
      <c r="AZ1709" s="422">
        <v>0</v>
      </c>
      <c r="BA1709" s="265">
        <v>0</v>
      </c>
      <c r="BB1709" s="268">
        <v>0</v>
      </c>
      <c r="BC1709" s="422"/>
      <c r="BD1709" s="263"/>
    </row>
    <row r="1710" spans="1:56" ht="11.25" customHeight="1">
      <c r="A1710" s="123">
        <v>370</v>
      </c>
      <c r="B1710" s="55" t="s">
        <v>966</v>
      </c>
      <c r="C1710" s="345">
        <v>1</v>
      </c>
      <c r="D1710" s="57">
        <v>36239</v>
      </c>
      <c r="E1710" s="94">
        <v>0</v>
      </c>
      <c r="F1710" s="55" t="s">
        <v>144</v>
      </c>
      <c r="G1710" s="55" t="s">
        <v>748</v>
      </c>
      <c r="H1710" s="55" t="s">
        <v>145</v>
      </c>
      <c r="I1710" s="55" t="s">
        <v>103</v>
      </c>
      <c r="J1710" s="55"/>
      <c r="K1710" s="55"/>
      <c r="L1710" s="228" t="s">
        <v>238</v>
      </c>
      <c r="M1710" s="8"/>
      <c r="N1710" s="58"/>
      <c r="O1710" s="55"/>
      <c r="P1710" s="55"/>
      <c r="Q1710" s="216" t="s">
        <v>238</v>
      </c>
      <c r="R1710" s="8">
        <v>0</v>
      </c>
      <c r="S1710" s="58">
        <v>0</v>
      </c>
      <c r="T1710" s="55"/>
      <c r="U1710" s="55"/>
      <c r="V1710" s="216" t="s">
        <v>238</v>
      </c>
      <c r="W1710" s="8">
        <v>0</v>
      </c>
      <c r="X1710" s="58">
        <v>0</v>
      </c>
      <c r="Y1710" s="55"/>
      <c r="Z1710" s="55"/>
      <c r="AA1710" s="216" t="s">
        <v>238</v>
      </c>
      <c r="AB1710" s="8"/>
      <c r="AC1710" s="58"/>
      <c r="AD1710" s="55"/>
      <c r="AE1710" s="55"/>
      <c r="AF1710" s="216" t="s">
        <v>238</v>
      </c>
      <c r="AG1710" s="8"/>
      <c r="AH1710" s="58"/>
      <c r="AI1710" s="55"/>
      <c r="AJ1710" s="55"/>
      <c r="AK1710" s="55"/>
      <c r="AL1710" s="8">
        <v>0</v>
      </c>
      <c r="AM1710" s="58">
        <v>0</v>
      </c>
      <c r="AN1710" s="55"/>
      <c r="AO1710" s="228"/>
      <c r="AP1710" s="55"/>
      <c r="AQ1710" s="200">
        <v>0</v>
      </c>
      <c r="AR1710" s="201">
        <v>0</v>
      </c>
      <c r="AS1710" s="55"/>
      <c r="AT1710" s="55"/>
      <c r="AU1710" s="245">
        <v>0</v>
      </c>
      <c r="AV1710" s="200">
        <v>0</v>
      </c>
      <c r="AW1710" s="201">
        <v>0</v>
      </c>
      <c r="AX1710" s="423"/>
      <c r="AY1710" s="55"/>
      <c r="AZ1710" s="423">
        <v>0</v>
      </c>
      <c r="BA1710" s="200">
        <v>0</v>
      </c>
      <c r="BB1710" s="201">
        <v>0</v>
      </c>
      <c r="BC1710" s="425"/>
      <c r="BD1710" s="136"/>
    </row>
    <row r="1711" spans="1:56" s="4" customFormat="1" ht="11.25" customHeight="1">
      <c r="A1711" s="357">
        <v>371</v>
      </c>
      <c r="B1711" s="263" t="s">
        <v>8</v>
      </c>
      <c r="C1711" s="344">
        <v>0</v>
      </c>
      <c r="D1711" s="264"/>
      <c r="E1711" s="421">
        <v>1500</v>
      </c>
      <c r="F1711" s="263" t="s">
        <v>588</v>
      </c>
      <c r="G1711" s="263" t="s">
        <v>748</v>
      </c>
      <c r="H1711" s="263" t="s">
        <v>9</v>
      </c>
      <c r="I1711" s="263" t="s">
        <v>849</v>
      </c>
      <c r="J1711" s="263" t="s">
        <v>596</v>
      </c>
      <c r="K1711" s="263" t="s">
        <v>688</v>
      </c>
      <c r="L1711" s="267">
        <v>2844.5074</v>
      </c>
      <c r="M1711" s="265">
        <v>1184732.8173152893</v>
      </c>
      <c r="N1711" s="268">
        <v>0.4164984128061292</v>
      </c>
      <c r="O1711" s="263">
        <v>1</v>
      </c>
      <c r="P1711" s="263"/>
      <c r="Q1711" s="267">
        <v>3476.1990999999998</v>
      </c>
      <c r="R1711" s="265">
        <v>1452167.5512578569</v>
      </c>
      <c r="S1711" s="268">
        <v>0.41774579346098356</v>
      </c>
      <c r="T1711" s="263">
        <v>1</v>
      </c>
      <c r="U1711" s="263"/>
      <c r="V1711" s="267">
        <v>3858.7467830000001</v>
      </c>
      <c r="W1711" s="265">
        <v>1567358.0746773947</v>
      </c>
      <c r="X1711" s="268">
        <v>0.40618318921119906</v>
      </c>
      <c r="Y1711" s="263">
        <v>1</v>
      </c>
      <c r="Z1711" s="263"/>
      <c r="AA1711" s="267">
        <v>3176.0880000000002</v>
      </c>
      <c r="AB1711" s="265">
        <v>1250298.5792345856</v>
      </c>
      <c r="AC1711" s="268">
        <v>0.39365992983651132</v>
      </c>
      <c r="AD1711" s="263">
        <v>1</v>
      </c>
      <c r="AE1711" s="263"/>
      <c r="AF1711" s="267">
        <v>3096.1127700000002</v>
      </c>
      <c r="AG1711" s="265">
        <v>1188291.7255963972</v>
      </c>
      <c r="AH1711" s="268">
        <v>0.38380117711164541</v>
      </c>
      <c r="AI1711" s="263">
        <v>1</v>
      </c>
      <c r="AJ1711" s="263"/>
      <c r="AK1711" s="263">
        <v>2501</v>
      </c>
      <c r="AL1711" s="265">
        <v>971869.50446976</v>
      </c>
      <c r="AM1711" s="268">
        <v>0.38859236484196719</v>
      </c>
      <c r="AN1711" s="263"/>
      <c r="AO1711" s="313"/>
      <c r="AP1711" s="263">
        <v>2546.9899999999998</v>
      </c>
      <c r="AQ1711" s="265">
        <v>1005280.3461890368</v>
      </c>
      <c r="AR1711" s="268">
        <v>0.39469347982875352</v>
      </c>
      <c r="AS1711" s="263"/>
      <c r="AT1711" s="263"/>
      <c r="AU1711" s="422">
        <v>2761.8259999999996</v>
      </c>
      <c r="AV1711" s="265">
        <v>1087533.6578890246</v>
      </c>
      <c r="AW1711" s="268">
        <v>0.39377341580860803</v>
      </c>
      <c r="AX1711" s="422"/>
      <c r="AY1711" s="263"/>
      <c r="AZ1711" s="422">
        <v>1520.7660000000001</v>
      </c>
      <c r="BA1711" s="265">
        <v>607563.69243112393</v>
      </c>
      <c r="BB1711" s="268">
        <v>0.39951162271587076</v>
      </c>
      <c r="BC1711" s="422"/>
      <c r="BD1711" s="263"/>
    </row>
    <row r="1712" spans="1:56" ht="11.25" customHeight="1">
      <c r="A1712" s="123">
        <v>371</v>
      </c>
      <c r="B1712" s="55" t="s">
        <v>1154</v>
      </c>
      <c r="C1712" s="345">
        <v>1</v>
      </c>
      <c r="D1712" s="57">
        <v>40475</v>
      </c>
      <c r="E1712" s="94">
        <v>250</v>
      </c>
      <c r="F1712" s="55" t="s">
        <v>588</v>
      </c>
      <c r="G1712" s="55" t="s">
        <v>748</v>
      </c>
      <c r="H1712" s="55" t="s">
        <v>9</v>
      </c>
      <c r="I1712" s="55" t="s">
        <v>849</v>
      </c>
      <c r="J1712" s="55" t="s">
        <v>596</v>
      </c>
      <c r="K1712" s="55" t="s">
        <v>688</v>
      </c>
      <c r="L1712" s="197"/>
      <c r="M1712" s="8"/>
      <c r="N1712" s="58"/>
      <c r="O1712" s="55"/>
      <c r="P1712" s="55"/>
      <c r="Q1712" s="197"/>
      <c r="R1712" s="8">
        <v>0</v>
      </c>
      <c r="S1712" s="58">
        <v>0</v>
      </c>
      <c r="T1712" s="55"/>
      <c r="U1712" s="55"/>
      <c r="V1712" s="197"/>
      <c r="W1712" s="8">
        <v>0</v>
      </c>
      <c r="X1712" s="58">
        <v>0</v>
      </c>
      <c r="Y1712" s="55"/>
      <c r="Z1712" s="55"/>
      <c r="AA1712" s="197"/>
      <c r="AB1712" s="8"/>
      <c r="AC1712" s="58"/>
      <c r="AD1712" s="55"/>
      <c r="AE1712" s="55"/>
      <c r="AF1712" s="197"/>
      <c r="AG1712" s="8">
        <v>0</v>
      </c>
      <c r="AH1712" s="58">
        <v>0</v>
      </c>
      <c r="AI1712" s="55"/>
      <c r="AJ1712" s="55"/>
      <c r="AK1712" s="55">
        <v>556.40030023094687</v>
      </c>
      <c r="AL1712" s="8">
        <v>216212.9084655242</v>
      </c>
      <c r="AM1712" s="58">
        <v>0.38859236484196719</v>
      </c>
      <c r="AN1712" s="237">
        <v>1</v>
      </c>
      <c r="AO1712" s="228"/>
      <c r="AP1712" s="55">
        <v>694.33899997250398</v>
      </c>
      <c r="AQ1712" s="200">
        <v>274049.65787476685</v>
      </c>
      <c r="AR1712" s="201">
        <v>0.39469143730313194</v>
      </c>
      <c r="AS1712" s="55">
        <v>1</v>
      </c>
      <c r="AT1712" s="55"/>
      <c r="AU1712" s="423">
        <v>536.16231846659844</v>
      </c>
      <c r="AV1712" s="200">
        <v>211126.46757045522</v>
      </c>
      <c r="AW1712" s="201">
        <v>0.39377341580860808</v>
      </c>
      <c r="AX1712" s="423">
        <v>1</v>
      </c>
      <c r="AY1712" s="55"/>
      <c r="AZ1712" s="424">
        <v>210.26347662118198</v>
      </c>
      <c r="BA1712" s="200">
        <v>84002.702742808979</v>
      </c>
      <c r="BB1712" s="201">
        <v>0.39951162271587082</v>
      </c>
      <c r="BC1712" s="425">
        <v>1</v>
      </c>
      <c r="BD1712" s="136"/>
    </row>
    <row r="1713" spans="1:56" ht="11.25" customHeight="1">
      <c r="A1713" s="123">
        <v>371</v>
      </c>
      <c r="B1713" s="55" t="s">
        <v>1155</v>
      </c>
      <c r="C1713" s="345">
        <v>2</v>
      </c>
      <c r="D1713" s="57">
        <v>40588</v>
      </c>
      <c r="E1713" s="94">
        <v>250</v>
      </c>
      <c r="F1713" s="55" t="s">
        <v>588</v>
      </c>
      <c r="G1713" s="55" t="s">
        <v>748</v>
      </c>
      <c r="H1713" s="55" t="s">
        <v>9</v>
      </c>
      <c r="I1713" s="55" t="s">
        <v>849</v>
      </c>
      <c r="J1713" s="55" t="s">
        <v>596</v>
      </c>
      <c r="K1713" s="55" t="s">
        <v>688</v>
      </c>
      <c r="L1713" s="197"/>
      <c r="M1713" s="8"/>
      <c r="N1713" s="58"/>
      <c r="O1713" s="55"/>
      <c r="P1713" s="55"/>
      <c r="Q1713" s="197"/>
      <c r="R1713" s="8">
        <v>0</v>
      </c>
      <c r="S1713" s="58">
        <v>0</v>
      </c>
      <c r="T1713" s="55"/>
      <c r="U1713" s="55"/>
      <c r="V1713" s="197"/>
      <c r="W1713" s="8">
        <v>0</v>
      </c>
      <c r="X1713" s="58">
        <v>0</v>
      </c>
      <c r="Y1713" s="55"/>
      <c r="Z1713" s="55"/>
      <c r="AA1713" s="197"/>
      <c r="AB1713" s="8"/>
      <c r="AC1713" s="58"/>
      <c r="AD1713" s="55"/>
      <c r="AE1713" s="55"/>
      <c r="AF1713" s="197"/>
      <c r="AG1713" s="8"/>
      <c r="AH1713" s="58"/>
      <c r="AI1713" s="55"/>
      <c r="AJ1713" s="55"/>
      <c r="AK1713" s="55">
        <v>47.468941493456512</v>
      </c>
      <c r="AL1713" s="8">
        <v>18446.068231487247</v>
      </c>
      <c r="AM1713" s="58">
        <v>0.38859236484196713</v>
      </c>
      <c r="AN1713" s="237">
        <v>1</v>
      </c>
      <c r="AO1713" s="228"/>
      <c r="AP1713" s="55">
        <v>616.37958395035685</v>
      </c>
      <c r="AQ1713" s="200">
        <v>243279.74391367275</v>
      </c>
      <c r="AR1713" s="201">
        <v>0.39469143730313183</v>
      </c>
      <c r="AS1713" s="55">
        <v>1</v>
      </c>
      <c r="AT1713" s="55"/>
      <c r="AU1713" s="423">
        <v>828.1099361870788</v>
      </c>
      <c r="AV1713" s="200">
        <v>326087.67823743453</v>
      </c>
      <c r="AW1713" s="201">
        <v>0.39377341580860814</v>
      </c>
      <c r="AX1713" s="423">
        <v>1</v>
      </c>
      <c r="AY1713" s="55"/>
      <c r="AZ1713" s="424">
        <v>310.22303966662622</v>
      </c>
      <c r="BA1713" s="200">
        <v>123937.7099810638</v>
      </c>
      <c r="BB1713" s="201">
        <v>0.39951162271587082</v>
      </c>
      <c r="BC1713" s="425">
        <v>1</v>
      </c>
      <c r="BD1713" s="136"/>
    </row>
    <row r="1714" spans="1:56" s="4" customFormat="1" ht="11.25" customHeight="1">
      <c r="A1714" s="5">
        <v>371</v>
      </c>
      <c r="B1714" s="55" t="s">
        <v>1157</v>
      </c>
      <c r="C1714" s="345">
        <v>3</v>
      </c>
      <c r="D1714" s="57">
        <v>41087</v>
      </c>
      <c r="E1714" s="94">
        <v>250</v>
      </c>
      <c r="F1714" s="55" t="s">
        <v>588</v>
      </c>
      <c r="G1714" s="55" t="s">
        <v>748</v>
      </c>
      <c r="H1714" s="55" t="s">
        <v>9</v>
      </c>
      <c r="I1714" s="55" t="s">
        <v>849</v>
      </c>
      <c r="J1714" s="55" t="s">
        <v>596</v>
      </c>
      <c r="K1714" s="55" t="s">
        <v>688</v>
      </c>
      <c r="L1714" s="197"/>
      <c r="M1714" s="8"/>
      <c r="N1714" s="58"/>
      <c r="O1714" s="55"/>
      <c r="P1714" s="55"/>
      <c r="Q1714" s="197"/>
      <c r="R1714" s="8">
        <v>0</v>
      </c>
      <c r="S1714" s="58">
        <v>0</v>
      </c>
      <c r="T1714" s="55"/>
      <c r="U1714" s="55"/>
      <c r="V1714" s="197"/>
      <c r="W1714" s="8">
        <v>0</v>
      </c>
      <c r="X1714" s="58">
        <v>0</v>
      </c>
      <c r="Y1714" s="55"/>
      <c r="Z1714" s="55"/>
      <c r="AA1714" s="197"/>
      <c r="AB1714" s="8"/>
      <c r="AC1714" s="58"/>
      <c r="AD1714" s="55"/>
      <c r="AE1714" s="55"/>
      <c r="AF1714" s="197"/>
      <c r="AG1714" s="8"/>
      <c r="AH1714" s="58"/>
      <c r="AI1714" s="55"/>
      <c r="AJ1714" s="55"/>
      <c r="AK1714" s="55">
        <v>529.62862586605081</v>
      </c>
      <c r="AL1714" s="8">
        <v>205809.64021329014</v>
      </c>
      <c r="AM1714" s="58">
        <v>0.38859236484196713</v>
      </c>
      <c r="AN1714" s="237">
        <v>1</v>
      </c>
      <c r="AO1714" s="228"/>
      <c r="AP1714" s="55">
        <v>709.16744422154841</v>
      </c>
      <c r="AQ1714" s="200">
        <v>279902.31784839148</v>
      </c>
      <c r="AR1714" s="201">
        <v>0.39469143730313183</v>
      </c>
      <c r="AS1714" s="55">
        <v>1</v>
      </c>
      <c r="AT1714" s="55"/>
      <c r="AU1714" s="434">
        <v>764.05314899416601</v>
      </c>
      <c r="AV1714" s="200">
        <v>300863.81833875604</v>
      </c>
      <c r="AW1714" s="201">
        <v>0.39377341580860797</v>
      </c>
      <c r="AX1714" s="434">
        <v>1</v>
      </c>
      <c r="AY1714" s="55"/>
      <c r="AZ1714" s="438">
        <v>271.9776664436003</v>
      </c>
      <c r="BA1714" s="200">
        <v>108658.23886335859</v>
      </c>
      <c r="BB1714" s="201">
        <v>0.39951162271587076</v>
      </c>
      <c r="BC1714" s="435">
        <v>1</v>
      </c>
      <c r="BD1714" s="136"/>
    </row>
    <row r="1715" spans="1:56" s="4" customFormat="1" ht="11.25" customHeight="1">
      <c r="A1715" s="123">
        <v>371</v>
      </c>
      <c r="B1715" s="55" t="s">
        <v>1158</v>
      </c>
      <c r="C1715" s="345">
        <v>4</v>
      </c>
      <c r="D1715" s="57">
        <v>41401</v>
      </c>
      <c r="E1715" s="94">
        <v>250</v>
      </c>
      <c r="F1715" s="55" t="s">
        <v>588</v>
      </c>
      <c r="G1715" s="55" t="s">
        <v>748</v>
      </c>
      <c r="H1715" s="55" t="s">
        <v>9</v>
      </c>
      <c r="I1715" s="55" t="s">
        <v>849</v>
      </c>
      <c r="J1715" s="55" t="s">
        <v>596</v>
      </c>
      <c r="K1715" s="55" t="s">
        <v>688</v>
      </c>
      <c r="L1715" s="197"/>
      <c r="M1715" s="8"/>
      <c r="N1715" s="58"/>
      <c r="O1715" s="55"/>
      <c r="P1715" s="55"/>
      <c r="Q1715" s="197"/>
      <c r="R1715" s="8">
        <v>0</v>
      </c>
      <c r="S1715" s="58">
        <v>0</v>
      </c>
      <c r="T1715" s="55"/>
      <c r="U1715" s="55"/>
      <c r="V1715" s="197"/>
      <c r="W1715" s="8">
        <v>0</v>
      </c>
      <c r="X1715" s="58">
        <v>0</v>
      </c>
      <c r="Y1715" s="55"/>
      <c r="Z1715" s="55"/>
      <c r="AA1715" s="197"/>
      <c r="AB1715" s="8"/>
      <c r="AC1715" s="58"/>
      <c r="AD1715" s="55"/>
      <c r="AE1715" s="55"/>
      <c r="AF1715" s="197"/>
      <c r="AG1715" s="8"/>
      <c r="AH1715" s="58"/>
      <c r="AI1715" s="55"/>
      <c r="AJ1715" s="55"/>
      <c r="AK1715" s="55">
        <v>475.02634719014623</v>
      </c>
      <c r="AL1715" s="8">
        <v>184591.61161686029</v>
      </c>
      <c r="AM1715" s="58">
        <v>0.38859236484196719</v>
      </c>
      <c r="AN1715" s="237">
        <v>1</v>
      </c>
      <c r="AO1715" s="228"/>
      <c r="AP1715" s="55">
        <v>185.71386481176671</v>
      </c>
      <c r="AQ1715" s="200">
        <v>73299.672229675722</v>
      </c>
      <c r="AR1715" s="201">
        <v>0.39469143730313183</v>
      </c>
      <c r="AS1715" s="55">
        <v>1</v>
      </c>
      <c r="AT1715" s="55"/>
      <c r="AU1715" s="423">
        <v>151.61994750053893</v>
      </c>
      <c r="AV1715" s="200">
        <v>59703.904632009042</v>
      </c>
      <c r="AW1715" s="201">
        <v>0.39377341580860808</v>
      </c>
      <c r="AX1715" s="423">
        <v>1</v>
      </c>
      <c r="AY1715" s="55"/>
      <c r="AZ1715" s="424">
        <v>100.09081721730713</v>
      </c>
      <c r="BA1715" s="200">
        <v>39987.444805444</v>
      </c>
      <c r="BB1715" s="201">
        <v>0.39951162271587087</v>
      </c>
      <c r="BC1715" s="425">
        <v>1</v>
      </c>
      <c r="BD1715" s="136"/>
    </row>
    <row r="1716" spans="1:56" ht="11.25" customHeight="1">
      <c r="A1716" s="123">
        <v>371</v>
      </c>
      <c r="B1716" s="55" t="s">
        <v>1156</v>
      </c>
      <c r="C1716" s="345">
        <v>5</v>
      </c>
      <c r="D1716" s="57">
        <v>41696</v>
      </c>
      <c r="E1716" s="94">
        <v>250</v>
      </c>
      <c r="F1716" s="55" t="s">
        <v>588</v>
      </c>
      <c r="G1716" s="55" t="s">
        <v>748</v>
      </c>
      <c r="H1716" s="55" t="s">
        <v>9</v>
      </c>
      <c r="I1716" s="55" t="s">
        <v>849</v>
      </c>
      <c r="J1716" s="55" t="s">
        <v>596</v>
      </c>
      <c r="K1716" s="55" t="s">
        <v>688</v>
      </c>
      <c r="L1716" s="197">
        <v>380.07872301277251</v>
      </c>
      <c r="M1716" s="8">
        <v>158302.18487620016</v>
      </c>
      <c r="N1716" s="58">
        <v>0.4164984128061292</v>
      </c>
      <c r="O1716" s="55"/>
      <c r="P1716" s="55"/>
      <c r="Q1716" s="197"/>
      <c r="R1716" s="8">
        <v>0</v>
      </c>
      <c r="S1716" s="58">
        <v>0</v>
      </c>
      <c r="T1716" s="55"/>
      <c r="U1716" s="55"/>
      <c r="V1716" s="197"/>
      <c r="W1716" s="8">
        <v>0</v>
      </c>
      <c r="X1716" s="58">
        <v>0</v>
      </c>
      <c r="Y1716" s="55"/>
      <c r="Z1716" s="55"/>
      <c r="AA1716" s="197"/>
      <c r="AB1716" s="8"/>
      <c r="AC1716" s="58"/>
      <c r="AD1716" s="55"/>
      <c r="AE1716" s="55"/>
      <c r="AF1716" s="197"/>
      <c r="AG1716" s="8"/>
      <c r="AH1716" s="58"/>
      <c r="AI1716" s="55"/>
      <c r="AJ1716" s="55"/>
      <c r="AK1716" s="55">
        <v>318.67052732871434</v>
      </c>
      <c r="AL1716" s="8">
        <v>123832.93382010187</v>
      </c>
      <c r="AM1716" s="58">
        <v>0.38859236484196724</v>
      </c>
      <c r="AN1716" s="237">
        <v>1</v>
      </c>
      <c r="AO1716" s="228"/>
      <c r="AP1716" s="55">
        <v>153.62506157140436</v>
      </c>
      <c r="AQ1716" s="200">
        <v>60634.496357399716</v>
      </c>
      <c r="AR1716" s="201">
        <v>0.39469143730313189</v>
      </c>
      <c r="AS1716" s="55">
        <v>1</v>
      </c>
      <c r="AT1716" s="55"/>
      <c r="AU1716" s="423">
        <v>251.78129470624637</v>
      </c>
      <c r="AV1716" s="200">
        <v>99144.780453192448</v>
      </c>
      <c r="AW1716" s="201">
        <v>0.39377341580860808</v>
      </c>
      <c r="AX1716" s="423">
        <v>1</v>
      </c>
      <c r="AY1716" s="55"/>
      <c r="AZ1716" s="424">
        <v>374.32738698101105</v>
      </c>
      <c r="BA1716" s="200">
        <v>149548.14179977545</v>
      </c>
      <c r="BB1716" s="201">
        <v>0.39951162271587076</v>
      </c>
      <c r="BC1716" s="425">
        <v>1</v>
      </c>
      <c r="BD1716" s="136"/>
    </row>
    <row r="1717" spans="1:56" s="4" customFormat="1" ht="11.25" customHeight="1">
      <c r="A1717" s="123">
        <v>371</v>
      </c>
      <c r="B1717" s="55" t="s">
        <v>1279</v>
      </c>
      <c r="C1717" s="345">
        <v>6</v>
      </c>
      <c r="D1717" s="57">
        <v>41725</v>
      </c>
      <c r="E1717" s="94">
        <v>250</v>
      </c>
      <c r="F1717" s="55" t="s">
        <v>588</v>
      </c>
      <c r="G1717" s="55" t="s">
        <v>748</v>
      </c>
      <c r="H1717" s="55" t="s">
        <v>9</v>
      </c>
      <c r="I1717" s="55" t="s">
        <v>849</v>
      </c>
      <c r="J1717" s="55" t="s">
        <v>596</v>
      </c>
      <c r="K1717" s="55" t="s">
        <v>688</v>
      </c>
      <c r="L1717" s="197">
        <v>204.36973478181292</v>
      </c>
      <c r="M1717" s="8">
        <v>0</v>
      </c>
      <c r="N1717" s="58">
        <v>0</v>
      </c>
      <c r="O1717" s="55"/>
      <c r="P1717" s="55"/>
      <c r="Q1717" s="197"/>
      <c r="R1717" s="8">
        <v>0</v>
      </c>
      <c r="S1717" s="58">
        <v>0</v>
      </c>
      <c r="T1717" s="55"/>
      <c r="U1717" s="55"/>
      <c r="V1717" s="197"/>
      <c r="W1717" s="8">
        <v>0</v>
      </c>
      <c r="X1717" s="58">
        <v>0</v>
      </c>
      <c r="Y1717" s="55"/>
      <c r="Z1717" s="55"/>
      <c r="AA1717" s="197"/>
      <c r="AB1717" s="8"/>
      <c r="AC1717" s="58"/>
      <c r="AD1717" s="55"/>
      <c r="AE1717" s="55"/>
      <c r="AF1717" s="197"/>
      <c r="AG1717" s="8"/>
      <c r="AH1717" s="58"/>
      <c r="AI1717" s="55"/>
      <c r="AJ1717" s="55"/>
      <c r="AK1717" s="55">
        <v>573.69936489607392</v>
      </c>
      <c r="AL1717" s="8">
        <v>222935.19291330007</v>
      </c>
      <c r="AM1717" s="58">
        <v>0.38859236484196724</v>
      </c>
      <c r="AN1717" s="237">
        <v>1</v>
      </c>
      <c r="AO1717" s="228"/>
      <c r="AP1717" s="55">
        <v>187.76300480762353</v>
      </c>
      <c r="AQ1717" s="200">
        <v>74108.450239875776</v>
      </c>
      <c r="AR1717" s="201">
        <v>0.39469143730313183</v>
      </c>
      <c r="AS1717" s="55">
        <v>1</v>
      </c>
      <c r="AT1717" s="55"/>
      <c r="AU1717" s="423">
        <v>230.09935414537139</v>
      </c>
      <c r="AV1717" s="200">
        <v>90607.008657177503</v>
      </c>
      <c r="AW1717" s="201">
        <v>0.39377341580860808</v>
      </c>
      <c r="AX1717" s="423">
        <v>1</v>
      </c>
      <c r="AY1717" s="55"/>
      <c r="AZ1717" s="424">
        <v>253.88361307027347</v>
      </c>
      <c r="BA1717" s="200">
        <v>101429.45423867322</v>
      </c>
      <c r="BB1717" s="201">
        <v>0.39951162271587082</v>
      </c>
      <c r="BC1717" s="425">
        <v>1</v>
      </c>
      <c r="BD1717" s="136"/>
    </row>
    <row r="1718" spans="1:56" ht="11.25" customHeight="1">
      <c r="A1718" s="357">
        <v>372</v>
      </c>
      <c r="B1718" s="263" t="s">
        <v>1004</v>
      </c>
      <c r="C1718" s="344">
        <v>0</v>
      </c>
      <c r="D1718" s="264"/>
      <c r="E1718" s="421">
        <v>330.4</v>
      </c>
      <c r="F1718" s="263" t="s">
        <v>588</v>
      </c>
      <c r="G1718" s="263" t="s">
        <v>748</v>
      </c>
      <c r="H1718" s="263" t="s">
        <v>593</v>
      </c>
      <c r="I1718" s="263" t="s">
        <v>849</v>
      </c>
      <c r="J1718" s="263" t="s">
        <v>596</v>
      </c>
      <c r="K1718" s="263" t="s">
        <v>688</v>
      </c>
      <c r="L1718" s="267">
        <v>1908.4369999999999</v>
      </c>
      <c r="M1718" s="265">
        <v>797778.31414304522</v>
      </c>
      <c r="N1718" s="268">
        <v>0.41802706305895621</v>
      </c>
      <c r="O1718" s="263">
        <v>1</v>
      </c>
      <c r="P1718" s="263"/>
      <c r="Q1718" s="267">
        <v>1479.422</v>
      </c>
      <c r="R1718" s="265">
        <v>623644.06228946149</v>
      </c>
      <c r="S1718" s="268">
        <v>0.42154575387513604</v>
      </c>
      <c r="T1718" s="263">
        <v>1</v>
      </c>
      <c r="U1718" s="263"/>
      <c r="V1718" s="267">
        <v>1494.0309999999999</v>
      </c>
      <c r="W1718" s="265">
        <v>626317.68620335509</v>
      </c>
      <c r="X1718" s="268">
        <v>0.41921331364834807</v>
      </c>
      <c r="Y1718" s="263">
        <v>1</v>
      </c>
      <c r="Z1718" s="263"/>
      <c r="AA1718" s="267">
        <v>1493.0119999999999</v>
      </c>
      <c r="AB1718" s="265">
        <v>628627.56140563346</v>
      </c>
      <c r="AC1718" s="268">
        <v>0.42104655649494682</v>
      </c>
      <c r="AD1718" s="263">
        <v>1</v>
      </c>
      <c r="AE1718" s="263"/>
      <c r="AF1718" s="267">
        <v>1486.491</v>
      </c>
      <c r="AG1718" s="265">
        <v>622562.53663732426</v>
      </c>
      <c r="AH1718" s="268">
        <v>0.41881352570404012</v>
      </c>
      <c r="AI1718" s="263">
        <v>1</v>
      </c>
      <c r="AJ1718" s="263"/>
      <c r="AK1718" s="263">
        <v>829.813087</v>
      </c>
      <c r="AL1718" s="265">
        <v>352987.01437512267</v>
      </c>
      <c r="AM1718" s="268">
        <v>0.42538135383145947</v>
      </c>
      <c r="AN1718" s="263"/>
      <c r="AO1718" s="313"/>
      <c r="AP1718" s="263">
        <v>818.18</v>
      </c>
      <c r="AQ1718" s="265">
        <v>351818.63220390124</v>
      </c>
      <c r="AR1718" s="268">
        <v>0.43000150603033716</v>
      </c>
      <c r="AS1718" s="263"/>
      <c r="AT1718" s="263"/>
      <c r="AU1718" s="422">
        <v>724.82899999999995</v>
      </c>
      <c r="AV1718" s="265">
        <v>310324.30126283586</v>
      </c>
      <c r="AW1718" s="268">
        <v>0.42813449967211004</v>
      </c>
      <c r="AX1718" s="422"/>
      <c r="AY1718" s="263"/>
      <c r="AZ1718" s="422">
        <v>935.09899999999993</v>
      </c>
      <c r="BA1718" s="265">
        <v>408010.68831689766</v>
      </c>
      <c r="BB1718" s="268">
        <v>0.43632886819138689</v>
      </c>
      <c r="BC1718" s="422"/>
      <c r="BD1718" s="263"/>
    </row>
    <row r="1719" spans="1:56" ht="11.25" customHeight="1">
      <c r="A1719" s="123">
        <v>372</v>
      </c>
      <c r="B1719" s="55" t="s">
        <v>1004</v>
      </c>
      <c r="C1719" s="345">
        <v>1</v>
      </c>
      <c r="D1719" s="57">
        <v>37330</v>
      </c>
      <c r="E1719" s="94">
        <v>104.6</v>
      </c>
      <c r="F1719" s="55" t="s">
        <v>588</v>
      </c>
      <c r="G1719" s="55" t="s">
        <v>748</v>
      </c>
      <c r="H1719" s="55" t="s">
        <v>593</v>
      </c>
      <c r="I1719" s="55" t="s">
        <v>849</v>
      </c>
      <c r="J1719" s="55" t="s">
        <v>596</v>
      </c>
      <c r="K1719" s="55" t="s">
        <v>688</v>
      </c>
      <c r="L1719" s="55"/>
      <c r="M1719" s="8"/>
      <c r="N1719" s="58"/>
      <c r="O1719" s="55"/>
      <c r="P1719" s="55"/>
      <c r="Q1719" s="55"/>
      <c r="R1719" s="8">
        <v>0</v>
      </c>
      <c r="S1719" s="58">
        <v>0</v>
      </c>
      <c r="T1719" s="55"/>
      <c r="U1719" s="55"/>
      <c r="V1719" s="55"/>
      <c r="W1719" s="8">
        <v>0</v>
      </c>
      <c r="X1719" s="58">
        <v>0</v>
      </c>
      <c r="Y1719" s="55"/>
      <c r="Z1719" s="55"/>
      <c r="AA1719" s="55"/>
      <c r="AB1719" s="8"/>
      <c r="AC1719" s="58"/>
      <c r="AD1719" s="55"/>
      <c r="AE1719" s="55"/>
      <c r="AF1719" s="55"/>
      <c r="AG1719" s="8"/>
      <c r="AH1719" s="58"/>
      <c r="AI1719" s="55"/>
      <c r="AJ1719" s="55"/>
      <c r="AK1719" s="55">
        <v>114.935417</v>
      </c>
      <c r="AL1719" s="8">
        <v>48891.383260807095</v>
      </c>
      <c r="AM1719" s="58">
        <v>0.42538135360667018</v>
      </c>
      <c r="AN1719" s="237">
        <v>1</v>
      </c>
      <c r="AO1719" s="228"/>
      <c r="AP1719" s="55">
        <v>188.92764153727703</v>
      </c>
      <c r="AQ1719" s="200">
        <v>81239.605940453737</v>
      </c>
      <c r="AR1719" s="201">
        <v>0.43000381140323751</v>
      </c>
      <c r="AS1719" s="55">
        <v>1</v>
      </c>
      <c r="AT1719" s="55"/>
      <c r="AU1719" s="423">
        <v>197.11500000000001</v>
      </c>
      <c r="AV1719" s="200">
        <v>85602.203533298161</v>
      </c>
      <c r="AW1719" s="201">
        <v>0.43427544090149484</v>
      </c>
      <c r="AX1719" s="423">
        <v>1</v>
      </c>
      <c r="AY1719" s="55"/>
      <c r="AZ1719" s="423">
        <v>239.49199999999999</v>
      </c>
      <c r="BA1719" s="200">
        <v>106601.72510292692</v>
      </c>
      <c r="BB1719" s="201">
        <v>0.44511601683115481</v>
      </c>
      <c r="BC1719" s="425">
        <v>1</v>
      </c>
      <c r="BD1719" s="136"/>
    </row>
    <row r="1720" spans="1:56" ht="11.25" customHeight="1">
      <c r="A1720" s="123">
        <v>372</v>
      </c>
      <c r="B1720" s="55" t="s">
        <v>1004</v>
      </c>
      <c r="C1720" s="345">
        <v>2</v>
      </c>
      <c r="D1720" s="57">
        <v>37569</v>
      </c>
      <c r="E1720" s="94">
        <v>104.6</v>
      </c>
      <c r="F1720" s="55" t="s">
        <v>588</v>
      </c>
      <c r="G1720" s="55" t="s">
        <v>748</v>
      </c>
      <c r="H1720" s="55" t="s">
        <v>593</v>
      </c>
      <c r="I1720" s="55" t="s">
        <v>849</v>
      </c>
      <c r="J1720" s="55" t="s">
        <v>596</v>
      </c>
      <c r="K1720" s="55" t="s">
        <v>688</v>
      </c>
      <c r="L1720" s="55"/>
      <c r="M1720" s="8"/>
      <c r="N1720" s="58"/>
      <c r="O1720" s="55"/>
      <c r="P1720" s="55"/>
      <c r="Q1720" s="55"/>
      <c r="R1720" s="8">
        <v>0</v>
      </c>
      <c r="S1720" s="58">
        <v>0</v>
      </c>
      <c r="T1720" s="55"/>
      <c r="U1720" s="55"/>
      <c r="V1720" s="55"/>
      <c r="W1720" s="8">
        <v>0</v>
      </c>
      <c r="X1720" s="58">
        <v>0</v>
      </c>
      <c r="Y1720" s="55"/>
      <c r="Z1720" s="55"/>
      <c r="AA1720" s="55"/>
      <c r="AB1720" s="8"/>
      <c r="AC1720" s="58"/>
      <c r="AD1720" s="55"/>
      <c r="AE1720" s="55"/>
      <c r="AF1720" s="55"/>
      <c r="AG1720" s="8"/>
      <c r="AH1720" s="58"/>
      <c r="AI1720" s="55"/>
      <c r="AJ1720" s="55"/>
      <c r="AK1720" s="55">
        <v>419.287327</v>
      </c>
      <c r="AL1720" s="8">
        <v>178357.01070058125</v>
      </c>
      <c r="AM1720" s="58">
        <v>0.42538135358567908</v>
      </c>
      <c r="AN1720" s="237">
        <v>1</v>
      </c>
      <c r="AO1720" s="228"/>
      <c r="AP1720" s="55">
        <v>331.38114026239123</v>
      </c>
      <c r="AQ1720" s="200">
        <v>142495.15333997909</v>
      </c>
      <c r="AR1720" s="201">
        <v>0.43000381140323757</v>
      </c>
      <c r="AS1720" s="55">
        <v>1</v>
      </c>
      <c r="AT1720" s="55"/>
      <c r="AU1720" s="423">
        <v>260.85000000000002</v>
      </c>
      <c r="AV1720" s="200">
        <v>112980.54451129086</v>
      </c>
      <c r="AW1720" s="201">
        <v>0.43312457163615431</v>
      </c>
      <c r="AX1720" s="423">
        <v>1</v>
      </c>
      <c r="AY1720" s="55"/>
      <c r="AZ1720" s="423">
        <v>358.91300000000001</v>
      </c>
      <c r="BA1720" s="200">
        <v>157399.88459775152</v>
      </c>
      <c r="BB1720" s="201">
        <v>0.4385460671464993</v>
      </c>
      <c r="BC1720" s="425">
        <v>1</v>
      </c>
      <c r="BD1720" s="136"/>
    </row>
    <row r="1721" spans="1:56" ht="11.25" customHeight="1">
      <c r="A1721" s="123">
        <v>372</v>
      </c>
      <c r="B1721" s="55" t="s">
        <v>1004</v>
      </c>
      <c r="C1721" s="345">
        <v>3</v>
      </c>
      <c r="D1721" s="57">
        <v>37652</v>
      </c>
      <c r="E1721" s="94">
        <v>121.2</v>
      </c>
      <c r="F1721" s="55" t="s">
        <v>588</v>
      </c>
      <c r="G1721" s="55" t="s">
        <v>748</v>
      </c>
      <c r="H1721" s="55" t="s">
        <v>593</v>
      </c>
      <c r="I1721" s="55" t="s">
        <v>849</v>
      </c>
      <c r="J1721" s="55" t="s">
        <v>596</v>
      </c>
      <c r="K1721" s="55" t="s">
        <v>688</v>
      </c>
      <c r="L1721" s="55"/>
      <c r="M1721" s="8"/>
      <c r="N1721" s="58"/>
      <c r="O1721" s="55"/>
      <c r="P1721" s="55"/>
      <c r="Q1721" s="55"/>
      <c r="R1721" s="8">
        <v>0</v>
      </c>
      <c r="S1721" s="58">
        <v>0</v>
      </c>
      <c r="T1721" s="55"/>
      <c r="U1721" s="55"/>
      <c r="V1721" s="55"/>
      <c r="W1721" s="8">
        <v>0</v>
      </c>
      <c r="X1721" s="58">
        <v>0</v>
      </c>
      <c r="Y1721" s="55"/>
      <c r="Z1721" s="55"/>
      <c r="AA1721" s="55"/>
      <c r="AB1721" s="8"/>
      <c r="AC1721" s="58"/>
      <c r="AD1721" s="55"/>
      <c r="AE1721" s="55"/>
      <c r="AF1721" s="55"/>
      <c r="AG1721" s="8"/>
      <c r="AH1721" s="58"/>
      <c r="AI1721" s="55"/>
      <c r="AJ1721" s="55"/>
      <c r="AK1721" s="55">
        <v>295.59034300000002</v>
      </c>
      <c r="AL1721" s="8">
        <v>125738.62039407894</v>
      </c>
      <c r="AM1721" s="58">
        <v>0.42538135420100287</v>
      </c>
      <c r="AN1721" s="237">
        <v>1</v>
      </c>
      <c r="AO1721" s="228"/>
      <c r="AP1721" s="55">
        <v>297.87021820033175</v>
      </c>
      <c r="AQ1721" s="200">
        <v>128085.32912965669</v>
      </c>
      <c r="AR1721" s="201">
        <v>0.43000381140323757</v>
      </c>
      <c r="AS1721" s="55">
        <v>1</v>
      </c>
      <c r="AT1721" s="55"/>
      <c r="AU1721" s="423">
        <v>266.86399999999998</v>
      </c>
      <c r="AV1721" s="200">
        <v>111741.55321824682</v>
      </c>
      <c r="AW1721" s="201">
        <v>0.41872097104984868</v>
      </c>
      <c r="AX1721" s="423">
        <v>1</v>
      </c>
      <c r="AY1721" s="55"/>
      <c r="AZ1721" s="423">
        <v>336.69400000000002</v>
      </c>
      <c r="BA1721" s="200">
        <v>144009.07861621917</v>
      </c>
      <c r="BB1721" s="201">
        <v>0.42771501308671717</v>
      </c>
      <c r="BC1721" s="425">
        <v>1</v>
      </c>
      <c r="BD1721" s="136"/>
    </row>
    <row r="1722" spans="1:56" s="4" customFormat="1" ht="11.25" customHeight="1">
      <c r="A1722" s="357">
        <v>373</v>
      </c>
      <c r="B1722" s="263" t="s">
        <v>174</v>
      </c>
      <c r="C1722" s="344">
        <v>0</v>
      </c>
      <c r="D1722" s="264"/>
      <c r="E1722" s="421">
        <v>234</v>
      </c>
      <c r="F1722" s="263" t="s">
        <v>1138</v>
      </c>
      <c r="G1722" s="263" t="s">
        <v>748</v>
      </c>
      <c r="H1722" s="263" t="s">
        <v>385</v>
      </c>
      <c r="I1722" s="263" t="s">
        <v>103</v>
      </c>
      <c r="J1722" s="263"/>
      <c r="K1722" s="263"/>
      <c r="L1722" s="267">
        <v>216.31299999999999</v>
      </c>
      <c r="M1722" s="265">
        <v>0</v>
      </c>
      <c r="N1722" s="268">
        <v>0</v>
      </c>
      <c r="O1722" s="263"/>
      <c r="P1722" s="263"/>
      <c r="Q1722" s="267">
        <v>164.17500000000001</v>
      </c>
      <c r="R1722" s="265">
        <v>0</v>
      </c>
      <c r="S1722" s="268">
        <v>0</v>
      </c>
      <c r="T1722" s="263"/>
      <c r="U1722" s="263"/>
      <c r="V1722" s="284">
        <v>320.13130000000001</v>
      </c>
      <c r="W1722" s="265">
        <v>0</v>
      </c>
      <c r="X1722" s="268">
        <v>0</v>
      </c>
      <c r="Y1722" s="263"/>
      <c r="Z1722" s="263"/>
      <c r="AA1722" s="269">
        <v>366.44855000000001</v>
      </c>
      <c r="AB1722" s="265">
        <v>0</v>
      </c>
      <c r="AC1722" s="268">
        <v>0</v>
      </c>
      <c r="AD1722" s="263"/>
      <c r="AE1722" s="263"/>
      <c r="AF1722" s="286">
        <v>342.23025000000001</v>
      </c>
      <c r="AG1722" s="265">
        <v>0</v>
      </c>
      <c r="AH1722" s="268">
        <v>0</v>
      </c>
      <c r="AI1722" s="263"/>
      <c r="AJ1722" s="263"/>
      <c r="AK1722" s="263">
        <v>450.60565000000003</v>
      </c>
      <c r="AL1722" s="265">
        <v>0</v>
      </c>
      <c r="AM1722" s="268">
        <v>0</v>
      </c>
      <c r="AN1722" s="263"/>
      <c r="AO1722" s="313"/>
      <c r="AP1722" s="263">
        <v>100.64425</v>
      </c>
      <c r="AQ1722" s="265">
        <v>0</v>
      </c>
      <c r="AR1722" s="268">
        <v>0</v>
      </c>
      <c r="AS1722" s="263"/>
      <c r="AT1722" s="263"/>
      <c r="AU1722" s="422">
        <v>342.76755000000003</v>
      </c>
      <c r="AV1722" s="265">
        <v>0</v>
      </c>
      <c r="AW1722" s="268">
        <v>0</v>
      </c>
      <c r="AX1722" s="422"/>
      <c r="AY1722" s="263"/>
      <c r="AZ1722" s="422">
        <v>508.21615000000003</v>
      </c>
      <c r="BA1722" s="265">
        <v>0</v>
      </c>
      <c r="BB1722" s="268">
        <v>0</v>
      </c>
      <c r="BC1722" s="422"/>
      <c r="BD1722" s="263"/>
    </row>
    <row r="1723" spans="1:56" ht="11.25" customHeight="1">
      <c r="A1723" s="123">
        <v>373</v>
      </c>
      <c r="B1723" s="55" t="s">
        <v>174</v>
      </c>
      <c r="C1723" s="345">
        <v>1</v>
      </c>
      <c r="D1723" s="57">
        <v>39535</v>
      </c>
      <c r="E1723" s="8">
        <v>39</v>
      </c>
      <c r="F1723" s="55" t="s">
        <v>1138</v>
      </c>
      <c r="G1723" s="55" t="s">
        <v>748</v>
      </c>
      <c r="H1723" s="55" t="s">
        <v>385</v>
      </c>
      <c r="I1723" s="55" t="s">
        <v>103</v>
      </c>
      <c r="J1723" s="55"/>
      <c r="K1723" s="55"/>
      <c r="L1723" s="55"/>
      <c r="M1723" s="8"/>
      <c r="N1723" s="58"/>
      <c r="O1723" s="55"/>
      <c r="P1723" s="55"/>
      <c r="Q1723" s="55"/>
      <c r="R1723" s="8">
        <v>0</v>
      </c>
      <c r="S1723" s="58">
        <v>0</v>
      </c>
      <c r="T1723" s="55"/>
      <c r="U1723" s="55"/>
      <c r="V1723" s="55"/>
      <c r="W1723" s="8">
        <v>0</v>
      </c>
      <c r="X1723" s="58">
        <v>0</v>
      </c>
      <c r="Y1723" s="55"/>
      <c r="Z1723" s="55"/>
      <c r="AA1723" s="55"/>
      <c r="AB1723" s="8"/>
      <c r="AC1723" s="58"/>
      <c r="AD1723" s="55"/>
      <c r="AE1723" s="55"/>
      <c r="AF1723" s="55"/>
      <c r="AG1723" s="8"/>
      <c r="AH1723" s="58"/>
      <c r="AI1723" s="55"/>
      <c r="AJ1723" s="55"/>
      <c r="AK1723" s="55">
        <v>150.50369999999998</v>
      </c>
      <c r="AL1723" s="8">
        <v>0</v>
      </c>
      <c r="AM1723" s="58">
        <v>0</v>
      </c>
      <c r="AN1723" s="55"/>
      <c r="AO1723" s="228"/>
      <c r="AP1723" s="55">
        <v>22.07</v>
      </c>
      <c r="AQ1723" s="200">
        <v>0</v>
      </c>
      <c r="AR1723" s="201">
        <v>0</v>
      </c>
      <c r="AS1723" s="55"/>
      <c r="AT1723" s="55"/>
      <c r="AU1723" s="423">
        <v>70.197249999999997</v>
      </c>
      <c r="AV1723" s="200">
        <v>0</v>
      </c>
      <c r="AW1723" s="201">
        <v>0</v>
      </c>
      <c r="AX1723" s="423"/>
      <c r="AY1723" s="55"/>
      <c r="AZ1723" s="423">
        <v>95.52</v>
      </c>
      <c r="BA1723" s="200">
        <v>0</v>
      </c>
      <c r="BB1723" s="201">
        <v>0</v>
      </c>
      <c r="BC1723" s="425"/>
      <c r="BD1723" s="136"/>
    </row>
    <row r="1724" spans="1:56" ht="11.25" customHeight="1">
      <c r="A1724" s="123">
        <v>373</v>
      </c>
      <c r="B1724" s="55" t="s">
        <v>174</v>
      </c>
      <c r="C1724" s="345">
        <v>2</v>
      </c>
      <c r="D1724" s="57">
        <v>39691</v>
      </c>
      <c r="E1724" s="8">
        <v>39</v>
      </c>
      <c r="F1724" s="55" t="s">
        <v>1138</v>
      </c>
      <c r="G1724" s="55" t="s">
        <v>748</v>
      </c>
      <c r="H1724" s="55" t="s">
        <v>385</v>
      </c>
      <c r="I1724" s="55" t="s">
        <v>103</v>
      </c>
      <c r="J1724" s="55"/>
      <c r="K1724" s="55"/>
      <c r="L1724" s="55"/>
      <c r="M1724" s="8"/>
      <c r="N1724" s="58"/>
      <c r="O1724" s="55"/>
      <c r="P1724" s="55"/>
      <c r="Q1724" s="55"/>
      <c r="R1724" s="8">
        <v>0</v>
      </c>
      <c r="S1724" s="58">
        <v>0</v>
      </c>
      <c r="T1724" s="55"/>
      <c r="U1724" s="55"/>
      <c r="V1724" s="55"/>
      <c r="W1724" s="8">
        <v>0</v>
      </c>
      <c r="X1724" s="58">
        <v>0</v>
      </c>
      <c r="Y1724" s="55"/>
      <c r="Z1724" s="55"/>
      <c r="AA1724" s="55"/>
      <c r="AB1724" s="8"/>
      <c r="AC1724" s="58"/>
      <c r="AD1724" s="55"/>
      <c r="AE1724" s="55"/>
      <c r="AF1724" s="55"/>
      <c r="AG1724" s="8"/>
      <c r="AH1724" s="58"/>
      <c r="AI1724" s="55"/>
      <c r="AJ1724" s="55"/>
      <c r="AK1724" s="55">
        <v>60.923849999999995</v>
      </c>
      <c r="AL1724" s="8">
        <v>0</v>
      </c>
      <c r="AM1724" s="58">
        <v>0</v>
      </c>
      <c r="AN1724" s="55"/>
      <c r="AO1724" s="228"/>
      <c r="AP1724" s="55">
        <v>17.14</v>
      </c>
      <c r="AQ1724" s="200">
        <v>0</v>
      </c>
      <c r="AR1724" s="201">
        <v>0</v>
      </c>
      <c r="AS1724" s="55"/>
      <c r="AT1724" s="55"/>
      <c r="AU1724" s="423">
        <v>69.600250000000003</v>
      </c>
      <c r="AV1724" s="200">
        <v>0</v>
      </c>
      <c r="AW1724" s="201">
        <v>0</v>
      </c>
      <c r="AX1724" s="423"/>
      <c r="AY1724" s="55"/>
      <c r="AZ1724" s="423">
        <v>83.639699999999991</v>
      </c>
      <c r="BA1724" s="200">
        <v>0</v>
      </c>
      <c r="BB1724" s="201">
        <v>0</v>
      </c>
      <c r="BC1724" s="425"/>
      <c r="BD1724" s="136"/>
    </row>
    <row r="1725" spans="1:56" s="4" customFormat="1" ht="11.25" customHeight="1">
      <c r="A1725" s="123">
        <v>373</v>
      </c>
      <c r="B1725" s="55" t="s">
        <v>174</v>
      </c>
      <c r="C1725" s="345">
        <v>3</v>
      </c>
      <c r="D1725" s="57">
        <v>39991</v>
      </c>
      <c r="E1725" s="8">
        <v>39</v>
      </c>
      <c r="F1725" s="55" t="s">
        <v>1138</v>
      </c>
      <c r="G1725" s="55" t="s">
        <v>748</v>
      </c>
      <c r="H1725" s="55" t="s">
        <v>385</v>
      </c>
      <c r="I1725" s="55" t="s">
        <v>103</v>
      </c>
      <c r="J1725" s="55"/>
      <c r="K1725" s="55"/>
      <c r="L1725" s="55"/>
      <c r="M1725" s="8"/>
      <c r="N1725" s="58"/>
      <c r="O1725" s="55"/>
      <c r="P1725" s="55"/>
      <c r="Q1725" s="55"/>
      <c r="R1725" s="8">
        <v>0</v>
      </c>
      <c r="S1725" s="58">
        <v>0</v>
      </c>
      <c r="T1725" s="55"/>
      <c r="U1725" s="55"/>
      <c r="V1725" s="55"/>
      <c r="W1725" s="8">
        <v>0</v>
      </c>
      <c r="X1725" s="58">
        <v>0</v>
      </c>
      <c r="Y1725" s="55"/>
      <c r="Z1725" s="55"/>
      <c r="AA1725" s="55"/>
      <c r="AB1725" s="8"/>
      <c r="AC1725" s="58"/>
      <c r="AD1725" s="55"/>
      <c r="AE1725" s="55"/>
      <c r="AF1725" s="55"/>
      <c r="AG1725" s="8"/>
      <c r="AH1725" s="58"/>
      <c r="AI1725" s="55"/>
      <c r="AJ1725" s="55"/>
      <c r="AK1725" s="55">
        <v>58.724900000000005</v>
      </c>
      <c r="AL1725" s="8">
        <v>0</v>
      </c>
      <c r="AM1725" s="58">
        <v>0</v>
      </c>
      <c r="AN1725" s="55"/>
      <c r="AO1725" s="228"/>
      <c r="AP1725" s="55">
        <v>6.4</v>
      </c>
      <c r="AQ1725" s="200">
        <v>0</v>
      </c>
      <c r="AR1725" s="201">
        <v>0</v>
      </c>
      <c r="AS1725" s="55"/>
      <c r="AT1725" s="55"/>
      <c r="AU1725" s="423">
        <v>0</v>
      </c>
      <c r="AV1725" s="200">
        <v>0</v>
      </c>
      <c r="AW1725" s="201">
        <v>0</v>
      </c>
      <c r="AX1725" s="423"/>
      <c r="AY1725" s="55"/>
      <c r="AZ1725" s="423">
        <v>47.849550000000001</v>
      </c>
      <c r="BA1725" s="200">
        <v>0</v>
      </c>
      <c r="BB1725" s="201">
        <v>0</v>
      </c>
      <c r="BC1725" s="425"/>
      <c r="BD1725" s="136"/>
    </row>
    <row r="1726" spans="1:56" ht="11.25" customHeight="1">
      <c r="A1726" s="123">
        <v>373</v>
      </c>
      <c r="B1726" s="55" t="s">
        <v>174</v>
      </c>
      <c r="C1726" s="345">
        <v>4</v>
      </c>
      <c r="D1726" s="57">
        <v>40418</v>
      </c>
      <c r="E1726" s="8">
        <v>39</v>
      </c>
      <c r="F1726" s="55" t="s">
        <v>1138</v>
      </c>
      <c r="G1726" s="55" t="s">
        <v>748</v>
      </c>
      <c r="H1726" s="55" t="s">
        <v>385</v>
      </c>
      <c r="I1726" s="55" t="s">
        <v>103</v>
      </c>
      <c r="J1726" s="55"/>
      <c r="K1726" s="55"/>
      <c r="L1726" s="55"/>
      <c r="M1726" s="8"/>
      <c r="N1726" s="58"/>
      <c r="O1726" s="55"/>
      <c r="P1726" s="55"/>
      <c r="Q1726" s="55"/>
      <c r="R1726" s="8">
        <v>0</v>
      </c>
      <c r="S1726" s="58">
        <v>0</v>
      </c>
      <c r="T1726" s="55"/>
      <c r="U1726" s="55"/>
      <c r="V1726" s="55"/>
      <c r="W1726" s="8">
        <v>0</v>
      </c>
      <c r="X1726" s="58">
        <v>0</v>
      </c>
      <c r="Y1726" s="55"/>
      <c r="Z1726" s="55"/>
      <c r="AA1726" s="55"/>
      <c r="AB1726" s="8"/>
      <c r="AC1726" s="58"/>
      <c r="AD1726" s="55"/>
      <c r="AE1726" s="55"/>
      <c r="AF1726" s="55"/>
      <c r="AG1726" s="8"/>
      <c r="AH1726" s="58"/>
      <c r="AI1726" s="55"/>
      <c r="AJ1726" s="55"/>
      <c r="AK1726" s="55">
        <v>57.779650000000004</v>
      </c>
      <c r="AL1726" s="8">
        <v>0</v>
      </c>
      <c r="AM1726" s="58">
        <v>0</v>
      </c>
      <c r="AN1726" s="55"/>
      <c r="AO1726" s="228"/>
      <c r="AP1726" s="55">
        <v>16.399999999999999</v>
      </c>
      <c r="AQ1726" s="200">
        <v>0</v>
      </c>
      <c r="AR1726" s="201">
        <v>0</v>
      </c>
      <c r="AS1726" s="55"/>
      <c r="AT1726" s="55"/>
      <c r="AU1726" s="423">
        <v>65.610299999999995</v>
      </c>
      <c r="AV1726" s="200">
        <v>0</v>
      </c>
      <c r="AW1726" s="201">
        <v>0</v>
      </c>
      <c r="AX1726" s="423"/>
      <c r="AY1726" s="55"/>
      <c r="AZ1726" s="423">
        <v>84.624750000000006</v>
      </c>
      <c r="BA1726" s="200">
        <v>0</v>
      </c>
      <c r="BB1726" s="201">
        <v>0</v>
      </c>
      <c r="BC1726" s="425"/>
      <c r="BD1726" s="136"/>
    </row>
    <row r="1727" spans="1:56" ht="11.25" customHeight="1">
      <c r="A1727" s="123">
        <v>373</v>
      </c>
      <c r="B1727" s="55" t="s">
        <v>174</v>
      </c>
      <c r="C1727" s="345">
        <v>5</v>
      </c>
      <c r="D1727" s="57">
        <v>40491</v>
      </c>
      <c r="E1727" s="8">
        <v>39</v>
      </c>
      <c r="F1727" s="55" t="s">
        <v>1138</v>
      </c>
      <c r="G1727" s="55" t="s">
        <v>748</v>
      </c>
      <c r="H1727" s="55" t="s">
        <v>385</v>
      </c>
      <c r="I1727" s="55" t="s">
        <v>103</v>
      </c>
      <c r="J1727" s="55"/>
      <c r="K1727" s="55"/>
      <c r="L1727" s="55"/>
      <c r="M1727" s="8"/>
      <c r="N1727" s="58"/>
      <c r="O1727" s="55"/>
      <c r="P1727" s="55"/>
      <c r="Q1727" s="55"/>
      <c r="R1727" s="8">
        <v>0</v>
      </c>
      <c r="S1727" s="58">
        <v>0</v>
      </c>
      <c r="T1727" s="55"/>
      <c r="U1727" s="55"/>
      <c r="V1727" s="55"/>
      <c r="W1727" s="8">
        <v>0</v>
      </c>
      <c r="X1727" s="58">
        <v>0</v>
      </c>
      <c r="Y1727" s="55"/>
      <c r="Z1727" s="55"/>
      <c r="AA1727" s="55"/>
      <c r="AB1727" s="8"/>
      <c r="AC1727" s="58"/>
      <c r="AD1727" s="55"/>
      <c r="AE1727" s="55"/>
      <c r="AF1727" s="55"/>
      <c r="AG1727" s="8"/>
      <c r="AH1727" s="58"/>
      <c r="AI1727" s="55"/>
      <c r="AJ1727" s="55"/>
      <c r="AK1727" s="55">
        <v>63.043199999999999</v>
      </c>
      <c r="AL1727" s="8">
        <v>0</v>
      </c>
      <c r="AM1727" s="58">
        <v>0</v>
      </c>
      <c r="AN1727" s="55"/>
      <c r="AO1727" s="228"/>
      <c r="AP1727" s="55">
        <v>22.83</v>
      </c>
      <c r="AQ1727" s="200">
        <v>0</v>
      </c>
      <c r="AR1727" s="201">
        <v>0</v>
      </c>
      <c r="AS1727" s="55"/>
      <c r="AT1727" s="55"/>
      <c r="AU1727" s="423">
        <v>73.023050000000012</v>
      </c>
      <c r="AV1727" s="200">
        <v>0</v>
      </c>
      <c r="AW1727" s="201">
        <v>0</v>
      </c>
      <c r="AX1727" s="423"/>
      <c r="AY1727" s="55"/>
      <c r="AZ1727" s="423">
        <v>100.50495000000001</v>
      </c>
      <c r="BA1727" s="200">
        <v>0</v>
      </c>
      <c r="BB1727" s="201">
        <v>0</v>
      </c>
      <c r="BC1727" s="425"/>
      <c r="BD1727" s="136"/>
    </row>
    <row r="1728" spans="1:56" ht="11.25" customHeight="1">
      <c r="A1728" s="123">
        <v>373</v>
      </c>
      <c r="B1728" s="55" t="s">
        <v>174</v>
      </c>
      <c r="C1728" s="345">
        <v>6</v>
      </c>
      <c r="D1728" s="57">
        <v>40703</v>
      </c>
      <c r="E1728" s="8">
        <v>39</v>
      </c>
      <c r="F1728" s="55" t="s">
        <v>1138</v>
      </c>
      <c r="G1728" s="55" t="s">
        <v>748</v>
      </c>
      <c r="H1728" s="55" t="s">
        <v>385</v>
      </c>
      <c r="I1728" s="55" t="s">
        <v>103</v>
      </c>
      <c r="J1728" s="55"/>
      <c r="K1728" s="55"/>
      <c r="L1728" s="55"/>
      <c r="M1728" s="8"/>
      <c r="N1728" s="58"/>
      <c r="O1728" s="55"/>
      <c r="P1728" s="55"/>
      <c r="Q1728" s="55"/>
      <c r="R1728" s="8">
        <v>0</v>
      </c>
      <c r="S1728" s="58">
        <v>0</v>
      </c>
      <c r="T1728" s="55"/>
      <c r="U1728" s="55"/>
      <c r="V1728" s="55"/>
      <c r="W1728" s="8">
        <v>0</v>
      </c>
      <c r="X1728" s="58">
        <v>0</v>
      </c>
      <c r="Y1728" s="55"/>
      <c r="Z1728" s="55"/>
      <c r="AA1728" s="55"/>
      <c r="AB1728" s="8"/>
      <c r="AC1728" s="58"/>
      <c r="AD1728" s="55"/>
      <c r="AE1728" s="55"/>
      <c r="AF1728" s="55"/>
      <c r="AG1728" s="8"/>
      <c r="AH1728" s="58"/>
      <c r="AI1728" s="55"/>
      <c r="AJ1728" s="55"/>
      <c r="AK1728" s="55">
        <v>59.63035</v>
      </c>
      <c r="AL1728" s="8">
        <v>0</v>
      </c>
      <c r="AM1728" s="58">
        <v>0</v>
      </c>
      <c r="AN1728" s="55"/>
      <c r="AO1728" s="228"/>
      <c r="AP1728" s="55">
        <v>15.81</v>
      </c>
      <c r="AQ1728" s="200">
        <v>0</v>
      </c>
      <c r="AR1728" s="201">
        <v>0</v>
      </c>
      <c r="AS1728" s="55"/>
      <c r="AT1728" s="55"/>
      <c r="AU1728" s="423">
        <v>64.336699999999993</v>
      </c>
      <c r="AV1728" s="200">
        <v>0</v>
      </c>
      <c r="AW1728" s="201">
        <v>0</v>
      </c>
      <c r="AX1728" s="423"/>
      <c r="AY1728" s="55"/>
      <c r="AZ1728" s="423">
        <v>96.077200000000005</v>
      </c>
      <c r="BA1728" s="200">
        <v>0</v>
      </c>
      <c r="BB1728" s="201">
        <v>0</v>
      </c>
      <c r="BC1728" s="425"/>
      <c r="BD1728" s="136"/>
    </row>
    <row r="1729" spans="1:56" ht="11.25" customHeight="1">
      <c r="A1729" s="357">
        <v>374</v>
      </c>
      <c r="B1729" s="263" t="s">
        <v>1202</v>
      </c>
      <c r="C1729" s="344">
        <v>0</v>
      </c>
      <c r="D1729" s="264"/>
      <c r="E1729" s="421">
        <v>1980</v>
      </c>
      <c r="F1729" s="263" t="s">
        <v>312</v>
      </c>
      <c r="G1729" s="263" t="s">
        <v>338</v>
      </c>
      <c r="H1729" s="263" t="s">
        <v>1203</v>
      </c>
      <c r="I1729" s="263" t="s">
        <v>849</v>
      </c>
      <c r="J1729" s="263" t="s">
        <v>591</v>
      </c>
      <c r="K1729" s="263" t="s">
        <v>848</v>
      </c>
      <c r="L1729" s="267">
        <v>5155.9859999999999</v>
      </c>
      <c r="M1729" s="265">
        <v>5138947.8338703802</v>
      </c>
      <c r="N1729" s="268">
        <v>0.99669545919449365</v>
      </c>
      <c r="O1729" s="263">
        <v>1</v>
      </c>
      <c r="P1729" s="263"/>
      <c r="Q1729" s="267">
        <v>7200.4</v>
      </c>
      <c r="R1729" s="265">
        <v>6906864.9937634673</v>
      </c>
      <c r="S1729" s="268">
        <v>0.95923351393859613</v>
      </c>
      <c r="T1729" s="263">
        <v>1</v>
      </c>
      <c r="U1729" s="263"/>
      <c r="V1729" s="267">
        <v>8492.0470000000005</v>
      </c>
      <c r="W1729" s="265">
        <v>7937407.452250964</v>
      </c>
      <c r="X1729" s="268">
        <v>0.93468717875100826</v>
      </c>
      <c r="Y1729" s="263">
        <v>1</v>
      </c>
      <c r="Z1729" s="263"/>
      <c r="AA1729" s="267">
        <v>10093.174000000001</v>
      </c>
      <c r="AB1729" s="265">
        <v>9183979.2504724897</v>
      </c>
      <c r="AC1729" s="268">
        <v>0.90991983794914155</v>
      </c>
      <c r="AD1729" s="263">
        <v>1</v>
      </c>
      <c r="AE1729" s="263"/>
      <c r="AF1729" s="267">
        <v>10976.85</v>
      </c>
      <c r="AG1729" s="265">
        <v>9880244.378208084</v>
      </c>
      <c r="AH1729" s="268">
        <v>0.90009833223630498</v>
      </c>
      <c r="AI1729" s="263">
        <v>1</v>
      </c>
      <c r="AJ1729" s="263"/>
      <c r="AK1729" s="263">
        <v>11790</v>
      </c>
      <c r="AL1729" s="265">
        <v>10555014.769605966</v>
      </c>
      <c r="AM1729" s="268">
        <v>0.89525146476725748</v>
      </c>
      <c r="AN1729" s="263"/>
      <c r="AO1729" s="313"/>
      <c r="AP1729" s="263">
        <v>11973.41</v>
      </c>
      <c r="AQ1729" s="265">
        <v>10691294.137306429</v>
      </c>
      <c r="AR1729" s="268">
        <v>0.89291973943149272</v>
      </c>
      <c r="AS1729" s="263"/>
      <c r="AT1729" s="263"/>
      <c r="AU1729" s="422">
        <v>12256.957544780998</v>
      </c>
      <c r="AV1729" s="265">
        <v>10912502.967431333</v>
      </c>
      <c r="AW1729" s="268">
        <v>0.89031090526032441</v>
      </c>
      <c r="AX1729" s="422"/>
      <c r="AY1729" s="263"/>
      <c r="AZ1729" s="422">
        <v>12141.841205999997</v>
      </c>
      <c r="BA1729" s="265">
        <v>10816493.910730608</v>
      </c>
      <c r="BB1729" s="268">
        <v>0.89084461962700867</v>
      </c>
      <c r="BC1729" s="422"/>
      <c r="BD1729" s="263"/>
    </row>
    <row r="1730" spans="1:56" s="4" customFormat="1" ht="11.25" customHeight="1">
      <c r="A1730" s="123">
        <v>374</v>
      </c>
      <c r="B1730" s="55" t="s">
        <v>1202</v>
      </c>
      <c r="C1730" s="345">
        <v>1</v>
      </c>
      <c r="D1730" s="57">
        <v>42363</v>
      </c>
      <c r="E1730" s="94">
        <v>660</v>
      </c>
      <c r="F1730" s="122" t="s">
        <v>312</v>
      </c>
      <c r="G1730" s="122" t="s">
        <v>338</v>
      </c>
      <c r="H1730" s="55" t="s">
        <v>1203</v>
      </c>
      <c r="I1730" s="55" t="s">
        <v>849</v>
      </c>
      <c r="J1730" s="55" t="s">
        <v>591</v>
      </c>
      <c r="K1730" s="55" t="s">
        <v>848</v>
      </c>
      <c r="L1730" s="197">
        <v>2356.4029999999998</v>
      </c>
      <c r="M1730" s="8">
        <v>2313399.993269932</v>
      </c>
      <c r="N1730" s="58">
        <v>0.98175057206680361</v>
      </c>
      <c r="O1730" s="55"/>
      <c r="P1730" s="55">
        <v>1</v>
      </c>
      <c r="Q1730" s="8">
        <v>3566.99</v>
      </c>
      <c r="R1730" s="8">
        <v>3404544.6257479843</v>
      </c>
      <c r="S1730" s="58">
        <v>0.95445869647741777</v>
      </c>
      <c r="T1730" s="55"/>
      <c r="U1730" s="55">
        <v>1</v>
      </c>
      <c r="V1730" s="197">
        <v>3258.7269999999999</v>
      </c>
      <c r="W1730" s="8">
        <v>3071569.6250276477</v>
      </c>
      <c r="X1730" s="58">
        <v>0.9425673353513957</v>
      </c>
      <c r="Y1730" s="55"/>
      <c r="Z1730" s="55">
        <v>1</v>
      </c>
      <c r="AA1730" s="197">
        <v>3387.9459999999999</v>
      </c>
      <c r="AB1730" s="8">
        <v>3084744.2392322933</v>
      </c>
      <c r="AC1730" s="58">
        <v>0.9105057280229063</v>
      </c>
      <c r="AD1730" s="55"/>
      <c r="AE1730" s="55">
        <v>1</v>
      </c>
      <c r="AF1730" s="197">
        <v>3881.07</v>
      </c>
      <c r="AG1730" s="8">
        <v>3461408.6614389722</v>
      </c>
      <c r="AH1730" s="58">
        <v>0.89186968063935257</v>
      </c>
      <c r="AI1730" s="55"/>
      <c r="AJ1730" s="55"/>
      <c r="AK1730" s="55">
        <v>4048.71</v>
      </c>
      <c r="AL1730" s="8">
        <v>3618042.3927444955</v>
      </c>
      <c r="AM1730" s="58">
        <v>0.89362843788379398</v>
      </c>
      <c r="AN1730" s="237">
        <v>1</v>
      </c>
      <c r="AO1730" s="228"/>
      <c r="AP1730" s="55">
        <v>3819.76</v>
      </c>
      <c r="AQ1730" s="200">
        <v>3395118.6882826602</v>
      </c>
      <c r="AR1730" s="201">
        <v>0.88883036847410835</v>
      </c>
      <c r="AS1730" s="55">
        <v>1</v>
      </c>
      <c r="AT1730" s="55"/>
      <c r="AU1730" s="423">
        <v>4456.1046718577654</v>
      </c>
      <c r="AV1730" s="200">
        <v>3961307.0352406111</v>
      </c>
      <c r="AW1730" s="201">
        <v>0.88896184603965511</v>
      </c>
      <c r="AX1730" s="423">
        <v>1</v>
      </c>
      <c r="AY1730" s="55"/>
      <c r="AZ1730" s="426">
        <v>4192.2217885957234</v>
      </c>
      <c r="BA1730" s="200">
        <v>3744061.4548807163</v>
      </c>
      <c r="BB1730" s="201">
        <v>0.89309717941589906</v>
      </c>
      <c r="BC1730" s="425">
        <v>1</v>
      </c>
      <c r="BD1730" s="136"/>
    </row>
    <row r="1731" spans="1:56" ht="11.25" customHeight="1">
      <c r="A1731" s="123">
        <v>374</v>
      </c>
      <c r="B1731" s="55" t="s">
        <v>1202</v>
      </c>
      <c r="C1731" s="345">
        <v>2</v>
      </c>
      <c r="D1731" s="57">
        <v>42619</v>
      </c>
      <c r="E1731" s="94">
        <v>660</v>
      </c>
      <c r="F1731" s="122" t="s">
        <v>312</v>
      </c>
      <c r="G1731" s="122" t="s">
        <v>338</v>
      </c>
      <c r="H1731" s="55" t="s">
        <v>1203</v>
      </c>
      <c r="I1731" s="55" t="s">
        <v>849</v>
      </c>
      <c r="J1731" s="55" t="s">
        <v>591</v>
      </c>
      <c r="K1731" s="55" t="s">
        <v>848</v>
      </c>
      <c r="L1731" s="197">
        <v>1909.895</v>
      </c>
      <c r="M1731" s="8">
        <v>1910831.2427882836</v>
      </c>
      <c r="N1731" s="58">
        <v>1.0004902064188259</v>
      </c>
      <c r="O1731" s="55"/>
      <c r="P1731" s="55">
        <v>1</v>
      </c>
      <c r="Q1731" s="8">
        <v>1575.12</v>
      </c>
      <c r="R1731" s="8">
        <v>1596665.5234452882</v>
      </c>
      <c r="S1731" s="58">
        <v>1.0136786552423234</v>
      </c>
      <c r="T1731" s="55"/>
      <c r="U1731" s="55">
        <v>1</v>
      </c>
      <c r="V1731" s="197">
        <v>1671.326</v>
      </c>
      <c r="W1731" s="8">
        <v>1547896.9464735575</v>
      </c>
      <c r="X1731" s="58">
        <v>0.92614902566797708</v>
      </c>
      <c r="Y1731" s="55"/>
      <c r="Z1731" s="55">
        <v>1</v>
      </c>
      <c r="AA1731" s="197">
        <v>3732.2550000000001</v>
      </c>
      <c r="AB1731" s="8">
        <v>3348619.1165734329</v>
      </c>
      <c r="AC1731" s="58">
        <v>0.89721069877954018</v>
      </c>
      <c r="AD1731" s="55"/>
      <c r="AE1731" s="55">
        <v>1</v>
      </c>
      <c r="AF1731" s="197">
        <v>3374.29</v>
      </c>
      <c r="AG1731" s="8">
        <v>3069510.8459357624</v>
      </c>
      <c r="AH1731" s="58">
        <v>0.90967606398257483</v>
      </c>
      <c r="AI1731" s="55"/>
      <c r="AJ1731" s="55">
        <v>1</v>
      </c>
      <c r="AK1731" s="55">
        <v>3930.56</v>
      </c>
      <c r="AL1731" s="8">
        <v>3507492.0085597308</v>
      </c>
      <c r="AM1731" s="58">
        <v>0.89236444897412359</v>
      </c>
      <c r="AN1731" s="237">
        <v>1</v>
      </c>
      <c r="AO1731" s="228">
        <v>1</v>
      </c>
      <c r="AP1731" s="55">
        <v>4119.33</v>
      </c>
      <c r="AQ1731" s="200">
        <v>3710024.9857141199</v>
      </c>
      <c r="AR1731" s="201">
        <v>0.90063796435685417</v>
      </c>
      <c r="AS1731" s="55">
        <v>1</v>
      </c>
      <c r="AT1731" s="55"/>
      <c r="AU1731" s="423">
        <v>3644.5405171907678</v>
      </c>
      <c r="AV1731" s="200">
        <v>3240168.8548859032</v>
      </c>
      <c r="AW1731" s="201">
        <v>0.88904728582450865</v>
      </c>
      <c r="AX1731" s="423">
        <v>1</v>
      </c>
      <c r="AY1731" s="55"/>
      <c r="AZ1731" s="426">
        <v>4173.9890751724406</v>
      </c>
      <c r="BA1731" s="200">
        <v>3688371.6932305568</v>
      </c>
      <c r="BB1731" s="201">
        <v>0.88365628821828635</v>
      </c>
      <c r="BC1731" s="425">
        <v>1</v>
      </c>
      <c r="BD1731" s="136"/>
    </row>
    <row r="1732" spans="1:56" ht="11.25" customHeight="1">
      <c r="A1732" s="123">
        <v>374</v>
      </c>
      <c r="B1732" s="55" t="s">
        <v>1202</v>
      </c>
      <c r="C1732" s="345">
        <v>3</v>
      </c>
      <c r="D1732" s="57">
        <v>42877</v>
      </c>
      <c r="E1732" s="94">
        <v>660</v>
      </c>
      <c r="F1732" s="122" t="s">
        <v>312</v>
      </c>
      <c r="G1732" s="122" t="s">
        <v>338</v>
      </c>
      <c r="H1732" s="55" t="s">
        <v>1203</v>
      </c>
      <c r="I1732" s="55" t="s">
        <v>849</v>
      </c>
      <c r="J1732" s="55" t="s">
        <v>591</v>
      </c>
      <c r="K1732" s="55" t="s">
        <v>848</v>
      </c>
      <c r="L1732" s="197">
        <v>889.68799999999999</v>
      </c>
      <c r="M1732" s="8">
        <v>914716.59781216853</v>
      </c>
      <c r="N1732" s="58">
        <v>1.0281318819767926</v>
      </c>
      <c r="O1732" s="55"/>
      <c r="P1732" s="55">
        <v>1</v>
      </c>
      <c r="Q1732" s="8">
        <v>2058.29</v>
      </c>
      <c r="R1732" s="8">
        <v>1905654.8445701965</v>
      </c>
      <c r="S1732" s="58">
        <v>0.92584370743199285</v>
      </c>
      <c r="T1732" s="55"/>
      <c r="U1732" s="55">
        <v>1</v>
      </c>
      <c r="V1732" s="197">
        <v>3561.9940000000001</v>
      </c>
      <c r="W1732" s="8">
        <v>3317940.8807497597</v>
      </c>
      <c r="X1732" s="58">
        <v>0.9314841296054287</v>
      </c>
      <c r="Y1732" s="55"/>
      <c r="Z1732" s="55">
        <v>1</v>
      </c>
      <c r="AA1732" s="197">
        <v>2972.973</v>
      </c>
      <c r="AB1732" s="8">
        <v>2750615.8946667626</v>
      </c>
      <c r="AC1732" s="58">
        <v>0.92520715615875504</v>
      </c>
      <c r="AD1732" s="55"/>
      <c r="AE1732" s="55">
        <v>1</v>
      </c>
      <c r="AF1732" s="197">
        <v>3721.49</v>
      </c>
      <c r="AG1732" s="8">
        <v>3349324.8708333485</v>
      </c>
      <c r="AH1732" s="58">
        <v>0.8999956659384678</v>
      </c>
      <c r="AI1732" s="55"/>
      <c r="AJ1732" s="55">
        <v>1</v>
      </c>
      <c r="AK1732" s="55">
        <v>3810.87</v>
      </c>
      <c r="AL1732" s="8">
        <v>3429573.0460736579</v>
      </c>
      <c r="AM1732" s="58">
        <v>0.89994490656297854</v>
      </c>
      <c r="AN1732" s="237">
        <v>1</v>
      </c>
      <c r="AO1732" s="228">
        <v>1</v>
      </c>
      <c r="AP1732" s="55">
        <v>4034.32</v>
      </c>
      <c r="AQ1732" s="200">
        <v>3586150.1030655699</v>
      </c>
      <c r="AR1732" s="201">
        <v>0.88891067219892572</v>
      </c>
      <c r="AS1732" s="55">
        <v>1</v>
      </c>
      <c r="AT1732" s="55">
        <v>1</v>
      </c>
      <c r="AU1732" s="423">
        <v>4156.3123557324661</v>
      </c>
      <c r="AV1732" s="200">
        <v>3711027.0773048196</v>
      </c>
      <c r="AW1732" s="201">
        <v>0.89286529973775897</v>
      </c>
      <c r="AX1732" s="423">
        <v>1</v>
      </c>
      <c r="AY1732" s="55"/>
      <c r="AZ1732" s="426">
        <v>3775.6303422318351</v>
      </c>
      <c r="BA1732" s="200">
        <v>3384060.7626193338</v>
      </c>
      <c r="BB1732" s="201">
        <v>0.89629027629303393</v>
      </c>
      <c r="BC1732" s="425">
        <v>1</v>
      </c>
      <c r="BD1732" s="136"/>
    </row>
    <row r="1733" spans="1:56" ht="11.25" customHeight="1">
      <c r="A1733" s="357">
        <v>375</v>
      </c>
      <c r="B1733" s="263" t="s">
        <v>1258</v>
      </c>
      <c r="C1733" s="344">
        <v>0</v>
      </c>
      <c r="D1733" s="264"/>
      <c r="E1733" s="421">
        <v>120</v>
      </c>
      <c r="F1733" s="263" t="s">
        <v>1138</v>
      </c>
      <c r="G1733" s="263" t="s">
        <v>748</v>
      </c>
      <c r="H1733" s="263" t="s">
        <v>1213</v>
      </c>
      <c r="I1733" s="263" t="s">
        <v>103</v>
      </c>
      <c r="J1733" s="263"/>
      <c r="K1733" s="263"/>
      <c r="L1733" s="268">
        <v>6.5669999999999993</v>
      </c>
      <c r="M1733" s="265">
        <v>0</v>
      </c>
      <c r="N1733" s="268">
        <v>0</v>
      </c>
      <c r="O1733" s="263"/>
      <c r="P1733" s="263"/>
      <c r="Q1733" s="268">
        <v>17.2135</v>
      </c>
      <c r="R1733" s="265">
        <v>0</v>
      </c>
      <c r="S1733" s="268">
        <v>0</v>
      </c>
      <c r="T1733" s="263"/>
      <c r="U1733" s="263"/>
      <c r="V1733" s="268">
        <v>208.62164999999996</v>
      </c>
      <c r="W1733" s="265">
        <v>0</v>
      </c>
      <c r="X1733" s="268">
        <v>0</v>
      </c>
      <c r="Y1733" s="263"/>
      <c r="Z1733" s="263"/>
      <c r="AA1733" s="265">
        <v>200.41289999999998</v>
      </c>
      <c r="AB1733" s="265">
        <v>0</v>
      </c>
      <c r="AC1733" s="268">
        <v>0</v>
      </c>
      <c r="AD1733" s="263"/>
      <c r="AE1733" s="263"/>
      <c r="AF1733" s="271">
        <v>313.58420000000001</v>
      </c>
      <c r="AG1733" s="265">
        <v>0</v>
      </c>
      <c r="AH1733" s="268">
        <v>0</v>
      </c>
      <c r="AI1733" s="263"/>
      <c r="AJ1733" s="263"/>
      <c r="AK1733" s="263">
        <v>328.85744999999997</v>
      </c>
      <c r="AL1733" s="265">
        <v>0</v>
      </c>
      <c r="AM1733" s="268">
        <v>0</v>
      </c>
      <c r="AN1733" s="263"/>
      <c r="AO1733" s="313"/>
      <c r="AP1733" s="263">
        <v>101.4701</v>
      </c>
      <c r="AQ1733" s="265">
        <v>0</v>
      </c>
      <c r="AR1733" s="268">
        <v>0</v>
      </c>
      <c r="AS1733" s="263"/>
      <c r="AT1733" s="263"/>
      <c r="AU1733" s="422">
        <v>267.51569999999998</v>
      </c>
      <c r="AV1733" s="265">
        <v>0</v>
      </c>
      <c r="AW1733" s="268">
        <v>0</v>
      </c>
      <c r="AX1733" s="422"/>
      <c r="AY1733" s="263"/>
      <c r="AZ1733" s="422">
        <v>323.01679999999999</v>
      </c>
      <c r="BA1733" s="265">
        <v>0</v>
      </c>
      <c r="BB1733" s="268">
        <v>0</v>
      </c>
      <c r="BC1733" s="422"/>
      <c r="BD1733" s="263"/>
    </row>
    <row r="1734" spans="1:56" ht="11.25" customHeight="1">
      <c r="A1734" s="123">
        <v>375</v>
      </c>
      <c r="B1734" s="55" t="s">
        <v>1258</v>
      </c>
      <c r="C1734" s="345">
        <v>1</v>
      </c>
      <c r="D1734" s="57">
        <v>42638</v>
      </c>
      <c r="E1734" s="8">
        <v>30</v>
      </c>
      <c r="F1734" s="122" t="s">
        <v>1138</v>
      </c>
      <c r="G1734" s="122" t="s">
        <v>748</v>
      </c>
      <c r="H1734" s="122" t="s">
        <v>1213</v>
      </c>
      <c r="I1734" s="55" t="s">
        <v>103</v>
      </c>
      <c r="J1734" s="55"/>
      <c r="K1734" s="55"/>
      <c r="L1734" s="58">
        <v>3.5722131147540983</v>
      </c>
      <c r="M1734" s="8">
        <v>0</v>
      </c>
      <c r="N1734" s="58">
        <v>0</v>
      </c>
      <c r="O1734" s="55"/>
      <c r="P1734" s="55">
        <v>1</v>
      </c>
      <c r="Q1734" s="58">
        <v>4.8367417244033879</v>
      </c>
      <c r="R1734" s="8">
        <v>0</v>
      </c>
      <c r="S1734" s="58">
        <v>0</v>
      </c>
      <c r="T1734" s="55"/>
      <c r="U1734" s="55">
        <v>1</v>
      </c>
      <c r="V1734" s="58">
        <v>52.15541249999999</v>
      </c>
      <c r="W1734" s="8">
        <v>0</v>
      </c>
      <c r="X1734" s="58">
        <v>0</v>
      </c>
      <c r="Y1734" s="55"/>
      <c r="Z1734" s="55">
        <v>1</v>
      </c>
      <c r="AA1734" s="58">
        <v>50.103224999999995</v>
      </c>
      <c r="AB1734" s="8">
        <v>0</v>
      </c>
      <c r="AC1734" s="58">
        <v>0</v>
      </c>
      <c r="AD1734" s="55"/>
      <c r="AE1734" s="55">
        <v>1</v>
      </c>
      <c r="AF1734" s="58">
        <v>78.396050000000002</v>
      </c>
      <c r="AG1734" s="8">
        <v>0</v>
      </c>
      <c r="AH1734" s="58">
        <v>0</v>
      </c>
      <c r="AI1734" s="55"/>
      <c r="AJ1734" s="55">
        <v>1</v>
      </c>
      <c r="AK1734" s="55">
        <v>181.77654999999999</v>
      </c>
      <c r="AL1734" s="8">
        <v>0</v>
      </c>
      <c r="AM1734" s="58">
        <v>0</v>
      </c>
      <c r="AN1734" s="55"/>
      <c r="AO1734" s="228">
        <v>1</v>
      </c>
      <c r="AP1734" s="55">
        <v>53.55</v>
      </c>
      <c r="AQ1734" s="200">
        <v>0</v>
      </c>
      <c r="AR1734" s="201">
        <v>0</v>
      </c>
      <c r="AS1734" s="55"/>
      <c r="AT1734" s="55"/>
      <c r="AU1734" s="423">
        <v>53.00365</v>
      </c>
      <c r="AV1734" s="200">
        <v>0</v>
      </c>
      <c r="AW1734" s="201">
        <v>0</v>
      </c>
      <c r="AX1734" s="423"/>
      <c r="AY1734" s="55"/>
      <c r="AZ1734" s="423">
        <v>125.73815000000002</v>
      </c>
      <c r="BA1734" s="200">
        <v>0</v>
      </c>
      <c r="BB1734" s="201">
        <v>0</v>
      </c>
      <c r="BC1734" s="425"/>
      <c r="BD1734" s="136"/>
    </row>
    <row r="1735" spans="1:56" ht="11.25" customHeight="1">
      <c r="A1735" s="123">
        <v>375</v>
      </c>
      <c r="B1735" s="55" t="s">
        <v>1258</v>
      </c>
      <c r="C1735" s="345">
        <v>2</v>
      </c>
      <c r="D1735" s="57">
        <v>43034</v>
      </c>
      <c r="E1735" s="8">
        <v>30</v>
      </c>
      <c r="F1735" s="122" t="s">
        <v>1138</v>
      </c>
      <c r="G1735" s="122" t="s">
        <v>748</v>
      </c>
      <c r="H1735" s="122" t="s">
        <v>1213</v>
      </c>
      <c r="I1735" s="55" t="s">
        <v>103</v>
      </c>
      <c r="J1735" s="55"/>
      <c r="K1735" s="55"/>
      <c r="L1735" s="58">
        <v>1.5267540983606558</v>
      </c>
      <c r="M1735" s="8">
        <v>0</v>
      </c>
      <c r="N1735" s="58">
        <v>0</v>
      </c>
      <c r="O1735" s="55"/>
      <c r="P1735" s="55">
        <v>1</v>
      </c>
      <c r="Q1735" s="58">
        <v>4.8367417244033879</v>
      </c>
      <c r="R1735" s="8">
        <v>0</v>
      </c>
      <c r="S1735" s="58">
        <v>0</v>
      </c>
      <c r="T1735" s="55"/>
      <c r="U1735" s="55">
        <v>1</v>
      </c>
      <c r="V1735" s="58">
        <v>52.15541249999999</v>
      </c>
      <c r="W1735" s="8">
        <v>0</v>
      </c>
      <c r="X1735" s="58">
        <v>0</v>
      </c>
      <c r="Y1735" s="55"/>
      <c r="Z1735" s="55">
        <v>1</v>
      </c>
      <c r="AA1735" s="58">
        <v>50.103224999999995</v>
      </c>
      <c r="AB1735" s="8">
        <v>0</v>
      </c>
      <c r="AC1735" s="58">
        <v>0</v>
      </c>
      <c r="AD1735" s="55"/>
      <c r="AE1735" s="55">
        <v>1</v>
      </c>
      <c r="AF1735" s="58">
        <v>78.396050000000002</v>
      </c>
      <c r="AG1735" s="8">
        <v>0</v>
      </c>
      <c r="AH1735" s="58">
        <v>0</v>
      </c>
      <c r="AI1735" s="55"/>
      <c r="AJ1735" s="55">
        <v>1</v>
      </c>
      <c r="AK1735" s="55">
        <v>58.685099999999998</v>
      </c>
      <c r="AL1735" s="8">
        <v>0</v>
      </c>
      <c r="AM1735" s="58">
        <v>0</v>
      </c>
      <c r="AN1735" s="55"/>
      <c r="AO1735" s="228">
        <v>1</v>
      </c>
      <c r="AP1735" s="55">
        <v>31.47</v>
      </c>
      <c r="AQ1735" s="200">
        <v>0</v>
      </c>
      <c r="AR1735" s="201">
        <v>0</v>
      </c>
      <c r="AS1735" s="55"/>
      <c r="AT1735" s="55">
        <v>1</v>
      </c>
      <c r="AU1735" s="423">
        <v>93.062350000000009</v>
      </c>
      <c r="AV1735" s="200">
        <v>0</v>
      </c>
      <c r="AW1735" s="201">
        <v>0</v>
      </c>
      <c r="AX1735" s="423"/>
      <c r="AY1735" s="55"/>
      <c r="AZ1735" s="423">
        <v>74.625</v>
      </c>
      <c r="BA1735" s="200">
        <v>0</v>
      </c>
      <c r="BB1735" s="201">
        <v>0</v>
      </c>
      <c r="BC1735" s="425"/>
      <c r="BD1735" s="136"/>
    </row>
    <row r="1736" spans="1:56" ht="11.25" customHeight="1">
      <c r="A1736" s="123">
        <v>375</v>
      </c>
      <c r="B1736" s="55" t="s">
        <v>1258</v>
      </c>
      <c r="C1736" s="345">
        <v>3</v>
      </c>
      <c r="D1736" s="57">
        <v>43040</v>
      </c>
      <c r="E1736" s="8">
        <v>30</v>
      </c>
      <c r="F1736" s="122" t="s">
        <v>1138</v>
      </c>
      <c r="G1736" s="122" t="s">
        <v>748</v>
      </c>
      <c r="H1736" s="122" t="s">
        <v>1213</v>
      </c>
      <c r="I1736" s="55" t="s">
        <v>103</v>
      </c>
      <c r="J1736" s="55"/>
      <c r="K1736" s="55"/>
      <c r="L1736" s="58">
        <v>1.4680327868852459</v>
      </c>
      <c r="M1736" s="8">
        <v>0</v>
      </c>
      <c r="N1736" s="58">
        <v>0</v>
      </c>
      <c r="O1736" s="55"/>
      <c r="P1736" s="55">
        <v>1</v>
      </c>
      <c r="Q1736" s="58">
        <v>4.8367417244033879</v>
      </c>
      <c r="R1736" s="8">
        <v>0</v>
      </c>
      <c r="S1736" s="58">
        <v>0</v>
      </c>
      <c r="T1736" s="55"/>
      <c r="U1736" s="55">
        <v>1</v>
      </c>
      <c r="V1736" s="58">
        <v>52.15541249999999</v>
      </c>
      <c r="W1736" s="8">
        <v>0</v>
      </c>
      <c r="X1736" s="58">
        <v>0</v>
      </c>
      <c r="Y1736" s="55"/>
      <c r="Z1736" s="55">
        <v>1</v>
      </c>
      <c r="AA1736" s="58">
        <v>50.103224999999995</v>
      </c>
      <c r="AB1736" s="8">
        <v>0</v>
      </c>
      <c r="AC1736" s="58">
        <v>0</v>
      </c>
      <c r="AD1736" s="55"/>
      <c r="AE1736" s="55">
        <v>1</v>
      </c>
      <c r="AF1736" s="58">
        <v>78.396050000000002</v>
      </c>
      <c r="AG1736" s="8">
        <v>0</v>
      </c>
      <c r="AH1736" s="58">
        <v>0</v>
      </c>
      <c r="AI1736" s="55"/>
      <c r="AJ1736" s="55">
        <v>1</v>
      </c>
      <c r="AK1736" s="55">
        <v>9.9500000000000005E-3</v>
      </c>
      <c r="AL1736" s="8">
        <v>0</v>
      </c>
      <c r="AM1736" s="58">
        <v>0</v>
      </c>
      <c r="AN1736" s="55"/>
      <c r="AO1736" s="228">
        <v>1</v>
      </c>
      <c r="AP1736" s="55">
        <v>0</v>
      </c>
      <c r="AQ1736" s="200">
        <v>0</v>
      </c>
      <c r="AR1736" s="201">
        <v>0</v>
      </c>
      <c r="AS1736" s="55"/>
      <c r="AT1736" s="55">
        <v>1</v>
      </c>
      <c r="AU1736" s="423">
        <v>62.038249999999998</v>
      </c>
      <c r="AV1736" s="200">
        <v>0</v>
      </c>
      <c r="AW1736" s="201">
        <v>0</v>
      </c>
      <c r="AX1736" s="423"/>
      <c r="AY1736" s="55"/>
      <c r="AZ1736" s="423">
        <v>64.117800000000003</v>
      </c>
      <c r="BA1736" s="200">
        <v>0</v>
      </c>
      <c r="BB1736" s="201">
        <v>0</v>
      </c>
      <c r="BC1736" s="425"/>
      <c r="BD1736" s="136"/>
    </row>
    <row r="1737" spans="1:56" s="4" customFormat="1" ht="11.25" customHeight="1">
      <c r="A1737" s="123">
        <v>375</v>
      </c>
      <c r="B1737" s="55" t="s">
        <v>1258</v>
      </c>
      <c r="C1737" s="345">
        <v>4</v>
      </c>
      <c r="D1737" s="57">
        <v>43351</v>
      </c>
      <c r="E1737" s="8">
        <v>30</v>
      </c>
      <c r="F1737" s="122" t="s">
        <v>1138</v>
      </c>
      <c r="G1737" s="122" t="s">
        <v>748</v>
      </c>
      <c r="H1737" s="122" t="s">
        <v>1213</v>
      </c>
      <c r="I1737" s="55" t="s">
        <v>103</v>
      </c>
      <c r="J1737" s="55"/>
      <c r="K1737" s="55"/>
      <c r="L1737" s="58"/>
      <c r="M1737" s="8"/>
      <c r="N1737" s="58"/>
      <c r="O1737" s="55"/>
      <c r="P1737" s="55"/>
      <c r="Q1737" s="58">
        <v>2.7032748267898388</v>
      </c>
      <c r="R1737" s="8">
        <v>0</v>
      </c>
      <c r="S1737" s="58">
        <v>0</v>
      </c>
      <c r="T1737" s="55"/>
      <c r="U1737" s="55">
        <v>1</v>
      </c>
      <c r="V1737" s="58">
        <v>52.15541249999999</v>
      </c>
      <c r="W1737" s="8">
        <v>0</v>
      </c>
      <c r="X1737" s="58">
        <v>0</v>
      </c>
      <c r="Y1737" s="55"/>
      <c r="Z1737" s="55">
        <v>1</v>
      </c>
      <c r="AA1737" s="58">
        <v>50.103224999999995</v>
      </c>
      <c r="AB1737" s="8">
        <v>0</v>
      </c>
      <c r="AC1737" s="58">
        <v>0</v>
      </c>
      <c r="AD1737" s="55"/>
      <c r="AE1737" s="55">
        <v>1</v>
      </c>
      <c r="AF1737" s="58">
        <v>78.396050000000002</v>
      </c>
      <c r="AG1737" s="8">
        <v>0</v>
      </c>
      <c r="AH1737" s="58">
        <v>0</v>
      </c>
      <c r="AI1737" s="55"/>
      <c r="AJ1737" s="55">
        <v>1</v>
      </c>
      <c r="AK1737" s="55">
        <v>88.385850000000005</v>
      </c>
      <c r="AL1737" s="8">
        <v>0</v>
      </c>
      <c r="AM1737" s="58">
        <v>0</v>
      </c>
      <c r="AN1737" s="55"/>
      <c r="AO1737" s="228">
        <v>1</v>
      </c>
      <c r="AP1737" s="55">
        <v>16.45</v>
      </c>
      <c r="AQ1737" s="200">
        <v>0</v>
      </c>
      <c r="AR1737" s="201">
        <v>0</v>
      </c>
      <c r="AS1737" s="55"/>
      <c r="AT1737" s="55">
        <v>1</v>
      </c>
      <c r="AU1737" s="423">
        <v>59.411449999999995</v>
      </c>
      <c r="AV1737" s="200">
        <v>0</v>
      </c>
      <c r="AW1737" s="201">
        <v>0</v>
      </c>
      <c r="AX1737" s="423"/>
      <c r="AY1737" s="55">
        <v>1</v>
      </c>
      <c r="AZ1737" s="423">
        <v>58.535850000000003</v>
      </c>
      <c r="BA1737" s="200">
        <v>0</v>
      </c>
      <c r="BB1737" s="201">
        <v>0</v>
      </c>
      <c r="BC1737" s="425"/>
      <c r="BD1737" s="136"/>
    </row>
    <row r="1738" spans="1:56" ht="11.25" customHeight="1">
      <c r="A1738" s="357">
        <v>376</v>
      </c>
      <c r="B1738" s="263" t="s">
        <v>648</v>
      </c>
      <c r="C1738" s="344">
        <v>0</v>
      </c>
      <c r="D1738" s="264"/>
      <c r="E1738" s="421">
        <v>900</v>
      </c>
      <c r="F1738" s="263" t="s">
        <v>459</v>
      </c>
      <c r="G1738" s="263" t="s">
        <v>748</v>
      </c>
      <c r="H1738" s="263" t="s">
        <v>941</v>
      </c>
      <c r="I1738" s="263" t="s">
        <v>103</v>
      </c>
      <c r="J1738" s="263"/>
      <c r="K1738" s="263"/>
      <c r="L1738" s="267">
        <v>1009.2981500000001</v>
      </c>
      <c r="M1738" s="265">
        <v>0</v>
      </c>
      <c r="N1738" s="268">
        <v>0</v>
      </c>
      <c r="O1738" s="263"/>
      <c r="P1738" s="263"/>
      <c r="Q1738" s="267">
        <v>1098.4501499999999</v>
      </c>
      <c r="R1738" s="265">
        <v>0</v>
      </c>
      <c r="S1738" s="268">
        <v>0</v>
      </c>
      <c r="T1738" s="263"/>
      <c r="U1738" s="263"/>
      <c r="V1738" s="267">
        <v>1070.09265</v>
      </c>
      <c r="W1738" s="265">
        <v>0</v>
      </c>
      <c r="X1738" s="268">
        <v>0</v>
      </c>
      <c r="Y1738" s="263"/>
      <c r="Z1738" s="263"/>
      <c r="AA1738" s="265">
        <v>1296.2163499999999</v>
      </c>
      <c r="AB1738" s="265">
        <v>0</v>
      </c>
      <c r="AC1738" s="268">
        <v>0</v>
      </c>
      <c r="AD1738" s="263"/>
      <c r="AE1738" s="263"/>
      <c r="AF1738" s="271">
        <v>1177.7914499999999</v>
      </c>
      <c r="AG1738" s="265">
        <v>0</v>
      </c>
      <c r="AH1738" s="268">
        <v>0</v>
      </c>
      <c r="AI1738" s="263"/>
      <c r="AJ1738" s="263"/>
      <c r="AK1738" s="263">
        <v>1570.1895999999999</v>
      </c>
      <c r="AL1738" s="265">
        <v>0</v>
      </c>
      <c r="AM1738" s="268">
        <v>0</v>
      </c>
      <c r="AN1738" s="263"/>
      <c r="AO1738" s="313"/>
      <c r="AP1738" s="263">
        <v>1360.1152500000001</v>
      </c>
      <c r="AQ1738" s="265">
        <v>0</v>
      </c>
      <c r="AR1738" s="268">
        <v>0</v>
      </c>
      <c r="AS1738" s="263"/>
      <c r="AT1738" s="263"/>
      <c r="AU1738" s="422">
        <v>1355.0905</v>
      </c>
      <c r="AV1738" s="265">
        <v>0</v>
      </c>
      <c r="AW1738" s="268">
        <v>0</v>
      </c>
      <c r="AX1738" s="422"/>
      <c r="AY1738" s="263"/>
      <c r="AZ1738" s="422">
        <v>1225.03405</v>
      </c>
      <c r="BA1738" s="265">
        <v>0</v>
      </c>
      <c r="BB1738" s="268">
        <v>0</v>
      </c>
      <c r="BC1738" s="422"/>
      <c r="BD1738" s="263"/>
    </row>
    <row r="1739" spans="1:56" ht="11.25" customHeight="1">
      <c r="A1739" s="123">
        <v>376</v>
      </c>
      <c r="B1739" s="55" t="s">
        <v>648</v>
      </c>
      <c r="C1739" s="345">
        <v>1</v>
      </c>
      <c r="D1739" s="57">
        <v>39281</v>
      </c>
      <c r="E1739" s="8">
        <v>225</v>
      </c>
      <c r="F1739" s="55" t="s">
        <v>459</v>
      </c>
      <c r="G1739" s="55" t="s">
        <v>748</v>
      </c>
      <c r="H1739" s="55" t="s">
        <v>941</v>
      </c>
      <c r="I1739" s="55" t="s">
        <v>103</v>
      </c>
      <c r="J1739" s="55"/>
      <c r="K1739" s="55"/>
      <c r="L1739" s="55"/>
      <c r="M1739" s="8"/>
      <c r="N1739" s="58"/>
      <c r="O1739" s="55"/>
      <c r="P1739" s="55"/>
      <c r="Q1739" s="55"/>
      <c r="R1739" s="8">
        <v>0</v>
      </c>
      <c r="S1739" s="58">
        <v>0</v>
      </c>
      <c r="T1739" s="55"/>
      <c r="U1739" s="55"/>
      <c r="V1739" s="55"/>
      <c r="W1739" s="8">
        <v>0</v>
      </c>
      <c r="X1739" s="58">
        <v>0</v>
      </c>
      <c r="Y1739" s="55"/>
      <c r="Z1739" s="55"/>
      <c r="AA1739" s="55"/>
      <c r="AB1739" s="8"/>
      <c r="AC1739" s="58"/>
      <c r="AD1739" s="55"/>
      <c r="AE1739" s="55"/>
      <c r="AF1739" s="55"/>
      <c r="AG1739" s="8"/>
      <c r="AH1739" s="58"/>
      <c r="AI1739" s="55"/>
      <c r="AJ1739" s="55"/>
      <c r="AK1739" s="55">
        <v>1570.1895999999999</v>
      </c>
      <c r="AL1739" s="8">
        <v>0</v>
      </c>
      <c r="AM1739" s="58">
        <v>0</v>
      </c>
      <c r="AN1739" s="55"/>
      <c r="AO1739" s="228"/>
      <c r="AP1739" s="55">
        <v>1360.12</v>
      </c>
      <c r="AQ1739" s="200">
        <v>0</v>
      </c>
      <c r="AR1739" s="201">
        <v>0</v>
      </c>
      <c r="AS1739" s="55"/>
      <c r="AT1739" s="55"/>
      <c r="AU1739" s="423">
        <v>1355.0905</v>
      </c>
      <c r="AV1739" s="200">
        <v>0</v>
      </c>
      <c r="AW1739" s="201">
        <v>0</v>
      </c>
      <c r="AX1739" s="423"/>
      <c r="AY1739" s="55"/>
      <c r="AZ1739" s="423">
        <v>1225.03405</v>
      </c>
      <c r="BA1739" s="200">
        <v>0</v>
      </c>
      <c r="BB1739" s="201">
        <v>0</v>
      </c>
      <c r="BC1739" s="425"/>
      <c r="BD1739" s="136"/>
    </row>
    <row r="1740" spans="1:56" ht="11.25" customHeight="1">
      <c r="A1740" s="123">
        <v>376</v>
      </c>
      <c r="B1740" s="55" t="s">
        <v>648</v>
      </c>
      <c r="C1740" s="345">
        <v>2</v>
      </c>
      <c r="D1740" s="57">
        <v>39409</v>
      </c>
      <c r="E1740" s="8">
        <v>225</v>
      </c>
      <c r="F1740" s="55" t="s">
        <v>459</v>
      </c>
      <c r="G1740" s="55" t="s">
        <v>748</v>
      </c>
      <c r="H1740" s="55" t="s">
        <v>941</v>
      </c>
      <c r="I1740" s="55" t="s">
        <v>103</v>
      </c>
      <c r="J1740" s="55"/>
      <c r="K1740" s="55"/>
      <c r="L1740" s="55"/>
      <c r="M1740" s="8"/>
      <c r="N1740" s="58"/>
      <c r="O1740" s="55"/>
      <c r="P1740" s="55"/>
      <c r="Q1740" s="55"/>
      <c r="R1740" s="8">
        <v>0</v>
      </c>
      <c r="S1740" s="58">
        <v>0</v>
      </c>
      <c r="T1740" s="55"/>
      <c r="U1740" s="55"/>
      <c r="V1740" s="55"/>
      <c r="W1740" s="8">
        <v>0</v>
      </c>
      <c r="X1740" s="58">
        <v>0</v>
      </c>
      <c r="Y1740" s="55"/>
      <c r="Z1740" s="55"/>
      <c r="AA1740" s="55"/>
      <c r="AB1740" s="8"/>
      <c r="AC1740" s="58"/>
      <c r="AD1740" s="55"/>
      <c r="AE1740" s="55"/>
      <c r="AF1740" s="55"/>
      <c r="AG1740" s="8"/>
      <c r="AH1740" s="58"/>
      <c r="AI1740" s="55"/>
      <c r="AJ1740" s="55"/>
      <c r="AK1740" s="55">
        <v>0</v>
      </c>
      <c r="AL1740" s="8">
        <v>0</v>
      </c>
      <c r="AM1740" s="58">
        <v>0</v>
      </c>
      <c r="AN1740" s="55"/>
      <c r="AO1740" s="228"/>
      <c r="AP1740" s="55">
        <v>0</v>
      </c>
      <c r="AQ1740" s="200">
        <v>0</v>
      </c>
      <c r="AR1740" s="201">
        <v>0</v>
      </c>
      <c r="AS1740" s="55"/>
      <c r="AT1740" s="55"/>
      <c r="AU1740" s="423">
        <v>0</v>
      </c>
      <c r="AV1740" s="200">
        <v>0</v>
      </c>
      <c r="AW1740" s="201">
        <v>0</v>
      </c>
      <c r="AX1740" s="423"/>
      <c r="AY1740" s="55"/>
      <c r="AZ1740" s="423">
        <v>0</v>
      </c>
      <c r="BA1740" s="200">
        <v>0</v>
      </c>
      <c r="BB1740" s="201">
        <v>0</v>
      </c>
      <c r="BC1740" s="425"/>
      <c r="BD1740" s="136"/>
    </row>
    <row r="1741" spans="1:56" ht="11.25" customHeight="1">
      <c r="A1741" s="123">
        <v>376</v>
      </c>
      <c r="B1741" s="55" t="s">
        <v>648</v>
      </c>
      <c r="C1741" s="345">
        <v>3</v>
      </c>
      <c r="D1741" s="57">
        <v>39321</v>
      </c>
      <c r="E1741" s="8">
        <v>225</v>
      </c>
      <c r="F1741" s="55" t="s">
        <v>459</v>
      </c>
      <c r="G1741" s="55" t="s">
        <v>748</v>
      </c>
      <c r="H1741" s="55" t="s">
        <v>941</v>
      </c>
      <c r="I1741" s="55" t="s">
        <v>103</v>
      </c>
      <c r="J1741" s="55"/>
      <c r="K1741" s="55"/>
      <c r="L1741" s="55"/>
      <c r="M1741" s="8"/>
      <c r="N1741" s="58"/>
      <c r="O1741" s="55"/>
      <c r="P1741" s="55"/>
      <c r="Q1741" s="55"/>
      <c r="R1741" s="8">
        <v>0</v>
      </c>
      <c r="S1741" s="58">
        <v>0</v>
      </c>
      <c r="T1741" s="55"/>
      <c r="U1741" s="55"/>
      <c r="V1741" s="55"/>
      <c r="W1741" s="8">
        <v>0</v>
      </c>
      <c r="X1741" s="58">
        <v>0</v>
      </c>
      <c r="Y1741" s="55"/>
      <c r="Z1741" s="55"/>
      <c r="AA1741" s="55"/>
      <c r="AB1741" s="8"/>
      <c r="AC1741" s="58"/>
      <c r="AD1741" s="55"/>
      <c r="AE1741" s="55"/>
      <c r="AF1741" s="55"/>
      <c r="AG1741" s="8"/>
      <c r="AH1741" s="58"/>
      <c r="AI1741" s="55"/>
      <c r="AJ1741" s="55"/>
      <c r="AK1741" s="55">
        <v>0</v>
      </c>
      <c r="AL1741" s="8">
        <v>0</v>
      </c>
      <c r="AM1741" s="58">
        <v>0</v>
      </c>
      <c r="AN1741" s="55"/>
      <c r="AO1741" s="228"/>
      <c r="AP1741" s="55">
        <v>0</v>
      </c>
      <c r="AQ1741" s="200">
        <v>0</v>
      </c>
      <c r="AR1741" s="201">
        <v>0</v>
      </c>
      <c r="AS1741" s="55"/>
      <c r="AT1741" s="55"/>
      <c r="AU1741" s="423">
        <v>0</v>
      </c>
      <c r="AV1741" s="200">
        <v>0</v>
      </c>
      <c r="AW1741" s="201">
        <v>0</v>
      </c>
      <c r="AX1741" s="423"/>
      <c r="AY1741" s="55"/>
      <c r="AZ1741" s="423">
        <v>0</v>
      </c>
      <c r="BA1741" s="200">
        <v>0</v>
      </c>
      <c r="BB1741" s="201">
        <v>0</v>
      </c>
      <c r="BC1741" s="425"/>
      <c r="BD1741" s="136"/>
    </row>
    <row r="1742" spans="1:56" s="4" customFormat="1" ht="11.25" customHeight="1">
      <c r="A1742" s="123">
        <v>376</v>
      </c>
      <c r="B1742" s="55" t="s">
        <v>648</v>
      </c>
      <c r="C1742" s="345">
        <v>4</v>
      </c>
      <c r="D1742" s="57">
        <v>39281</v>
      </c>
      <c r="E1742" s="8">
        <v>225</v>
      </c>
      <c r="F1742" s="55" t="s">
        <v>459</v>
      </c>
      <c r="G1742" s="55" t="s">
        <v>748</v>
      </c>
      <c r="H1742" s="55" t="s">
        <v>941</v>
      </c>
      <c r="I1742" s="55" t="s">
        <v>103</v>
      </c>
      <c r="J1742" s="55"/>
      <c r="K1742" s="55"/>
      <c r="L1742" s="55"/>
      <c r="M1742" s="8"/>
      <c r="N1742" s="58"/>
      <c r="O1742" s="55"/>
      <c r="P1742" s="55"/>
      <c r="Q1742" s="55"/>
      <c r="R1742" s="8">
        <v>0</v>
      </c>
      <c r="S1742" s="58">
        <v>0</v>
      </c>
      <c r="T1742" s="55"/>
      <c r="U1742" s="55"/>
      <c r="V1742" s="55"/>
      <c r="W1742" s="8">
        <v>0</v>
      </c>
      <c r="X1742" s="58">
        <v>0</v>
      </c>
      <c r="Y1742" s="55"/>
      <c r="Z1742" s="55"/>
      <c r="AA1742" s="55"/>
      <c r="AB1742" s="8"/>
      <c r="AC1742" s="58"/>
      <c r="AD1742" s="55"/>
      <c r="AE1742" s="55"/>
      <c r="AF1742" s="55"/>
      <c r="AG1742" s="8"/>
      <c r="AH1742" s="58"/>
      <c r="AI1742" s="55"/>
      <c r="AJ1742" s="55"/>
      <c r="AK1742" s="55">
        <v>0</v>
      </c>
      <c r="AL1742" s="8">
        <v>0</v>
      </c>
      <c r="AM1742" s="58">
        <v>0</v>
      </c>
      <c r="AN1742" s="55"/>
      <c r="AO1742" s="228"/>
      <c r="AP1742" s="55">
        <v>0</v>
      </c>
      <c r="AQ1742" s="200">
        <v>0</v>
      </c>
      <c r="AR1742" s="201">
        <v>0</v>
      </c>
      <c r="AS1742" s="55"/>
      <c r="AT1742" s="55"/>
      <c r="AU1742" s="423">
        <v>0</v>
      </c>
      <c r="AV1742" s="200">
        <v>0</v>
      </c>
      <c r="AW1742" s="201">
        <v>0</v>
      </c>
      <c r="AX1742" s="423"/>
      <c r="AY1742" s="55"/>
      <c r="AZ1742" s="423">
        <v>0</v>
      </c>
      <c r="BA1742" s="200">
        <v>0</v>
      </c>
      <c r="BB1742" s="201">
        <v>0</v>
      </c>
      <c r="BC1742" s="425"/>
      <c r="BD1742" s="136"/>
    </row>
    <row r="1743" spans="1:56" ht="11.25" customHeight="1">
      <c r="A1743" s="357">
        <v>377</v>
      </c>
      <c r="B1743" s="263" t="s">
        <v>971</v>
      </c>
      <c r="C1743" s="344">
        <v>0</v>
      </c>
      <c r="D1743" s="264"/>
      <c r="E1743" s="421">
        <v>59.2</v>
      </c>
      <c r="F1743" s="263" t="s">
        <v>151</v>
      </c>
      <c r="G1743" s="263" t="s">
        <v>748</v>
      </c>
      <c r="H1743" s="263" t="s">
        <v>152</v>
      </c>
      <c r="I1743" s="263" t="s">
        <v>103</v>
      </c>
      <c r="J1743" s="263"/>
      <c r="K1743" s="263"/>
      <c r="L1743" s="267">
        <v>0.97510000000000008</v>
      </c>
      <c r="M1743" s="265">
        <v>0</v>
      </c>
      <c r="N1743" s="268">
        <v>0</v>
      </c>
      <c r="O1743" s="263"/>
      <c r="P1743" s="263"/>
      <c r="Q1743" s="267">
        <v>21.93975</v>
      </c>
      <c r="R1743" s="265">
        <v>0</v>
      </c>
      <c r="S1743" s="268">
        <v>0</v>
      </c>
      <c r="T1743" s="263"/>
      <c r="U1743" s="263"/>
      <c r="V1743" s="267">
        <v>17.810500000000001</v>
      </c>
      <c r="W1743" s="265">
        <v>0</v>
      </c>
      <c r="X1743" s="268">
        <v>0</v>
      </c>
      <c r="Y1743" s="263"/>
      <c r="Z1743" s="263"/>
      <c r="AA1743" s="265">
        <v>3.9800000000000002E-2</v>
      </c>
      <c r="AB1743" s="265">
        <v>0</v>
      </c>
      <c r="AC1743" s="268">
        <v>0</v>
      </c>
      <c r="AD1743" s="263"/>
      <c r="AE1743" s="263"/>
      <c r="AF1743" s="271">
        <v>0.11939999999999999</v>
      </c>
      <c r="AG1743" s="265">
        <v>0</v>
      </c>
      <c r="AH1743" s="268">
        <v>0</v>
      </c>
      <c r="AI1743" s="263"/>
      <c r="AJ1743" s="263"/>
      <c r="AK1743" s="263">
        <v>35.153349999999996</v>
      </c>
      <c r="AL1743" s="265">
        <v>0</v>
      </c>
      <c r="AM1743" s="268">
        <v>0</v>
      </c>
      <c r="AN1743" s="263"/>
      <c r="AO1743" s="313"/>
      <c r="AP1743" s="263">
        <v>3.0546499999999996</v>
      </c>
      <c r="AQ1743" s="265">
        <v>0</v>
      </c>
      <c r="AR1743" s="268">
        <v>0</v>
      </c>
      <c r="AS1743" s="263"/>
      <c r="AT1743" s="263"/>
      <c r="AU1743" s="422">
        <v>21.014400000000002</v>
      </c>
      <c r="AV1743" s="265">
        <v>0</v>
      </c>
      <c r="AW1743" s="268">
        <v>0</v>
      </c>
      <c r="AX1743" s="422"/>
      <c r="AY1743" s="263"/>
      <c r="AZ1743" s="422">
        <v>36.237900000000003</v>
      </c>
      <c r="BA1743" s="265">
        <v>0</v>
      </c>
      <c r="BB1743" s="268">
        <v>0</v>
      </c>
      <c r="BC1743" s="422"/>
      <c r="BD1743" s="263"/>
    </row>
    <row r="1744" spans="1:56" s="4" customFormat="1" ht="11.25" customHeight="1">
      <c r="A1744" s="123">
        <v>377</v>
      </c>
      <c r="B1744" s="55" t="s">
        <v>971</v>
      </c>
      <c r="C1744" s="345">
        <v>1</v>
      </c>
      <c r="D1744" s="57">
        <v>12214</v>
      </c>
      <c r="E1744" s="8">
        <v>7</v>
      </c>
      <c r="F1744" s="55" t="s">
        <v>151</v>
      </c>
      <c r="G1744" s="55" t="s">
        <v>748</v>
      </c>
      <c r="H1744" s="55" t="s">
        <v>152</v>
      </c>
      <c r="I1744" s="55" t="s">
        <v>103</v>
      </c>
      <c r="J1744" s="55"/>
      <c r="K1744" s="55"/>
      <c r="L1744" s="55"/>
      <c r="M1744" s="8"/>
      <c r="N1744" s="58"/>
      <c r="O1744" s="55"/>
      <c r="P1744" s="55"/>
      <c r="Q1744" s="55"/>
      <c r="R1744" s="8">
        <v>0</v>
      </c>
      <c r="S1744" s="58">
        <v>0</v>
      </c>
      <c r="T1744" s="55"/>
      <c r="U1744" s="55"/>
      <c r="V1744" s="136"/>
      <c r="W1744" s="8">
        <v>0</v>
      </c>
      <c r="X1744" s="58">
        <v>0</v>
      </c>
      <c r="Y1744" s="55"/>
      <c r="Z1744" s="55"/>
      <c r="AA1744" s="136"/>
      <c r="AB1744" s="8"/>
      <c r="AC1744" s="58"/>
      <c r="AD1744" s="55"/>
      <c r="AE1744" s="55"/>
      <c r="AF1744" s="136"/>
      <c r="AG1744" s="8"/>
      <c r="AH1744" s="58"/>
      <c r="AI1744" s="55"/>
      <c r="AJ1744" s="55"/>
      <c r="AK1744" s="55">
        <v>35.153349999999996</v>
      </c>
      <c r="AL1744" s="8">
        <v>0</v>
      </c>
      <c r="AM1744" s="58">
        <v>0</v>
      </c>
      <c r="AN1744" s="55"/>
      <c r="AO1744" s="228"/>
      <c r="AP1744" s="55">
        <v>3.05</v>
      </c>
      <c r="AQ1744" s="200">
        <v>0</v>
      </c>
      <c r="AR1744" s="201">
        <v>0</v>
      </c>
      <c r="AS1744" s="55"/>
      <c r="AT1744" s="55"/>
      <c r="AU1744" s="423">
        <v>21.014400000000002</v>
      </c>
      <c r="AV1744" s="200">
        <v>0</v>
      </c>
      <c r="AW1744" s="201">
        <v>0</v>
      </c>
      <c r="AX1744" s="423"/>
      <c r="AY1744" s="55"/>
      <c r="AZ1744" s="423">
        <v>36.237900000000003</v>
      </c>
      <c r="BA1744" s="200">
        <v>0</v>
      </c>
      <c r="BB1744" s="201">
        <v>0</v>
      </c>
      <c r="BC1744" s="425"/>
      <c r="BD1744" s="136"/>
    </row>
    <row r="1745" spans="1:56" ht="11.25" customHeight="1">
      <c r="A1745" s="123">
        <v>377</v>
      </c>
      <c r="B1745" s="55" t="s">
        <v>971</v>
      </c>
      <c r="C1745" s="345">
        <v>2</v>
      </c>
      <c r="D1745" s="57">
        <v>12015</v>
      </c>
      <c r="E1745" s="8">
        <v>7</v>
      </c>
      <c r="F1745" s="55" t="s">
        <v>151</v>
      </c>
      <c r="G1745" s="55" t="s">
        <v>748</v>
      </c>
      <c r="H1745" s="55" t="s">
        <v>152</v>
      </c>
      <c r="I1745" s="55" t="s">
        <v>103</v>
      </c>
      <c r="J1745" s="55"/>
      <c r="K1745" s="55"/>
      <c r="L1745" s="55"/>
      <c r="M1745" s="8"/>
      <c r="N1745" s="58"/>
      <c r="O1745" s="55"/>
      <c r="P1745" s="55"/>
      <c r="Q1745" s="55"/>
      <c r="R1745" s="8">
        <v>0</v>
      </c>
      <c r="S1745" s="58">
        <v>0</v>
      </c>
      <c r="T1745" s="55"/>
      <c r="U1745" s="55"/>
      <c r="V1745" s="55"/>
      <c r="W1745" s="8">
        <v>0</v>
      </c>
      <c r="X1745" s="58">
        <v>0</v>
      </c>
      <c r="Y1745" s="55"/>
      <c r="Z1745" s="55"/>
      <c r="AA1745" s="55"/>
      <c r="AB1745" s="8"/>
      <c r="AC1745" s="58"/>
      <c r="AD1745" s="55"/>
      <c r="AE1745" s="55"/>
      <c r="AF1745" s="55"/>
      <c r="AG1745" s="8"/>
      <c r="AH1745" s="58"/>
      <c r="AI1745" s="55"/>
      <c r="AJ1745" s="55"/>
      <c r="AK1745" s="55">
        <v>0</v>
      </c>
      <c r="AL1745" s="8">
        <v>0</v>
      </c>
      <c r="AM1745" s="58">
        <v>0</v>
      </c>
      <c r="AN1745" s="55"/>
      <c r="AO1745" s="228"/>
      <c r="AP1745" s="55">
        <v>0</v>
      </c>
      <c r="AQ1745" s="200">
        <v>0</v>
      </c>
      <c r="AR1745" s="201">
        <v>0</v>
      </c>
      <c r="AS1745" s="55"/>
      <c r="AT1745" s="55"/>
      <c r="AU1745" s="423">
        <v>0</v>
      </c>
      <c r="AV1745" s="200">
        <v>0</v>
      </c>
      <c r="AW1745" s="201">
        <v>0</v>
      </c>
      <c r="AX1745" s="423"/>
      <c r="AY1745" s="55"/>
      <c r="AZ1745" s="423">
        <v>0</v>
      </c>
      <c r="BA1745" s="200">
        <v>0</v>
      </c>
      <c r="BB1745" s="201">
        <v>0</v>
      </c>
      <c r="BC1745" s="425"/>
      <c r="BD1745" s="136"/>
    </row>
    <row r="1746" spans="1:56" ht="11.25" customHeight="1">
      <c r="A1746" s="123">
        <v>377</v>
      </c>
      <c r="B1746" s="55" t="s">
        <v>971</v>
      </c>
      <c r="C1746" s="345">
        <v>3</v>
      </c>
      <c r="D1746" s="57">
        <v>11937</v>
      </c>
      <c r="E1746" s="8">
        <v>7</v>
      </c>
      <c r="F1746" s="55" t="s">
        <v>151</v>
      </c>
      <c r="G1746" s="55" t="s">
        <v>748</v>
      </c>
      <c r="H1746" s="55" t="s">
        <v>152</v>
      </c>
      <c r="I1746" s="55" t="s">
        <v>103</v>
      </c>
      <c r="J1746" s="55"/>
      <c r="K1746" s="55"/>
      <c r="L1746" s="55"/>
      <c r="M1746" s="8"/>
      <c r="N1746" s="58"/>
      <c r="O1746" s="55"/>
      <c r="P1746" s="55"/>
      <c r="Q1746" s="55"/>
      <c r="R1746" s="8">
        <v>0</v>
      </c>
      <c r="S1746" s="58">
        <v>0</v>
      </c>
      <c r="T1746" s="55"/>
      <c r="U1746" s="55"/>
      <c r="V1746" s="55"/>
      <c r="W1746" s="8">
        <v>0</v>
      </c>
      <c r="X1746" s="58">
        <v>0</v>
      </c>
      <c r="Y1746" s="55"/>
      <c r="Z1746" s="55"/>
      <c r="AA1746" s="55"/>
      <c r="AB1746" s="8"/>
      <c r="AC1746" s="58"/>
      <c r="AD1746" s="55"/>
      <c r="AE1746" s="55"/>
      <c r="AF1746" s="55"/>
      <c r="AG1746" s="8"/>
      <c r="AH1746" s="58"/>
      <c r="AI1746" s="55"/>
      <c r="AJ1746" s="55"/>
      <c r="AK1746" s="55">
        <v>0</v>
      </c>
      <c r="AL1746" s="8">
        <v>0</v>
      </c>
      <c r="AM1746" s="58">
        <v>0</v>
      </c>
      <c r="AN1746" s="55"/>
      <c r="AO1746" s="228"/>
      <c r="AP1746" s="55">
        <v>0</v>
      </c>
      <c r="AQ1746" s="200">
        <v>0</v>
      </c>
      <c r="AR1746" s="201">
        <v>0</v>
      </c>
      <c r="AS1746" s="55"/>
      <c r="AT1746" s="55"/>
      <c r="AU1746" s="423">
        <v>0</v>
      </c>
      <c r="AV1746" s="200">
        <v>0</v>
      </c>
      <c r="AW1746" s="201">
        <v>0</v>
      </c>
      <c r="AX1746" s="423"/>
      <c r="AY1746" s="55"/>
      <c r="AZ1746" s="423">
        <v>0</v>
      </c>
      <c r="BA1746" s="200">
        <v>0</v>
      </c>
      <c r="BB1746" s="201">
        <v>0</v>
      </c>
      <c r="BC1746" s="425"/>
      <c r="BD1746" s="136"/>
    </row>
    <row r="1747" spans="1:56" s="4" customFormat="1" ht="11.25" customHeight="1">
      <c r="A1747" s="123">
        <v>377</v>
      </c>
      <c r="B1747" s="55" t="s">
        <v>971</v>
      </c>
      <c r="C1747" s="345">
        <v>4</v>
      </c>
      <c r="D1747" s="57">
        <v>14485</v>
      </c>
      <c r="E1747" s="8">
        <v>11</v>
      </c>
      <c r="F1747" s="55" t="s">
        <v>151</v>
      </c>
      <c r="G1747" s="55" t="s">
        <v>748</v>
      </c>
      <c r="H1747" s="55" t="s">
        <v>152</v>
      </c>
      <c r="I1747" s="55" t="s">
        <v>103</v>
      </c>
      <c r="J1747" s="55"/>
      <c r="K1747" s="55"/>
      <c r="L1747" s="55"/>
      <c r="M1747" s="8"/>
      <c r="N1747" s="58"/>
      <c r="O1747" s="55"/>
      <c r="P1747" s="55"/>
      <c r="Q1747" s="55"/>
      <c r="R1747" s="8">
        <v>0</v>
      </c>
      <c r="S1747" s="58">
        <v>0</v>
      </c>
      <c r="T1747" s="55"/>
      <c r="U1747" s="55"/>
      <c r="V1747" s="55"/>
      <c r="W1747" s="8">
        <v>0</v>
      </c>
      <c r="X1747" s="58">
        <v>0</v>
      </c>
      <c r="Y1747" s="55"/>
      <c r="Z1747" s="55"/>
      <c r="AA1747" s="55"/>
      <c r="AB1747" s="8"/>
      <c r="AC1747" s="58"/>
      <c r="AD1747" s="55"/>
      <c r="AE1747" s="55"/>
      <c r="AF1747" s="55"/>
      <c r="AG1747" s="8"/>
      <c r="AH1747" s="58"/>
      <c r="AI1747" s="55"/>
      <c r="AJ1747" s="55"/>
      <c r="AK1747" s="55">
        <v>0</v>
      </c>
      <c r="AL1747" s="8">
        <v>0</v>
      </c>
      <c r="AM1747" s="58">
        <v>0</v>
      </c>
      <c r="AN1747" s="55"/>
      <c r="AO1747" s="228"/>
      <c r="AP1747" s="55">
        <v>0</v>
      </c>
      <c r="AQ1747" s="200">
        <v>0</v>
      </c>
      <c r="AR1747" s="201">
        <v>0</v>
      </c>
      <c r="AS1747" s="55"/>
      <c r="AT1747" s="55"/>
      <c r="AU1747" s="423">
        <v>0</v>
      </c>
      <c r="AV1747" s="200">
        <v>0</v>
      </c>
      <c r="AW1747" s="201">
        <v>0</v>
      </c>
      <c r="AX1747" s="423"/>
      <c r="AY1747" s="55"/>
      <c r="AZ1747" s="423">
        <v>0</v>
      </c>
      <c r="BA1747" s="200">
        <v>0</v>
      </c>
      <c r="BB1747" s="201">
        <v>0</v>
      </c>
      <c r="BC1747" s="425"/>
      <c r="BD1747" s="136"/>
    </row>
    <row r="1748" spans="1:56" ht="11.25" customHeight="1">
      <c r="A1748" s="123">
        <v>377</v>
      </c>
      <c r="B1748" s="55" t="s">
        <v>971</v>
      </c>
      <c r="C1748" s="345">
        <v>5</v>
      </c>
      <c r="D1748" s="57">
        <v>19874</v>
      </c>
      <c r="E1748" s="8">
        <v>13.6</v>
      </c>
      <c r="F1748" s="55" t="s">
        <v>151</v>
      </c>
      <c r="G1748" s="55" t="s">
        <v>748</v>
      </c>
      <c r="H1748" s="55" t="s">
        <v>152</v>
      </c>
      <c r="I1748" s="55" t="s">
        <v>103</v>
      </c>
      <c r="J1748" s="55"/>
      <c r="K1748" s="55"/>
      <c r="L1748" s="55"/>
      <c r="M1748" s="8"/>
      <c r="N1748" s="58"/>
      <c r="O1748" s="55"/>
      <c r="P1748" s="55"/>
      <c r="Q1748" s="55"/>
      <c r="R1748" s="8">
        <v>0</v>
      </c>
      <c r="S1748" s="58">
        <v>0</v>
      </c>
      <c r="T1748" s="55"/>
      <c r="U1748" s="55"/>
      <c r="V1748" s="55"/>
      <c r="W1748" s="8">
        <v>0</v>
      </c>
      <c r="X1748" s="58">
        <v>0</v>
      </c>
      <c r="Y1748" s="55"/>
      <c r="Z1748" s="55"/>
      <c r="AA1748" s="55"/>
      <c r="AB1748" s="8"/>
      <c r="AC1748" s="58"/>
      <c r="AD1748" s="55"/>
      <c r="AE1748" s="55"/>
      <c r="AF1748" s="55"/>
      <c r="AG1748" s="8"/>
      <c r="AH1748" s="58"/>
      <c r="AI1748" s="55"/>
      <c r="AJ1748" s="55"/>
      <c r="AK1748" s="55">
        <v>0</v>
      </c>
      <c r="AL1748" s="8">
        <v>0</v>
      </c>
      <c r="AM1748" s="58">
        <v>0</v>
      </c>
      <c r="AN1748" s="55"/>
      <c r="AO1748" s="228"/>
      <c r="AP1748" s="55">
        <v>0</v>
      </c>
      <c r="AQ1748" s="200">
        <v>0</v>
      </c>
      <c r="AR1748" s="201">
        <v>0</v>
      </c>
      <c r="AS1748" s="55"/>
      <c r="AT1748" s="55"/>
      <c r="AU1748" s="423">
        <v>0</v>
      </c>
      <c r="AV1748" s="200">
        <v>0</v>
      </c>
      <c r="AW1748" s="201">
        <v>0</v>
      </c>
      <c r="AX1748" s="423"/>
      <c r="AY1748" s="55"/>
      <c r="AZ1748" s="423">
        <v>0</v>
      </c>
      <c r="BA1748" s="200">
        <v>0</v>
      </c>
      <c r="BB1748" s="201">
        <v>0</v>
      </c>
      <c r="BC1748" s="425"/>
      <c r="BD1748" s="136"/>
    </row>
    <row r="1749" spans="1:56" ht="11.25" customHeight="1">
      <c r="A1749" s="123">
        <v>377</v>
      </c>
      <c r="B1749" s="55" t="s">
        <v>971</v>
      </c>
      <c r="C1749" s="345">
        <v>6</v>
      </c>
      <c r="D1749" s="57">
        <v>19886</v>
      </c>
      <c r="E1749" s="8">
        <v>13.6</v>
      </c>
      <c r="F1749" s="55" t="s">
        <v>151</v>
      </c>
      <c r="G1749" s="55" t="s">
        <v>748</v>
      </c>
      <c r="H1749" s="55" t="s">
        <v>152</v>
      </c>
      <c r="I1749" s="55" t="s">
        <v>103</v>
      </c>
      <c r="J1749" s="55"/>
      <c r="K1749" s="55"/>
      <c r="L1749" s="55"/>
      <c r="M1749" s="8"/>
      <c r="N1749" s="58"/>
      <c r="O1749" s="55"/>
      <c r="P1749" s="55"/>
      <c r="Q1749" s="55"/>
      <c r="R1749" s="8">
        <v>0</v>
      </c>
      <c r="S1749" s="58">
        <v>0</v>
      </c>
      <c r="T1749" s="55"/>
      <c r="U1749" s="55"/>
      <c r="V1749" s="55"/>
      <c r="W1749" s="8">
        <v>0</v>
      </c>
      <c r="X1749" s="58">
        <v>0</v>
      </c>
      <c r="Y1749" s="55"/>
      <c r="Z1749" s="55"/>
      <c r="AA1749" s="55"/>
      <c r="AB1749" s="8"/>
      <c r="AC1749" s="58"/>
      <c r="AD1749" s="55"/>
      <c r="AE1749" s="55"/>
      <c r="AF1749" s="55"/>
      <c r="AG1749" s="8"/>
      <c r="AH1749" s="58"/>
      <c r="AI1749" s="55"/>
      <c r="AJ1749" s="55"/>
      <c r="AK1749" s="55">
        <v>0</v>
      </c>
      <c r="AL1749" s="8">
        <v>0</v>
      </c>
      <c r="AM1749" s="58">
        <v>0</v>
      </c>
      <c r="AN1749" s="55"/>
      <c r="AO1749" s="228"/>
      <c r="AP1749" s="55">
        <v>0</v>
      </c>
      <c r="AQ1749" s="200">
        <v>0</v>
      </c>
      <c r="AR1749" s="201">
        <v>0</v>
      </c>
      <c r="AS1749" s="55"/>
      <c r="AT1749" s="55"/>
      <c r="AU1749" s="423">
        <v>0</v>
      </c>
      <c r="AV1749" s="200">
        <v>0</v>
      </c>
      <c r="AW1749" s="201">
        <v>0</v>
      </c>
      <c r="AX1749" s="423"/>
      <c r="AY1749" s="55"/>
      <c r="AZ1749" s="423">
        <v>0</v>
      </c>
      <c r="BA1749" s="200">
        <v>0</v>
      </c>
      <c r="BB1749" s="201">
        <v>0</v>
      </c>
      <c r="BC1749" s="425"/>
      <c r="BD1749" s="136"/>
    </row>
    <row r="1750" spans="1:56" s="4" customFormat="1" ht="11.25" customHeight="1">
      <c r="A1750" s="357">
        <v>378</v>
      </c>
      <c r="B1750" s="263" t="s">
        <v>1380</v>
      </c>
      <c r="C1750" s="344">
        <v>0</v>
      </c>
      <c r="D1750" s="264"/>
      <c r="E1750" s="421">
        <v>150</v>
      </c>
      <c r="F1750" s="263" t="s">
        <v>151</v>
      </c>
      <c r="G1750" s="353" t="s">
        <v>748</v>
      </c>
      <c r="H1750" s="353" t="s">
        <v>152</v>
      </c>
      <c r="I1750" s="263" t="s">
        <v>103</v>
      </c>
      <c r="J1750" s="263"/>
      <c r="K1750" s="263"/>
      <c r="L1750" s="267">
        <v>272.73944999999998</v>
      </c>
      <c r="M1750" s="265">
        <v>0</v>
      </c>
      <c r="N1750" s="268">
        <v>0</v>
      </c>
      <c r="O1750" s="263"/>
      <c r="P1750" s="263"/>
      <c r="Q1750" s="267">
        <v>505.42019999999997</v>
      </c>
      <c r="R1750" s="265">
        <v>0</v>
      </c>
      <c r="S1750" s="268">
        <v>0</v>
      </c>
      <c r="T1750" s="263"/>
      <c r="U1750" s="263"/>
      <c r="V1750" s="267">
        <v>370.25940000000003</v>
      </c>
      <c r="W1750" s="265">
        <v>0</v>
      </c>
      <c r="X1750" s="268">
        <v>0</v>
      </c>
      <c r="Y1750" s="263"/>
      <c r="Z1750" s="263"/>
      <c r="AA1750" s="265">
        <v>336.31995000000001</v>
      </c>
      <c r="AB1750" s="265">
        <v>0</v>
      </c>
      <c r="AC1750" s="268">
        <v>0</v>
      </c>
      <c r="AD1750" s="263"/>
      <c r="AE1750" s="263"/>
      <c r="AF1750" s="271">
        <v>320.75815</v>
      </c>
      <c r="AG1750" s="265">
        <v>0</v>
      </c>
      <c r="AH1750" s="268">
        <v>0</v>
      </c>
      <c r="AI1750" s="263"/>
      <c r="AJ1750" s="263"/>
      <c r="AK1750" s="263">
        <v>461.19245000000001</v>
      </c>
      <c r="AL1750" s="265">
        <v>0</v>
      </c>
      <c r="AM1750" s="268">
        <v>0</v>
      </c>
      <c r="AN1750" s="263"/>
      <c r="AO1750" s="313"/>
      <c r="AP1750" s="263">
        <v>306.74855000000002</v>
      </c>
      <c r="AQ1750" s="265">
        <v>0</v>
      </c>
      <c r="AR1750" s="268">
        <v>0</v>
      </c>
      <c r="AS1750" s="263"/>
      <c r="AT1750" s="263"/>
      <c r="AU1750" s="422">
        <v>343.71280000000002</v>
      </c>
      <c r="AV1750" s="265">
        <v>0</v>
      </c>
      <c r="AW1750" s="268">
        <v>0</v>
      </c>
      <c r="AX1750" s="422"/>
      <c r="AY1750" s="263"/>
      <c r="AZ1750" s="422">
        <v>443.12325000000004</v>
      </c>
      <c r="BA1750" s="265">
        <v>0</v>
      </c>
      <c r="BB1750" s="268">
        <v>0</v>
      </c>
      <c r="BC1750" s="422"/>
      <c r="BD1750" s="263"/>
    </row>
    <row r="1751" spans="1:56" s="4" customFormat="1" ht="11.25" customHeight="1">
      <c r="A1751" s="123">
        <v>378</v>
      </c>
      <c r="B1751" s="55" t="s">
        <v>1380</v>
      </c>
      <c r="C1751" s="345">
        <v>1</v>
      </c>
      <c r="D1751" s="57">
        <v>38575</v>
      </c>
      <c r="E1751" s="8">
        <v>50</v>
      </c>
      <c r="F1751" s="55" t="s">
        <v>151</v>
      </c>
      <c r="G1751" s="93" t="s">
        <v>748</v>
      </c>
      <c r="H1751" s="93" t="s">
        <v>152</v>
      </c>
      <c r="I1751" s="55" t="s">
        <v>103</v>
      </c>
      <c r="J1751" s="55"/>
      <c r="K1751" s="55"/>
      <c r="L1751" s="55"/>
      <c r="M1751" s="8"/>
      <c r="N1751" s="58"/>
      <c r="O1751" s="55"/>
      <c r="P1751" s="55"/>
      <c r="Q1751" s="55"/>
      <c r="R1751" s="8">
        <v>0</v>
      </c>
      <c r="S1751" s="58">
        <v>0</v>
      </c>
      <c r="T1751" s="55"/>
      <c r="U1751" s="55"/>
      <c r="V1751" s="55"/>
      <c r="W1751" s="8">
        <v>0</v>
      </c>
      <c r="X1751" s="58">
        <v>0</v>
      </c>
      <c r="Y1751" s="55"/>
      <c r="Z1751" s="55"/>
      <c r="AA1751" s="55"/>
      <c r="AB1751" s="8"/>
      <c r="AC1751" s="58"/>
      <c r="AD1751" s="55"/>
      <c r="AE1751" s="55"/>
      <c r="AF1751" s="55"/>
      <c r="AG1751" s="8"/>
      <c r="AH1751" s="58"/>
      <c r="AI1751" s="55"/>
      <c r="AJ1751" s="55"/>
      <c r="AK1751" s="55">
        <v>461.19245000000001</v>
      </c>
      <c r="AL1751" s="8">
        <v>0</v>
      </c>
      <c r="AM1751" s="58">
        <v>0</v>
      </c>
      <c r="AN1751" s="55"/>
      <c r="AO1751" s="228"/>
      <c r="AP1751" s="55">
        <v>306.75</v>
      </c>
      <c r="AQ1751" s="200">
        <v>0</v>
      </c>
      <c r="AR1751" s="201">
        <v>0</v>
      </c>
      <c r="AS1751" s="55"/>
      <c r="AT1751" s="55"/>
      <c r="AU1751" s="423">
        <v>343.71280000000002</v>
      </c>
      <c r="AV1751" s="200">
        <v>0</v>
      </c>
      <c r="AW1751" s="201">
        <v>0</v>
      </c>
      <c r="AX1751" s="423"/>
      <c r="AY1751" s="55"/>
      <c r="AZ1751" s="423">
        <v>443.12325000000004</v>
      </c>
      <c r="BA1751" s="200">
        <v>0</v>
      </c>
      <c r="BB1751" s="201">
        <v>0</v>
      </c>
      <c r="BC1751" s="425"/>
      <c r="BD1751" s="136"/>
    </row>
    <row r="1752" spans="1:56" ht="11.25" customHeight="1">
      <c r="A1752" s="123">
        <v>378</v>
      </c>
      <c r="B1752" s="55" t="s">
        <v>1380</v>
      </c>
      <c r="C1752" s="345">
        <v>2</v>
      </c>
      <c r="D1752" s="57">
        <v>38575</v>
      </c>
      <c r="E1752" s="8">
        <v>50</v>
      </c>
      <c r="F1752" s="55" t="s">
        <v>151</v>
      </c>
      <c r="G1752" s="93" t="s">
        <v>748</v>
      </c>
      <c r="H1752" s="93" t="s">
        <v>152</v>
      </c>
      <c r="I1752" s="55" t="s">
        <v>103</v>
      </c>
      <c r="J1752" s="55"/>
      <c r="K1752" s="55"/>
      <c r="L1752" s="55"/>
      <c r="M1752" s="8"/>
      <c r="N1752" s="58"/>
      <c r="O1752" s="55"/>
      <c r="P1752" s="55"/>
      <c r="Q1752" s="55"/>
      <c r="R1752" s="8">
        <v>0</v>
      </c>
      <c r="S1752" s="58">
        <v>0</v>
      </c>
      <c r="T1752" s="55"/>
      <c r="U1752" s="55"/>
      <c r="V1752" s="55"/>
      <c r="W1752" s="8">
        <v>0</v>
      </c>
      <c r="X1752" s="58">
        <v>0</v>
      </c>
      <c r="Y1752" s="55"/>
      <c r="Z1752" s="55"/>
      <c r="AA1752" s="55"/>
      <c r="AB1752" s="8"/>
      <c r="AC1752" s="58"/>
      <c r="AD1752" s="55"/>
      <c r="AE1752" s="55"/>
      <c r="AF1752" s="55"/>
      <c r="AG1752" s="8"/>
      <c r="AH1752" s="58"/>
      <c r="AI1752" s="55"/>
      <c r="AJ1752" s="55"/>
      <c r="AK1752" s="55">
        <v>0</v>
      </c>
      <c r="AL1752" s="8">
        <v>0</v>
      </c>
      <c r="AM1752" s="58">
        <v>0</v>
      </c>
      <c r="AN1752" s="55"/>
      <c r="AO1752" s="228"/>
      <c r="AP1752" s="55">
        <v>0</v>
      </c>
      <c r="AQ1752" s="200">
        <v>0</v>
      </c>
      <c r="AR1752" s="201">
        <v>0</v>
      </c>
      <c r="AS1752" s="55"/>
      <c r="AT1752" s="55"/>
      <c r="AU1752" s="423">
        <v>0</v>
      </c>
      <c r="AV1752" s="200">
        <v>0</v>
      </c>
      <c r="AW1752" s="201">
        <v>0</v>
      </c>
      <c r="AX1752" s="423"/>
      <c r="AY1752" s="55"/>
      <c r="AZ1752" s="423">
        <v>0</v>
      </c>
      <c r="BA1752" s="200">
        <v>0</v>
      </c>
      <c r="BB1752" s="201">
        <v>0</v>
      </c>
      <c r="BC1752" s="425"/>
      <c r="BD1752" s="136"/>
    </row>
    <row r="1753" spans="1:56" ht="11.25" customHeight="1">
      <c r="A1753" s="123">
        <v>378</v>
      </c>
      <c r="B1753" s="55" t="s">
        <v>1380</v>
      </c>
      <c r="C1753" s="345">
        <v>3</v>
      </c>
      <c r="D1753" s="57">
        <v>38600</v>
      </c>
      <c r="E1753" s="8">
        <v>50</v>
      </c>
      <c r="F1753" s="55" t="s">
        <v>151</v>
      </c>
      <c r="G1753" s="93" t="s">
        <v>748</v>
      </c>
      <c r="H1753" s="93" t="s">
        <v>152</v>
      </c>
      <c r="I1753" s="55" t="s">
        <v>103</v>
      </c>
      <c r="J1753" s="55"/>
      <c r="K1753" s="55"/>
      <c r="L1753" s="55"/>
      <c r="M1753" s="8"/>
      <c r="N1753" s="58"/>
      <c r="O1753" s="55"/>
      <c r="P1753" s="55"/>
      <c r="Q1753" s="55"/>
      <c r="R1753" s="8">
        <v>0</v>
      </c>
      <c r="S1753" s="58">
        <v>0</v>
      </c>
      <c r="T1753" s="55"/>
      <c r="U1753" s="55"/>
      <c r="V1753" s="55"/>
      <c r="W1753" s="8">
        <v>0</v>
      </c>
      <c r="X1753" s="58">
        <v>0</v>
      </c>
      <c r="Y1753" s="55"/>
      <c r="Z1753" s="55"/>
      <c r="AA1753" s="55"/>
      <c r="AB1753" s="8"/>
      <c r="AC1753" s="58"/>
      <c r="AD1753" s="55"/>
      <c r="AE1753" s="55"/>
      <c r="AF1753" s="55"/>
      <c r="AG1753" s="8"/>
      <c r="AH1753" s="58"/>
      <c r="AI1753" s="55"/>
      <c r="AJ1753" s="55"/>
      <c r="AK1753" s="55">
        <v>0</v>
      </c>
      <c r="AL1753" s="8">
        <v>0</v>
      </c>
      <c r="AM1753" s="58">
        <v>0</v>
      </c>
      <c r="AN1753" s="55"/>
      <c r="AO1753" s="228"/>
      <c r="AP1753" s="55">
        <v>0</v>
      </c>
      <c r="AQ1753" s="200">
        <v>0</v>
      </c>
      <c r="AR1753" s="201">
        <v>0</v>
      </c>
      <c r="AS1753" s="55"/>
      <c r="AT1753" s="55"/>
      <c r="AU1753" s="423">
        <v>0</v>
      </c>
      <c r="AV1753" s="200">
        <v>0</v>
      </c>
      <c r="AW1753" s="201">
        <v>0</v>
      </c>
      <c r="AX1753" s="423"/>
      <c r="AY1753" s="55"/>
      <c r="AZ1753" s="423">
        <v>0</v>
      </c>
      <c r="BA1753" s="200">
        <v>0</v>
      </c>
      <c r="BB1753" s="201">
        <v>0</v>
      </c>
      <c r="BC1753" s="425"/>
      <c r="BD1753" s="136"/>
    </row>
    <row r="1754" spans="1:56" ht="11.25" customHeight="1">
      <c r="A1754" s="357">
        <v>379</v>
      </c>
      <c r="B1754" s="263" t="s">
        <v>307</v>
      </c>
      <c r="C1754" s="344">
        <v>0</v>
      </c>
      <c r="D1754" s="264"/>
      <c r="E1754" s="421">
        <v>1780</v>
      </c>
      <c r="F1754" s="263" t="s">
        <v>305</v>
      </c>
      <c r="G1754" s="263" t="s">
        <v>589</v>
      </c>
      <c r="H1754" s="263" t="s">
        <v>535</v>
      </c>
      <c r="I1754" s="263" t="s">
        <v>384</v>
      </c>
      <c r="J1754" s="263"/>
      <c r="K1754" s="263"/>
      <c r="L1754" s="263">
        <v>7720.62</v>
      </c>
      <c r="M1754" s="265">
        <v>0</v>
      </c>
      <c r="N1754" s="268">
        <v>0</v>
      </c>
      <c r="O1754" s="263"/>
      <c r="P1754" s="263"/>
      <c r="Q1754" s="267">
        <v>7195.06</v>
      </c>
      <c r="R1754" s="265">
        <v>0</v>
      </c>
      <c r="S1754" s="268">
        <v>0</v>
      </c>
      <c r="T1754" s="263"/>
      <c r="U1754" s="263"/>
      <c r="V1754" s="267">
        <v>7595</v>
      </c>
      <c r="W1754" s="265">
        <v>0</v>
      </c>
      <c r="X1754" s="268">
        <v>0</v>
      </c>
      <c r="Y1754" s="263"/>
      <c r="Z1754" s="263"/>
      <c r="AA1754" s="267">
        <v>6594</v>
      </c>
      <c r="AB1754" s="265">
        <v>0</v>
      </c>
      <c r="AC1754" s="268">
        <v>0</v>
      </c>
      <c r="AD1754" s="263"/>
      <c r="AE1754" s="263"/>
      <c r="AF1754" s="267">
        <v>7417.87</v>
      </c>
      <c r="AG1754" s="265">
        <v>0</v>
      </c>
      <c r="AH1754" s="268">
        <v>0</v>
      </c>
      <c r="AI1754" s="263"/>
      <c r="AJ1754" s="263"/>
      <c r="AK1754" s="263">
        <v>5895.6066500000006</v>
      </c>
      <c r="AL1754" s="265">
        <v>0</v>
      </c>
      <c r="AM1754" s="268">
        <v>0</v>
      </c>
      <c r="AN1754" s="263"/>
      <c r="AO1754" s="313"/>
      <c r="AP1754" s="263">
        <v>6318.4</v>
      </c>
      <c r="AQ1754" s="265">
        <v>0</v>
      </c>
      <c r="AR1754" s="268">
        <v>0</v>
      </c>
      <c r="AS1754" s="263"/>
      <c r="AT1754" s="263"/>
      <c r="AU1754" s="422">
        <v>6650.7002499999999</v>
      </c>
      <c r="AV1754" s="265">
        <v>0</v>
      </c>
      <c r="AW1754" s="268">
        <v>0</v>
      </c>
      <c r="AX1754" s="422"/>
      <c r="AY1754" s="263"/>
      <c r="AZ1754" s="422">
        <v>9757.7733000000007</v>
      </c>
      <c r="BA1754" s="265">
        <v>0</v>
      </c>
      <c r="BB1754" s="268">
        <v>0</v>
      </c>
      <c r="BC1754" s="422"/>
      <c r="BD1754" s="263"/>
    </row>
    <row r="1755" spans="1:56" s="4" customFormat="1" ht="11.25" customHeight="1">
      <c r="A1755" s="123">
        <v>379</v>
      </c>
      <c r="B1755" s="55" t="s">
        <v>307</v>
      </c>
      <c r="C1755" s="345">
        <v>2</v>
      </c>
      <c r="D1755" s="57">
        <v>29526</v>
      </c>
      <c r="E1755" s="94">
        <v>200</v>
      </c>
      <c r="F1755" s="55" t="s">
        <v>305</v>
      </c>
      <c r="G1755" s="55" t="s">
        <v>589</v>
      </c>
      <c r="H1755" s="55" t="s">
        <v>535</v>
      </c>
      <c r="I1755" s="55" t="s">
        <v>384</v>
      </c>
      <c r="J1755" s="55"/>
      <c r="K1755" s="55"/>
      <c r="L1755" s="55"/>
      <c r="M1755" s="8"/>
      <c r="N1755" s="58"/>
      <c r="O1755" s="55"/>
      <c r="P1755" s="55"/>
      <c r="Q1755" s="55"/>
      <c r="R1755" s="8">
        <v>0</v>
      </c>
      <c r="S1755" s="58">
        <v>0</v>
      </c>
      <c r="T1755" s="55"/>
      <c r="U1755" s="55"/>
      <c r="V1755" s="55"/>
      <c r="W1755" s="8">
        <v>0</v>
      </c>
      <c r="X1755" s="58">
        <v>0</v>
      </c>
      <c r="Y1755" s="55"/>
      <c r="Z1755" s="55"/>
      <c r="AA1755" s="55"/>
      <c r="AB1755" s="8"/>
      <c r="AC1755" s="58"/>
      <c r="AD1755" s="55"/>
      <c r="AE1755" s="55"/>
      <c r="AF1755" s="55"/>
      <c r="AG1755" s="8"/>
      <c r="AH1755" s="58"/>
      <c r="AI1755" s="55"/>
      <c r="AJ1755" s="55"/>
      <c r="AK1755" s="55">
        <v>655.67700000000002</v>
      </c>
      <c r="AL1755" s="8">
        <v>0</v>
      </c>
      <c r="AM1755" s="58">
        <v>0</v>
      </c>
      <c r="AN1755" s="55"/>
      <c r="AO1755" s="228"/>
      <c r="AP1755" s="55">
        <v>1436.6182000000001</v>
      </c>
      <c r="AQ1755" s="200">
        <v>0</v>
      </c>
      <c r="AR1755" s="201">
        <v>0</v>
      </c>
      <c r="AS1755" s="55"/>
      <c r="AT1755" s="55"/>
      <c r="AU1755" s="423">
        <v>1068.40625</v>
      </c>
      <c r="AV1755" s="200">
        <v>0</v>
      </c>
      <c r="AW1755" s="201">
        <v>0</v>
      </c>
      <c r="AX1755" s="423"/>
      <c r="AY1755" s="55"/>
      <c r="AZ1755" s="423">
        <v>1306.20775</v>
      </c>
      <c r="BA1755" s="200">
        <v>0</v>
      </c>
      <c r="BB1755" s="201">
        <v>0</v>
      </c>
      <c r="BC1755" s="425"/>
      <c r="BD1755" s="136"/>
    </row>
    <row r="1756" spans="1:56" ht="11.25" customHeight="1">
      <c r="A1756" s="123">
        <v>379</v>
      </c>
      <c r="B1756" s="55" t="s">
        <v>307</v>
      </c>
      <c r="C1756" s="345">
        <v>3</v>
      </c>
      <c r="D1756" s="57">
        <v>36586</v>
      </c>
      <c r="E1756" s="94">
        <v>220</v>
      </c>
      <c r="F1756" s="55" t="s">
        <v>305</v>
      </c>
      <c r="G1756" s="55" t="s">
        <v>589</v>
      </c>
      <c r="H1756" s="55" t="s">
        <v>535</v>
      </c>
      <c r="I1756" s="55" t="s">
        <v>384</v>
      </c>
      <c r="J1756" s="55"/>
      <c r="K1756" s="55"/>
      <c r="L1756" s="55"/>
      <c r="M1756" s="8"/>
      <c r="N1756" s="58"/>
      <c r="O1756" s="55"/>
      <c r="P1756" s="55"/>
      <c r="Q1756" s="55"/>
      <c r="R1756" s="8">
        <v>0</v>
      </c>
      <c r="S1756" s="58">
        <v>0</v>
      </c>
      <c r="T1756" s="55"/>
      <c r="U1756" s="55"/>
      <c r="V1756" s="55"/>
      <c r="W1756" s="8">
        <v>0</v>
      </c>
      <c r="X1756" s="58">
        <v>0</v>
      </c>
      <c r="Y1756" s="55"/>
      <c r="Z1756" s="55"/>
      <c r="AA1756" s="55"/>
      <c r="AB1756" s="8"/>
      <c r="AC1756" s="58"/>
      <c r="AD1756" s="55"/>
      <c r="AE1756" s="55"/>
      <c r="AF1756" s="55"/>
      <c r="AG1756" s="8"/>
      <c r="AH1756" s="58"/>
      <c r="AI1756" s="55"/>
      <c r="AJ1756" s="55"/>
      <c r="AK1756" s="55">
        <v>922.80764999999997</v>
      </c>
      <c r="AL1756" s="8">
        <v>0</v>
      </c>
      <c r="AM1756" s="58">
        <v>0</v>
      </c>
      <c r="AN1756" s="55"/>
      <c r="AO1756" s="228"/>
      <c r="AP1756" s="55">
        <v>0</v>
      </c>
      <c r="AQ1756" s="200">
        <v>0</v>
      </c>
      <c r="AR1756" s="201">
        <v>0</v>
      </c>
      <c r="AS1756" s="55"/>
      <c r="AT1756" s="55"/>
      <c r="AU1756" s="423">
        <v>914.41255000000001</v>
      </c>
      <c r="AV1756" s="200">
        <v>0</v>
      </c>
      <c r="AW1756" s="201">
        <v>0</v>
      </c>
      <c r="AX1756" s="423"/>
      <c r="AY1756" s="55"/>
      <c r="AZ1756" s="423">
        <v>1552.7891999999999</v>
      </c>
      <c r="BA1756" s="200">
        <v>0</v>
      </c>
      <c r="BB1756" s="201">
        <v>0</v>
      </c>
      <c r="BC1756" s="425"/>
      <c r="BD1756" s="136"/>
    </row>
    <row r="1757" spans="1:56" ht="11.25" customHeight="1">
      <c r="A1757" s="123">
        <v>379</v>
      </c>
      <c r="B1757" s="55" t="s">
        <v>307</v>
      </c>
      <c r="C1757" s="345">
        <v>4</v>
      </c>
      <c r="D1757" s="57">
        <v>36847</v>
      </c>
      <c r="E1757" s="94">
        <v>220</v>
      </c>
      <c r="F1757" s="55" t="s">
        <v>305</v>
      </c>
      <c r="G1757" s="55" t="s">
        <v>589</v>
      </c>
      <c r="H1757" s="55" t="s">
        <v>535</v>
      </c>
      <c r="I1757" s="55" t="s">
        <v>384</v>
      </c>
      <c r="J1757" s="55"/>
      <c r="K1757" s="55"/>
      <c r="L1757" s="55"/>
      <c r="M1757" s="8"/>
      <c r="N1757" s="58"/>
      <c r="O1757" s="55"/>
      <c r="P1757" s="55"/>
      <c r="Q1757" s="55"/>
      <c r="R1757" s="8">
        <v>0</v>
      </c>
      <c r="S1757" s="58">
        <v>0</v>
      </c>
      <c r="T1757" s="55"/>
      <c r="U1757" s="55"/>
      <c r="V1757" s="55"/>
      <c r="W1757" s="8">
        <v>0</v>
      </c>
      <c r="X1757" s="58">
        <v>0</v>
      </c>
      <c r="Y1757" s="55"/>
      <c r="Z1757" s="55"/>
      <c r="AA1757" s="55"/>
      <c r="AB1757" s="8"/>
      <c r="AC1757" s="58"/>
      <c r="AD1757" s="55"/>
      <c r="AE1757" s="55"/>
      <c r="AF1757" s="55"/>
      <c r="AG1757" s="8"/>
      <c r="AH1757" s="58"/>
      <c r="AI1757" s="55"/>
      <c r="AJ1757" s="55"/>
      <c r="AK1757" s="55">
        <v>1108.6096500000001</v>
      </c>
      <c r="AL1757" s="8">
        <v>0</v>
      </c>
      <c r="AM1757" s="58">
        <v>0</v>
      </c>
      <c r="AN1757" s="55"/>
      <c r="AO1757" s="228"/>
      <c r="AP1757" s="55">
        <v>1522.1265000000001</v>
      </c>
      <c r="AQ1757" s="200">
        <v>0</v>
      </c>
      <c r="AR1757" s="201">
        <v>0</v>
      </c>
      <c r="AS1757" s="55"/>
      <c r="AT1757" s="55"/>
      <c r="AU1757" s="423">
        <v>1376.2773</v>
      </c>
      <c r="AV1757" s="200">
        <v>0</v>
      </c>
      <c r="AW1757" s="201">
        <v>0</v>
      </c>
      <c r="AX1757" s="423"/>
      <c r="AY1757" s="55"/>
      <c r="AZ1757" s="423">
        <v>1540.1518000000001</v>
      </c>
      <c r="BA1757" s="200">
        <v>0</v>
      </c>
      <c r="BB1757" s="201">
        <v>0</v>
      </c>
      <c r="BC1757" s="425"/>
      <c r="BD1757" s="136"/>
    </row>
    <row r="1758" spans="1:56" ht="11.25" customHeight="1">
      <c r="A1758" s="123">
        <v>379</v>
      </c>
      <c r="B1758" s="55" t="s">
        <v>307</v>
      </c>
      <c r="C1758" s="345">
        <v>5</v>
      </c>
      <c r="D1758" s="57">
        <v>40213</v>
      </c>
      <c r="E1758" s="94">
        <v>220</v>
      </c>
      <c r="F1758" s="55" t="s">
        <v>305</v>
      </c>
      <c r="G1758" s="55" t="s">
        <v>589</v>
      </c>
      <c r="H1758" s="55" t="s">
        <v>535</v>
      </c>
      <c r="I1758" s="55" t="s">
        <v>384</v>
      </c>
      <c r="J1758" s="55"/>
      <c r="K1758" s="55"/>
      <c r="L1758" s="55"/>
      <c r="M1758" s="8"/>
      <c r="N1758" s="58"/>
      <c r="O1758" s="55"/>
      <c r="P1758" s="55"/>
      <c r="Q1758" s="55"/>
      <c r="R1758" s="8">
        <v>0</v>
      </c>
      <c r="S1758" s="58">
        <v>0</v>
      </c>
      <c r="T1758" s="55"/>
      <c r="U1758" s="55"/>
      <c r="V1758" s="55"/>
      <c r="W1758" s="8">
        <v>0</v>
      </c>
      <c r="X1758" s="58">
        <v>0</v>
      </c>
      <c r="Y1758" s="55"/>
      <c r="Z1758" s="55"/>
      <c r="AA1758" s="55"/>
      <c r="AB1758" s="8"/>
      <c r="AC1758" s="58"/>
      <c r="AD1758" s="55"/>
      <c r="AE1758" s="55"/>
      <c r="AF1758" s="55"/>
      <c r="AG1758" s="8"/>
      <c r="AH1758" s="58"/>
      <c r="AI1758" s="55"/>
      <c r="AJ1758" s="55"/>
      <c r="AK1758" s="55">
        <v>1487.0156500000001</v>
      </c>
      <c r="AL1758" s="8">
        <v>0</v>
      </c>
      <c r="AM1758" s="58">
        <v>0</v>
      </c>
      <c r="AN1758" s="55"/>
      <c r="AO1758" s="228"/>
      <c r="AP1758" s="55">
        <v>1777.35365</v>
      </c>
      <c r="AQ1758" s="200">
        <v>0</v>
      </c>
      <c r="AR1758" s="201">
        <v>0</v>
      </c>
      <c r="AS1758" s="55"/>
      <c r="AT1758" s="55"/>
      <c r="AU1758" s="423">
        <v>1508.3076999999998</v>
      </c>
      <c r="AV1758" s="200">
        <v>0</v>
      </c>
      <c r="AW1758" s="201">
        <v>0</v>
      </c>
      <c r="AX1758" s="423"/>
      <c r="AY1758" s="55"/>
      <c r="AZ1758" s="423">
        <v>1780.9068</v>
      </c>
      <c r="BA1758" s="200">
        <v>0</v>
      </c>
      <c r="BB1758" s="201">
        <v>0</v>
      </c>
      <c r="BC1758" s="425"/>
      <c r="BD1758" s="136"/>
    </row>
    <row r="1759" spans="1:56" ht="11.25" customHeight="1">
      <c r="A1759" s="123">
        <v>379</v>
      </c>
      <c r="B1759" s="55" t="s">
        <v>307</v>
      </c>
      <c r="C1759" s="345">
        <v>6</v>
      </c>
      <c r="D1759" s="57">
        <v>40268</v>
      </c>
      <c r="E1759" s="94">
        <v>220</v>
      </c>
      <c r="F1759" s="55" t="s">
        <v>305</v>
      </c>
      <c r="G1759" s="55" t="s">
        <v>589</v>
      </c>
      <c r="H1759" s="55" t="s">
        <v>535</v>
      </c>
      <c r="I1759" s="55" t="s">
        <v>384</v>
      </c>
      <c r="J1759" s="55"/>
      <c r="K1759" s="55"/>
      <c r="L1759" s="55"/>
      <c r="M1759" s="8"/>
      <c r="N1759" s="58"/>
      <c r="O1759" s="55"/>
      <c r="P1759" s="55"/>
      <c r="Q1759" s="55"/>
      <c r="R1759" s="8">
        <v>0</v>
      </c>
      <c r="S1759" s="58">
        <v>0</v>
      </c>
      <c r="T1759" s="55"/>
      <c r="U1759" s="55"/>
      <c r="V1759" s="55"/>
      <c r="W1759" s="8">
        <v>0</v>
      </c>
      <c r="X1759" s="58">
        <v>0</v>
      </c>
      <c r="Y1759" s="55"/>
      <c r="Z1759" s="55"/>
      <c r="AA1759" s="55"/>
      <c r="AB1759" s="8"/>
      <c r="AC1759" s="58"/>
      <c r="AD1759" s="55"/>
      <c r="AE1759" s="55"/>
      <c r="AF1759" s="55"/>
      <c r="AG1759" s="8"/>
      <c r="AH1759" s="58"/>
      <c r="AI1759" s="55"/>
      <c r="AJ1759" s="55"/>
      <c r="AK1759" s="55">
        <v>1721.4967000000001</v>
      </c>
      <c r="AL1759" s="8">
        <v>0</v>
      </c>
      <c r="AM1759" s="58">
        <v>0</v>
      </c>
      <c r="AN1759" s="55"/>
      <c r="AO1759" s="228"/>
      <c r="AP1759" s="55">
        <v>1582.3063000000002</v>
      </c>
      <c r="AQ1759" s="200">
        <v>0</v>
      </c>
      <c r="AR1759" s="201">
        <v>0</v>
      </c>
      <c r="AS1759" s="55"/>
      <c r="AT1759" s="55"/>
      <c r="AU1759" s="423">
        <v>1783.2964499999998</v>
      </c>
      <c r="AV1759" s="200">
        <v>0</v>
      </c>
      <c r="AW1759" s="201">
        <v>0</v>
      </c>
      <c r="AX1759" s="423"/>
      <c r="AY1759" s="55"/>
      <c r="AZ1759" s="423">
        <v>1606.9367</v>
      </c>
      <c r="BA1759" s="200">
        <v>0</v>
      </c>
      <c r="BB1759" s="201">
        <v>0</v>
      </c>
      <c r="BC1759" s="425"/>
      <c r="BD1759" s="136"/>
    </row>
    <row r="1760" spans="1:56" s="105" customFormat="1" ht="11.25" customHeight="1">
      <c r="A1760" s="123">
        <v>379</v>
      </c>
      <c r="B1760" s="122" t="s">
        <v>1548</v>
      </c>
      <c r="C1760" s="384">
        <v>7</v>
      </c>
      <c r="D1760" s="385">
        <v>45762</v>
      </c>
      <c r="E1760" s="389">
        <v>700</v>
      </c>
      <c r="F1760" s="55" t="s">
        <v>305</v>
      </c>
      <c r="G1760" s="55" t="s">
        <v>589</v>
      </c>
      <c r="H1760" s="55" t="s">
        <v>535</v>
      </c>
      <c r="I1760" s="137" t="s">
        <v>384</v>
      </c>
      <c r="J1760" s="137"/>
      <c r="K1760" s="137"/>
      <c r="L1760" s="137"/>
      <c r="M1760" s="138"/>
      <c r="N1760" s="386"/>
      <c r="O1760" s="137"/>
      <c r="P1760" s="137"/>
      <c r="Q1760" s="137"/>
      <c r="R1760" s="138"/>
      <c r="S1760" s="386"/>
      <c r="T1760" s="137"/>
      <c r="U1760" s="137"/>
      <c r="V1760" s="137"/>
      <c r="W1760" s="138"/>
      <c r="X1760" s="386"/>
      <c r="Y1760" s="137"/>
      <c r="Z1760" s="137"/>
      <c r="AA1760" s="137"/>
      <c r="AB1760" s="138"/>
      <c r="AC1760" s="386"/>
      <c r="AD1760" s="137"/>
      <c r="AE1760" s="137"/>
      <c r="AF1760" s="137"/>
      <c r="AG1760" s="138"/>
      <c r="AH1760" s="386"/>
      <c r="AI1760" s="137"/>
      <c r="AJ1760" s="137"/>
      <c r="AK1760" s="137"/>
      <c r="AL1760" s="138"/>
      <c r="AM1760" s="386"/>
      <c r="AN1760" s="137"/>
      <c r="AO1760" s="335"/>
      <c r="AP1760" s="137"/>
      <c r="AQ1760" s="387"/>
      <c r="AR1760" s="388"/>
      <c r="AS1760" s="137"/>
      <c r="AT1760" s="137"/>
      <c r="AU1760" s="431"/>
      <c r="AV1760" s="387"/>
      <c r="AW1760" s="388"/>
      <c r="AX1760" s="431"/>
      <c r="AY1760" s="137"/>
      <c r="AZ1760" s="423">
        <v>1970.7810500000003</v>
      </c>
      <c r="BA1760" s="200">
        <v>0</v>
      </c>
      <c r="BB1760" s="201">
        <v>0</v>
      </c>
      <c r="BC1760" s="433"/>
      <c r="BD1760" s="136">
        <v>1</v>
      </c>
    </row>
    <row r="1761" spans="1:56" ht="11.25" customHeight="1">
      <c r="A1761" s="357">
        <v>380</v>
      </c>
      <c r="B1761" s="263" t="s">
        <v>394</v>
      </c>
      <c r="C1761" s="344">
        <v>0</v>
      </c>
      <c r="D1761" s="264"/>
      <c r="E1761" s="421">
        <v>173.5</v>
      </c>
      <c r="F1761" s="263" t="s">
        <v>305</v>
      </c>
      <c r="G1761" s="263" t="s">
        <v>748</v>
      </c>
      <c r="H1761" s="263" t="s">
        <v>306</v>
      </c>
      <c r="I1761" s="263" t="s">
        <v>103</v>
      </c>
      <c r="J1761" s="263"/>
      <c r="K1761" s="263"/>
      <c r="L1761" s="267">
        <v>376.36870000000005</v>
      </c>
      <c r="M1761" s="265">
        <v>0</v>
      </c>
      <c r="N1761" s="268">
        <v>0</v>
      </c>
      <c r="O1761" s="263"/>
      <c r="P1761" s="263"/>
      <c r="Q1761" s="267">
        <v>332.64839999999998</v>
      </c>
      <c r="R1761" s="265">
        <v>0</v>
      </c>
      <c r="S1761" s="268">
        <v>0</v>
      </c>
      <c r="T1761" s="263"/>
      <c r="U1761" s="263"/>
      <c r="V1761" s="267">
        <v>54.257349999999995</v>
      </c>
      <c r="W1761" s="265">
        <v>0</v>
      </c>
      <c r="X1761" s="268">
        <v>0</v>
      </c>
      <c r="Y1761" s="263"/>
      <c r="Z1761" s="263"/>
      <c r="AA1761" s="265">
        <v>10.0296</v>
      </c>
      <c r="AB1761" s="265">
        <v>0</v>
      </c>
      <c r="AC1761" s="268">
        <v>0</v>
      </c>
      <c r="AD1761" s="263"/>
      <c r="AE1761" s="263"/>
      <c r="AF1761" s="271">
        <v>82.913349999999994</v>
      </c>
      <c r="AG1761" s="265">
        <v>0</v>
      </c>
      <c r="AH1761" s="268">
        <v>0</v>
      </c>
      <c r="AI1761" s="263"/>
      <c r="AJ1761" s="263"/>
      <c r="AK1761" s="263">
        <v>407.43260000000004</v>
      </c>
      <c r="AL1761" s="265">
        <v>0</v>
      </c>
      <c r="AM1761" s="268">
        <v>0</v>
      </c>
      <c r="AN1761" s="263"/>
      <c r="AO1761" s="313"/>
      <c r="AP1761" s="263">
        <v>488.346</v>
      </c>
      <c r="AQ1761" s="265">
        <v>0</v>
      </c>
      <c r="AR1761" s="268">
        <v>0</v>
      </c>
      <c r="AS1761" s="263"/>
      <c r="AT1761" s="263"/>
      <c r="AU1761" s="422">
        <v>398.85570000000001</v>
      </c>
      <c r="AV1761" s="265">
        <v>0</v>
      </c>
      <c r="AW1761" s="268">
        <v>0</v>
      </c>
      <c r="AX1761" s="422"/>
      <c r="AY1761" s="263"/>
      <c r="AZ1761" s="422">
        <v>481.05265000000003</v>
      </c>
      <c r="BA1761" s="265">
        <v>0</v>
      </c>
      <c r="BB1761" s="268">
        <v>0</v>
      </c>
      <c r="BC1761" s="422"/>
      <c r="BD1761" s="263"/>
    </row>
    <row r="1762" spans="1:56" ht="11.25" customHeight="1">
      <c r="A1762" s="123">
        <v>380</v>
      </c>
      <c r="B1762" s="55" t="s">
        <v>394</v>
      </c>
      <c r="C1762" s="345">
        <v>1</v>
      </c>
      <c r="D1762" s="57">
        <v>24871</v>
      </c>
      <c r="E1762" s="8">
        <v>43</v>
      </c>
      <c r="F1762" s="55" t="s">
        <v>305</v>
      </c>
      <c r="G1762" s="55" t="s">
        <v>748</v>
      </c>
      <c r="H1762" s="55" t="s">
        <v>306</v>
      </c>
      <c r="I1762" s="55" t="s">
        <v>103</v>
      </c>
      <c r="J1762" s="55"/>
      <c r="K1762" s="55"/>
      <c r="L1762" s="55"/>
      <c r="M1762" s="8"/>
      <c r="N1762" s="58"/>
      <c r="O1762" s="55"/>
      <c r="P1762" s="55"/>
      <c r="Q1762" s="55"/>
      <c r="R1762" s="8">
        <v>0</v>
      </c>
      <c r="S1762" s="58">
        <v>0</v>
      </c>
      <c r="T1762" s="55"/>
      <c r="U1762" s="55"/>
      <c r="V1762" s="55"/>
      <c r="W1762" s="8">
        <v>0</v>
      </c>
      <c r="X1762" s="58">
        <v>0</v>
      </c>
      <c r="Y1762" s="55"/>
      <c r="Z1762" s="55"/>
      <c r="AA1762" s="55"/>
      <c r="AB1762" s="8"/>
      <c r="AC1762" s="58"/>
      <c r="AD1762" s="55"/>
      <c r="AE1762" s="55"/>
      <c r="AF1762" s="55"/>
      <c r="AG1762" s="8"/>
      <c r="AH1762" s="58"/>
      <c r="AI1762" s="55"/>
      <c r="AJ1762" s="55"/>
      <c r="AK1762" s="55">
        <v>407.43260000000004</v>
      </c>
      <c r="AL1762" s="8">
        <v>0</v>
      </c>
      <c r="AM1762" s="58">
        <v>0</v>
      </c>
      <c r="AN1762" s="55"/>
      <c r="AO1762" s="228"/>
      <c r="AP1762" s="55">
        <v>488.35</v>
      </c>
      <c r="AQ1762" s="200">
        <v>0</v>
      </c>
      <c r="AR1762" s="201">
        <v>0</v>
      </c>
      <c r="AS1762" s="55"/>
      <c r="AT1762" s="55"/>
      <c r="AU1762" s="423">
        <v>298.24130000000002</v>
      </c>
      <c r="AV1762" s="200">
        <v>0</v>
      </c>
      <c r="AW1762" s="201">
        <v>0</v>
      </c>
      <c r="AX1762" s="423"/>
      <c r="AY1762" s="55"/>
      <c r="AZ1762" s="423">
        <v>148.13560000000001</v>
      </c>
      <c r="BA1762" s="200">
        <v>0</v>
      </c>
      <c r="BB1762" s="201">
        <v>0</v>
      </c>
      <c r="BC1762" s="425"/>
      <c r="BD1762" s="136"/>
    </row>
    <row r="1763" spans="1:56" s="4" customFormat="1" ht="11.25" customHeight="1">
      <c r="A1763" s="123">
        <v>380</v>
      </c>
      <c r="B1763" s="136" t="s">
        <v>394</v>
      </c>
      <c r="C1763" s="346">
        <v>2</v>
      </c>
      <c r="D1763" s="140">
        <v>25015</v>
      </c>
      <c r="E1763" s="126">
        <v>44.5</v>
      </c>
      <c r="F1763" s="136" t="s">
        <v>305</v>
      </c>
      <c r="G1763" s="136" t="s">
        <v>748</v>
      </c>
      <c r="H1763" s="136" t="s">
        <v>306</v>
      </c>
      <c r="I1763" s="136" t="s">
        <v>103</v>
      </c>
      <c r="J1763" s="136"/>
      <c r="K1763" s="136"/>
      <c r="L1763" s="136"/>
      <c r="M1763" s="126"/>
      <c r="N1763" s="221"/>
      <c r="O1763" s="136"/>
      <c r="P1763" s="136"/>
      <c r="Q1763" s="136"/>
      <c r="R1763" s="126">
        <v>0</v>
      </c>
      <c r="S1763" s="221">
        <v>0</v>
      </c>
      <c r="T1763" s="136"/>
      <c r="U1763" s="136"/>
      <c r="V1763" s="136"/>
      <c r="W1763" s="126">
        <v>0</v>
      </c>
      <c r="X1763" s="221">
        <v>0</v>
      </c>
      <c r="Y1763" s="136"/>
      <c r="Z1763" s="136"/>
      <c r="AA1763" s="136"/>
      <c r="AB1763" s="126"/>
      <c r="AC1763" s="221"/>
      <c r="AD1763" s="136"/>
      <c r="AE1763" s="136"/>
      <c r="AF1763" s="136"/>
      <c r="AG1763" s="126"/>
      <c r="AH1763" s="221"/>
      <c r="AI1763" s="136"/>
      <c r="AJ1763" s="136"/>
      <c r="AK1763" s="136">
        <v>0</v>
      </c>
      <c r="AL1763" s="8">
        <v>0</v>
      </c>
      <c r="AM1763" s="58">
        <v>0</v>
      </c>
      <c r="AN1763" s="136"/>
      <c r="AO1763" s="237"/>
      <c r="AP1763" s="136">
        <v>0</v>
      </c>
      <c r="AQ1763" s="200">
        <v>0</v>
      </c>
      <c r="AR1763" s="201">
        <v>0</v>
      </c>
      <c r="AS1763" s="136"/>
      <c r="AT1763" s="136"/>
      <c r="AU1763" s="423">
        <v>36.327449999999999</v>
      </c>
      <c r="AV1763" s="200">
        <v>0</v>
      </c>
      <c r="AW1763" s="201">
        <v>0</v>
      </c>
      <c r="AX1763" s="423"/>
      <c r="AY1763" s="136"/>
      <c r="AZ1763" s="423">
        <v>164.61279999999999</v>
      </c>
      <c r="BA1763" s="200">
        <v>0</v>
      </c>
      <c r="BB1763" s="201">
        <v>0</v>
      </c>
      <c r="BC1763" s="425"/>
      <c r="BD1763" s="136"/>
    </row>
    <row r="1764" spans="1:56" ht="11.25" customHeight="1">
      <c r="A1764" s="123">
        <v>380</v>
      </c>
      <c r="B1764" s="136" t="s">
        <v>394</v>
      </c>
      <c r="C1764" s="346">
        <v>3</v>
      </c>
      <c r="D1764" s="140">
        <v>25200</v>
      </c>
      <c r="E1764" s="126">
        <v>43</v>
      </c>
      <c r="F1764" s="136" t="s">
        <v>305</v>
      </c>
      <c r="G1764" s="136" t="s">
        <v>748</v>
      </c>
      <c r="H1764" s="136" t="s">
        <v>306</v>
      </c>
      <c r="I1764" s="136" t="s">
        <v>103</v>
      </c>
      <c r="J1764" s="136"/>
      <c r="K1764" s="136"/>
      <c r="L1764" s="136"/>
      <c r="M1764" s="126"/>
      <c r="N1764" s="221"/>
      <c r="O1764" s="136"/>
      <c r="P1764" s="136"/>
      <c r="Q1764" s="136"/>
      <c r="R1764" s="126">
        <v>0</v>
      </c>
      <c r="S1764" s="221">
        <v>0</v>
      </c>
      <c r="T1764" s="136"/>
      <c r="U1764" s="136"/>
      <c r="V1764" s="136"/>
      <c r="W1764" s="126">
        <v>0</v>
      </c>
      <c r="X1764" s="221">
        <v>0</v>
      </c>
      <c r="Y1764" s="136"/>
      <c r="Z1764" s="136"/>
      <c r="AA1764" s="136"/>
      <c r="AB1764" s="126"/>
      <c r="AC1764" s="221"/>
      <c r="AD1764" s="136"/>
      <c r="AE1764" s="136"/>
      <c r="AF1764" s="136"/>
      <c r="AG1764" s="126"/>
      <c r="AH1764" s="221"/>
      <c r="AI1764" s="136"/>
      <c r="AJ1764" s="136"/>
      <c r="AK1764" s="136">
        <v>0</v>
      </c>
      <c r="AL1764" s="8">
        <v>0</v>
      </c>
      <c r="AM1764" s="58">
        <v>0</v>
      </c>
      <c r="AN1764" s="55"/>
      <c r="AO1764" s="237"/>
      <c r="AP1764" s="136">
        <v>0</v>
      </c>
      <c r="AQ1764" s="200">
        <v>0</v>
      </c>
      <c r="AR1764" s="201">
        <v>0</v>
      </c>
      <c r="AS1764" s="136"/>
      <c r="AT1764" s="136"/>
      <c r="AU1764" s="423">
        <v>26.6859</v>
      </c>
      <c r="AV1764" s="200">
        <v>0</v>
      </c>
      <c r="AW1764" s="201">
        <v>0</v>
      </c>
      <c r="AX1764" s="423"/>
      <c r="AY1764" s="136"/>
      <c r="AZ1764" s="423">
        <v>56.187650000000005</v>
      </c>
      <c r="BA1764" s="200">
        <v>0</v>
      </c>
      <c r="BB1764" s="201">
        <v>0</v>
      </c>
      <c r="BC1764" s="425"/>
      <c r="BD1764" s="136"/>
    </row>
    <row r="1765" spans="1:56" ht="11.25" customHeight="1">
      <c r="A1765" s="123">
        <v>380</v>
      </c>
      <c r="B1765" s="136" t="s">
        <v>394</v>
      </c>
      <c r="C1765" s="346">
        <v>4</v>
      </c>
      <c r="D1765" s="140">
        <v>25347</v>
      </c>
      <c r="E1765" s="126">
        <v>43</v>
      </c>
      <c r="F1765" s="136" t="s">
        <v>305</v>
      </c>
      <c r="G1765" s="136" t="s">
        <v>748</v>
      </c>
      <c r="H1765" s="136" t="s">
        <v>306</v>
      </c>
      <c r="I1765" s="136" t="s">
        <v>103</v>
      </c>
      <c r="J1765" s="136"/>
      <c r="K1765" s="136"/>
      <c r="L1765" s="136"/>
      <c r="M1765" s="126"/>
      <c r="N1765" s="221"/>
      <c r="O1765" s="136"/>
      <c r="P1765" s="136"/>
      <c r="Q1765" s="136"/>
      <c r="R1765" s="126">
        <v>0</v>
      </c>
      <c r="S1765" s="221">
        <v>0</v>
      </c>
      <c r="T1765" s="136"/>
      <c r="U1765" s="136"/>
      <c r="V1765" s="136"/>
      <c r="W1765" s="126">
        <v>0</v>
      </c>
      <c r="X1765" s="221">
        <v>0</v>
      </c>
      <c r="Y1765" s="136"/>
      <c r="Z1765" s="136"/>
      <c r="AA1765" s="136"/>
      <c r="AB1765" s="126"/>
      <c r="AC1765" s="221"/>
      <c r="AD1765" s="136"/>
      <c r="AE1765" s="136"/>
      <c r="AF1765" s="136"/>
      <c r="AG1765" s="126"/>
      <c r="AH1765" s="221"/>
      <c r="AI1765" s="136"/>
      <c r="AJ1765" s="136"/>
      <c r="AK1765" s="136">
        <v>0</v>
      </c>
      <c r="AL1765" s="8">
        <v>0</v>
      </c>
      <c r="AM1765" s="58">
        <v>0</v>
      </c>
      <c r="AN1765" s="55"/>
      <c r="AO1765" s="237"/>
      <c r="AP1765" s="136">
        <v>0</v>
      </c>
      <c r="AQ1765" s="200">
        <v>0</v>
      </c>
      <c r="AR1765" s="201">
        <v>0</v>
      </c>
      <c r="AS1765" s="136"/>
      <c r="AT1765" s="136"/>
      <c r="AU1765" s="423">
        <v>37.601050000000001</v>
      </c>
      <c r="AV1765" s="200">
        <v>0</v>
      </c>
      <c r="AW1765" s="201">
        <v>0</v>
      </c>
      <c r="AX1765" s="423"/>
      <c r="AY1765" s="136"/>
      <c r="AZ1765" s="423">
        <v>112.11659999999999</v>
      </c>
      <c r="BA1765" s="200">
        <v>0</v>
      </c>
      <c r="BB1765" s="201">
        <v>0</v>
      </c>
      <c r="BC1765" s="425"/>
      <c r="BD1765" s="136"/>
    </row>
    <row r="1766" spans="1:56" ht="11.25" customHeight="1">
      <c r="A1766" s="357">
        <v>381</v>
      </c>
      <c r="B1766" s="279" t="s">
        <v>116</v>
      </c>
      <c r="C1766" s="347">
        <v>0</v>
      </c>
      <c r="D1766" s="280"/>
      <c r="E1766" s="421">
        <v>62.5</v>
      </c>
      <c r="F1766" s="279" t="s">
        <v>1138</v>
      </c>
      <c r="G1766" s="279" t="s">
        <v>748</v>
      </c>
      <c r="H1766" s="279" t="s">
        <v>1213</v>
      </c>
      <c r="I1766" s="279" t="s">
        <v>849</v>
      </c>
      <c r="J1766" s="279" t="s">
        <v>591</v>
      </c>
      <c r="K1766" s="279" t="s">
        <v>848</v>
      </c>
      <c r="L1766" s="284">
        <v>421.72</v>
      </c>
      <c r="M1766" s="269">
        <v>476305.40740547108</v>
      </c>
      <c r="N1766" s="282">
        <v>1.1294351878153066</v>
      </c>
      <c r="O1766" s="279">
        <v>1</v>
      </c>
      <c r="P1766" s="279"/>
      <c r="Q1766" s="284">
        <v>372.59</v>
      </c>
      <c r="R1766" s="269">
        <v>421199.63151753275</v>
      </c>
      <c r="S1766" s="282">
        <v>1.1304641335450032</v>
      </c>
      <c r="T1766" s="279">
        <v>1</v>
      </c>
      <c r="U1766" s="279"/>
      <c r="V1766" s="284">
        <v>350.74</v>
      </c>
      <c r="W1766" s="269">
        <v>411786.34618841734</v>
      </c>
      <c r="X1766" s="282">
        <v>1.174050140241824</v>
      </c>
      <c r="Y1766" s="279">
        <v>1</v>
      </c>
      <c r="Z1766" s="279"/>
      <c r="AA1766" s="284">
        <v>251.38399999999999</v>
      </c>
      <c r="AB1766" s="269">
        <v>293322.27189141634</v>
      </c>
      <c r="AC1766" s="282">
        <v>1.1668295193465628</v>
      </c>
      <c r="AD1766" s="279">
        <v>1</v>
      </c>
      <c r="AE1766" s="279"/>
      <c r="AF1766" s="284">
        <v>235.7159</v>
      </c>
      <c r="AG1766" s="269">
        <v>292443.94659546652</v>
      </c>
      <c r="AH1766" s="282">
        <v>1.240662791926495</v>
      </c>
      <c r="AI1766" s="279">
        <v>1</v>
      </c>
      <c r="AJ1766" s="279"/>
      <c r="AK1766" s="279">
        <v>232.16229999999999</v>
      </c>
      <c r="AL1766" s="265">
        <v>281875.20105200558</v>
      </c>
      <c r="AM1766" s="268">
        <v>1.2141299472481346</v>
      </c>
      <c r="AN1766" s="263"/>
      <c r="AO1766" s="316"/>
      <c r="AP1766" s="279">
        <v>219.06</v>
      </c>
      <c r="AQ1766" s="265">
        <v>319274.84856640059</v>
      </c>
      <c r="AR1766" s="268">
        <v>1.4574767121628804</v>
      </c>
      <c r="AS1766" s="279"/>
      <c r="AT1766" s="279"/>
      <c r="AU1766" s="422">
        <v>14.4194</v>
      </c>
      <c r="AV1766" s="265">
        <v>28495.993526021186</v>
      </c>
      <c r="AW1766" s="268">
        <v>1.9762260236917755</v>
      </c>
      <c r="AX1766" s="422"/>
      <c r="AY1766" s="279"/>
      <c r="AZ1766" s="422">
        <v>0</v>
      </c>
      <c r="BA1766" s="265">
        <v>0</v>
      </c>
      <c r="BB1766" s="268">
        <v>0</v>
      </c>
      <c r="BC1766" s="422"/>
      <c r="BD1766" s="279"/>
    </row>
    <row r="1767" spans="1:56" s="4" customFormat="1" ht="11.25" customHeight="1">
      <c r="A1767" s="123">
        <v>381</v>
      </c>
      <c r="B1767" s="136" t="s">
        <v>116</v>
      </c>
      <c r="C1767" s="346">
        <v>1</v>
      </c>
      <c r="D1767" s="140">
        <v>25719</v>
      </c>
      <c r="E1767" s="127">
        <v>62.5</v>
      </c>
      <c r="F1767" s="136" t="s">
        <v>1138</v>
      </c>
      <c r="G1767" s="136" t="s">
        <v>748</v>
      </c>
      <c r="H1767" s="136" t="s">
        <v>1213</v>
      </c>
      <c r="I1767" s="136" t="s">
        <v>849</v>
      </c>
      <c r="J1767" s="136" t="s">
        <v>591</v>
      </c>
      <c r="K1767" s="136" t="s">
        <v>848</v>
      </c>
      <c r="L1767" s="136"/>
      <c r="M1767" s="126"/>
      <c r="N1767" s="221"/>
      <c r="O1767" s="136"/>
      <c r="P1767" s="136"/>
      <c r="Q1767" s="136">
        <v>0</v>
      </c>
      <c r="R1767" s="126">
        <v>0</v>
      </c>
      <c r="S1767" s="221">
        <v>0</v>
      </c>
      <c r="T1767" s="136"/>
      <c r="U1767" s="136"/>
      <c r="V1767" s="136"/>
      <c r="W1767" s="126">
        <v>0</v>
      </c>
      <c r="X1767" s="221">
        <v>0</v>
      </c>
      <c r="Y1767" s="136"/>
      <c r="Z1767" s="136"/>
      <c r="AA1767" s="136"/>
      <c r="AB1767" s="126"/>
      <c r="AC1767" s="221"/>
      <c r="AD1767" s="136"/>
      <c r="AE1767" s="136"/>
      <c r="AF1767" s="136"/>
      <c r="AG1767" s="126"/>
      <c r="AH1767" s="221"/>
      <c r="AI1767" s="136"/>
      <c r="AJ1767" s="136"/>
      <c r="AK1767" s="136">
        <v>232.16229999999999</v>
      </c>
      <c r="AL1767" s="8">
        <v>281875.20105200558</v>
      </c>
      <c r="AM1767" s="58">
        <v>1.2141299472481346</v>
      </c>
      <c r="AN1767" s="237">
        <v>1</v>
      </c>
      <c r="AO1767" s="237"/>
      <c r="AP1767" s="136">
        <v>219.06</v>
      </c>
      <c r="AQ1767" s="200">
        <v>319274.84856640059</v>
      </c>
      <c r="AR1767" s="201">
        <v>1.4574767121628804</v>
      </c>
      <c r="AS1767" s="136">
        <v>1</v>
      </c>
      <c r="AT1767" s="136"/>
      <c r="AU1767" s="423">
        <v>14.4194</v>
      </c>
      <c r="AV1767" s="200">
        <v>28495.993526021186</v>
      </c>
      <c r="AW1767" s="201">
        <v>1.9762260236917755</v>
      </c>
      <c r="AX1767" s="423">
        <v>1</v>
      </c>
      <c r="AY1767" s="136"/>
      <c r="AZ1767" s="423">
        <v>0</v>
      </c>
      <c r="BA1767" s="200">
        <v>0</v>
      </c>
      <c r="BB1767" s="201">
        <v>0</v>
      </c>
      <c r="BC1767" s="425">
        <v>1</v>
      </c>
      <c r="BD1767" s="136"/>
    </row>
    <row r="1768" spans="1:56" ht="11.25" customHeight="1">
      <c r="A1768" s="357">
        <v>382</v>
      </c>
      <c r="B1768" s="279" t="s">
        <v>120</v>
      </c>
      <c r="C1768" s="347">
        <v>0</v>
      </c>
      <c r="D1768" s="280"/>
      <c r="E1768" s="421">
        <v>2600</v>
      </c>
      <c r="F1768" s="279" t="s">
        <v>1138</v>
      </c>
      <c r="G1768" s="279" t="s">
        <v>589</v>
      </c>
      <c r="H1768" s="279" t="s">
        <v>590</v>
      </c>
      <c r="I1768" s="279" t="s">
        <v>849</v>
      </c>
      <c r="J1768" s="279" t="s">
        <v>591</v>
      </c>
      <c r="K1768" s="279" t="s">
        <v>848</v>
      </c>
      <c r="L1768" s="284">
        <v>17704</v>
      </c>
      <c r="M1768" s="269">
        <v>16683522.557304844</v>
      </c>
      <c r="N1768" s="282">
        <v>0.9423589334220992</v>
      </c>
      <c r="O1768" s="279">
        <v>1</v>
      </c>
      <c r="P1768" s="279"/>
      <c r="Q1768" s="284">
        <v>17371</v>
      </c>
      <c r="R1768" s="269">
        <v>16607070.578484673</v>
      </c>
      <c r="S1768" s="282">
        <v>0.9560227147823771</v>
      </c>
      <c r="T1768" s="279">
        <v>1</v>
      </c>
      <c r="U1768" s="279"/>
      <c r="V1768" s="284">
        <v>15945.519999999999</v>
      </c>
      <c r="W1768" s="269">
        <v>15228231.527335666</v>
      </c>
      <c r="X1768" s="282">
        <v>0.95501630096325918</v>
      </c>
      <c r="Y1768" s="279">
        <v>1</v>
      </c>
      <c r="Z1768" s="279"/>
      <c r="AA1768" s="284">
        <v>15588.430000000002</v>
      </c>
      <c r="AB1768" s="269">
        <v>14899296.830563854</v>
      </c>
      <c r="AC1768" s="282">
        <v>0.95579200923786756</v>
      </c>
      <c r="AD1768" s="279">
        <v>1</v>
      </c>
      <c r="AE1768" s="279"/>
      <c r="AF1768" s="284">
        <v>16261.1</v>
      </c>
      <c r="AG1768" s="269">
        <v>15489438.926604081</v>
      </c>
      <c r="AH1768" s="282">
        <v>0.95254557973347942</v>
      </c>
      <c r="AI1768" s="279">
        <v>1</v>
      </c>
      <c r="AJ1768" s="279"/>
      <c r="AK1768" s="279">
        <v>14850.98</v>
      </c>
      <c r="AL1768" s="265">
        <v>14190956.640609296</v>
      </c>
      <c r="AM1768" s="268">
        <v>0.95555691547691102</v>
      </c>
      <c r="AN1768" s="279"/>
      <c r="AO1768" s="316"/>
      <c r="AP1768" s="279">
        <v>15636.8</v>
      </c>
      <c r="AQ1768" s="265">
        <v>15050177.233125014</v>
      </c>
      <c r="AR1768" s="268">
        <v>0.96248447464474918</v>
      </c>
      <c r="AS1768" s="279"/>
      <c r="AT1768" s="279"/>
      <c r="AU1768" s="422">
        <v>13809.457666999997</v>
      </c>
      <c r="AV1768" s="265">
        <v>13643171.136425676</v>
      </c>
      <c r="AW1768" s="268">
        <v>0.98795850390477746</v>
      </c>
      <c r="AX1768" s="422"/>
      <c r="AY1768" s="279"/>
      <c r="AZ1768" s="422">
        <v>12621.494604</v>
      </c>
      <c r="BA1768" s="265">
        <v>12738567.191878669</v>
      </c>
      <c r="BB1768" s="268">
        <v>1.009275651699884</v>
      </c>
      <c r="BC1768" s="422"/>
      <c r="BD1768" s="279"/>
    </row>
    <row r="1769" spans="1:56" ht="11.25" customHeight="1">
      <c r="A1769" s="123">
        <v>382</v>
      </c>
      <c r="B1769" s="136" t="s">
        <v>120</v>
      </c>
      <c r="C1769" s="346">
        <v>1</v>
      </c>
      <c r="D1769" s="140">
        <v>30646</v>
      </c>
      <c r="E1769" s="127">
        <v>200</v>
      </c>
      <c r="F1769" s="136" t="s">
        <v>1138</v>
      </c>
      <c r="G1769" s="136" t="s">
        <v>589</v>
      </c>
      <c r="H1769" s="136" t="s">
        <v>590</v>
      </c>
      <c r="I1769" s="136" t="s">
        <v>849</v>
      </c>
      <c r="J1769" s="136" t="s">
        <v>591</v>
      </c>
      <c r="K1769" s="136" t="s">
        <v>848</v>
      </c>
      <c r="L1769" s="136"/>
      <c r="M1769" s="126"/>
      <c r="N1769" s="221"/>
      <c r="O1769" s="136"/>
      <c r="P1769" s="136"/>
      <c r="Q1769" s="136"/>
      <c r="R1769" s="126"/>
      <c r="S1769" s="221"/>
      <c r="T1769" s="136"/>
      <c r="U1769" s="136"/>
      <c r="V1769" s="136"/>
      <c r="W1769" s="126"/>
      <c r="X1769" s="221"/>
      <c r="Y1769" s="136"/>
      <c r="Z1769" s="136"/>
      <c r="AA1769" s="136"/>
      <c r="AB1769" s="126"/>
      <c r="AC1769" s="221"/>
      <c r="AD1769" s="136"/>
      <c r="AE1769" s="136"/>
      <c r="AF1769" s="136"/>
      <c r="AG1769" s="126"/>
      <c r="AH1769" s="221"/>
      <c r="AI1769" s="136"/>
      <c r="AJ1769" s="136"/>
      <c r="AK1769" s="136">
        <v>906.79</v>
      </c>
      <c r="AL1769" s="8">
        <v>879440.95774881693</v>
      </c>
      <c r="AM1769" s="58">
        <v>0.9698397178495759</v>
      </c>
      <c r="AN1769" s="237">
        <v>1</v>
      </c>
      <c r="AO1769" s="237"/>
      <c r="AP1769" s="136">
        <v>1236.3499999999999</v>
      </c>
      <c r="AQ1769" s="200">
        <v>1190622.6209284686</v>
      </c>
      <c r="AR1769" s="201">
        <v>0.96301421193712833</v>
      </c>
      <c r="AS1769" s="136">
        <v>1</v>
      </c>
      <c r="AT1769" s="136"/>
      <c r="AU1769" s="423">
        <v>1020.450951</v>
      </c>
      <c r="AV1769" s="200">
        <v>1032943.3919115697</v>
      </c>
      <c r="AW1769" s="201">
        <v>1.0122420787587367</v>
      </c>
      <c r="AX1769" s="423">
        <v>1</v>
      </c>
      <c r="AY1769" s="136"/>
      <c r="AZ1769" s="426">
        <v>1083.3339059999998</v>
      </c>
      <c r="BA1769" s="200">
        <v>1118641.5241812672</v>
      </c>
      <c r="BB1769" s="201">
        <v>1.0325916303235019</v>
      </c>
      <c r="BC1769" s="425">
        <v>1</v>
      </c>
      <c r="BD1769" s="136"/>
    </row>
    <row r="1770" spans="1:56" ht="11.25" customHeight="1">
      <c r="A1770" s="123">
        <v>382</v>
      </c>
      <c r="B1770" s="136" t="s">
        <v>120</v>
      </c>
      <c r="C1770" s="346">
        <v>2</v>
      </c>
      <c r="D1770" s="140">
        <v>30831</v>
      </c>
      <c r="E1770" s="127">
        <v>200</v>
      </c>
      <c r="F1770" s="136" t="s">
        <v>1138</v>
      </c>
      <c r="G1770" s="136" t="s">
        <v>589</v>
      </c>
      <c r="H1770" s="136" t="s">
        <v>590</v>
      </c>
      <c r="I1770" s="136" t="s">
        <v>849</v>
      </c>
      <c r="J1770" s="136" t="s">
        <v>591</v>
      </c>
      <c r="K1770" s="136" t="s">
        <v>848</v>
      </c>
      <c r="L1770" s="136"/>
      <c r="M1770" s="126"/>
      <c r="N1770" s="221"/>
      <c r="O1770" s="136"/>
      <c r="P1770" s="136"/>
      <c r="Q1770" s="136"/>
      <c r="R1770" s="126"/>
      <c r="S1770" s="221"/>
      <c r="T1770" s="136"/>
      <c r="U1770" s="136"/>
      <c r="V1770" s="136"/>
      <c r="W1770" s="126"/>
      <c r="X1770" s="221"/>
      <c r="Y1770" s="136"/>
      <c r="Z1770" s="136"/>
      <c r="AA1770" s="136"/>
      <c r="AB1770" s="126"/>
      <c r="AC1770" s="221"/>
      <c r="AD1770" s="136"/>
      <c r="AE1770" s="136"/>
      <c r="AF1770" s="136"/>
      <c r="AG1770" s="126"/>
      <c r="AH1770" s="221"/>
      <c r="AI1770" s="136"/>
      <c r="AJ1770" s="136"/>
      <c r="AK1770" s="136">
        <v>778.62</v>
      </c>
      <c r="AL1770" s="8">
        <v>808652.16358173871</v>
      </c>
      <c r="AM1770" s="58">
        <v>1.0385710148490133</v>
      </c>
      <c r="AN1770" s="237">
        <v>1</v>
      </c>
      <c r="AO1770" s="237"/>
      <c r="AP1770" s="136">
        <v>1271.69</v>
      </c>
      <c r="AQ1770" s="200">
        <v>1228724.0031547372</v>
      </c>
      <c r="AR1770" s="201">
        <v>0.96621346645388184</v>
      </c>
      <c r="AS1770" s="136">
        <v>1</v>
      </c>
      <c r="AT1770" s="136"/>
      <c r="AU1770" s="423">
        <v>1122.1981999999998</v>
      </c>
      <c r="AV1770" s="200">
        <v>1135310.2517747041</v>
      </c>
      <c r="AW1770" s="201">
        <v>1.0116842566444182</v>
      </c>
      <c r="AX1770" s="423">
        <v>1</v>
      </c>
      <c r="AY1770" s="136"/>
      <c r="AZ1770" s="426">
        <v>915.65006799999992</v>
      </c>
      <c r="BA1770" s="200">
        <v>953749.7227123148</v>
      </c>
      <c r="BB1770" s="201">
        <v>1.0416094052125542</v>
      </c>
      <c r="BC1770" s="425">
        <v>1</v>
      </c>
      <c r="BD1770" s="136"/>
    </row>
    <row r="1771" spans="1:56" ht="11.25" customHeight="1">
      <c r="A1771" s="123">
        <v>382</v>
      </c>
      <c r="B1771" s="136" t="s">
        <v>120</v>
      </c>
      <c r="C1771" s="346">
        <v>3</v>
      </c>
      <c r="D1771" s="140">
        <v>31029</v>
      </c>
      <c r="E1771" s="127">
        <v>200</v>
      </c>
      <c r="F1771" s="136" t="s">
        <v>1138</v>
      </c>
      <c r="G1771" s="136" t="s">
        <v>589</v>
      </c>
      <c r="H1771" s="136" t="s">
        <v>590</v>
      </c>
      <c r="I1771" s="136" t="s">
        <v>849</v>
      </c>
      <c r="J1771" s="136" t="s">
        <v>591</v>
      </c>
      <c r="K1771" s="136" t="s">
        <v>848</v>
      </c>
      <c r="L1771" s="136"/>
      <c r="M1771" s="126"/>
      <c r="N1771" s="221"/>
      <c r="O1771" s="136"/>
      <c r="P1771" s="136"/>
      <c r="Q1771" s="136"/>
      <c r="R1771" s="126"/>
      <c r="S1771" s="221"/>
      <c r="T1771" s="136"/>
      <c r="U1771" s="136"/>
      <c r="V1771" s="136"/>
      <c r="W1771" s="126"/>
      <c r="X1771" s="221"/>
      <c r="Y1771" s="136"/>
      <c r="Z1771" s="136"/>
      <c r="AA1771" s="136"/>
      <c r="AB1771" s="126"/>
      <c r="AC1771" s="221"/>
      <c r="AD1771" s="136"/>
      <c r="AE1771" s="136"/>
      <c r="AF1771" s="136"/>
      <c r="AG1771" s="126"/>
      <c r="AH1771" s="221"/>
      <c r="AI1771" s="136"/>
      <c r="AJ1771" s="136"/>
      <c r="AK1771" s="136">
        <v>1265.3900000000001</v>
      </c>
      <c r="AL1771" s="8">
        <v>1233356.2570642834</v>
      </c>
      <c r="AM1771" s="58">
        <v>0.9746846877755343</v>
      </c>
      <c r="AN1771" s="237">
        <v>1</v>
      </c>
      <c r="AO1771" s="237"/>
      <c r="AP1771" s="136">
        <v>1107.6400000000001</v>
      </c>
      <c r="AQ1771" s="200">
        <v>1086008.8898379684</v>
      </c>
      <c r="AR1771" s="201">
        <v>0.98047099223391021</v>
      </c>
      <c r="AS1771" s="136">
        <v>1</v>
      </c>
      <c r="AT1771" s="136"/>
      <c r="AU1771" s="423">
        <v>1118.2382419999999</v>
      </c>
      <c r="AV1771" s="200">
        <v>1136351.4229425327</v>
      </c>
      <c r="AW1771" s="201">
        <v>1.0161979623502562</v>
      </c>
      <c r="AX1771" s="423">
        <v>1</v>
      </c>
      <c r="AY1771" s="136"/>
      <c r="AZ1771" s="426">
        <v>978.0336749999999</v>
      </c>
      <c r="BA1771" s="200">
        <v>1041890.8216656594</v>
      </c>
      <c r="BB1771" s="201">
        <v>1.0652913578519263</v>
      </c>
      <c r="BC1771" s="425">
        <v>1</v>
      </c>
      <c r="BD1771" s="136"/>
    </row>
    <row r="1772" spans="1:56" s="4" customFormat="1" ht="11.25" customHeight="1">
      <c r="A1772" s="123">
        <v>382</v>
      </c>
      <c r="B1772" s="55" t="s">
        <v>120</v>
      </c>
      <c r="C1772" s="345">
        <v>4</v>
      </c>
      <c r="D1772" s="57">
        <v>32320</v>
      </c>
      <c r="E1772" s="94">
        <v>500</v>
      </c>
      <c r="F1772" s="55" t="s">
        <v>1138</v>
      </c>
      <c r="G1772" s="55" t="s">
        <v>589</v>
      </c>
      <c r="H1772" s="55" t="s">
        <v>590</v>
      </c>
      <c r="I1772" s="55" t="s">
        <v>849</v>
      </c>
      <c r="J1772" s="55" t="s">
        <v>591</v>
      </c>
      <c r="K1772" s="55" t="s">
        <v>848</v>
      </c>
      <c r="L1772" s="55"/>
      <c r="M1772" s="8"/>
      <c r="N1772" s="58"/>
      <c r="O1772" s="55"/>
      <c r="P1772" s="55"/>
      <c r="Q1772" s="55"/>
      <c r="R1772" s="8"/>
      <c r="S1772" s="58"/>
      <c r="T1772" s="55"/>
      <c r="U1772" s="55"/>
      <c r="V1772" s="55"/>
      <c r="W1772" s="8"/>
      <c r="X1772" s="58"/>
      <c r="Y1772" s="55"/>
      <c r="Z1772" s="55"/>
      <c r="AA1772" s="55"/>
      <c r="AB1772" s="8"/>
      <c r="AC1772" s="58"/>
      <c r="AD1772" s="55"/>
      <c r="AE1772" s="55"/>
      <c r="AF1772" s="55"/>
      <c r="AG1772" s="8"/>
      <c r="AH1772" s="58"/>
      <c r="AI1772" s="55"/>
      <c r="AJ1772" s="55"/>
      <c r="AK1772" s="55">
        <v>3220.76</v>
      </c>
      <c r="AL1772" s="8">
        <v>3090591.2625155291</v>
      </c>
      <c r="AM1772" s="58">
        <v>0.95958446531735642</v>
      </c>
      <c r="AN1772" s="237">
        <v>1</v>
      </c>
      <c r="AO1772" s="228"/>
      <c r="AP1772" s="55">
        <v>2819.45</v>
      </c>
      <c r="AQ1772" s="200">
        <v>2749248.7479058723</v>
      </c>
      <c r="AR1772" s="201">
        <v>0.97510108280191965</v>
      </c>
      <c r="AS1772" s="55">
        <v>1</v>
      </c>
      <c r="AT1772" s="55"/>
      <c r="AU1772" s="423">
        <v>2783.6051619999998</v>
      </c>
      <c r="AV1772" s="200">
        <v>2741061.5169727593</v>
      </c>
      <c r="AW1772" s="201">
        <v>0.98471635072099328</v>
      </c>
      <c r="AX1772" s="423">
        <v>1</v>
      </c>
      <c r="AY1772" s="55"/>
      <c r="AZ1772" s="426">
        <v>2261.2791619999998</v>
      </c>
      <c r="BA1772" s="200">
        <v>2292536.7901524538</v>
      </c>
      <c r="BB1772" s="201">
        <v>1.0138229850952185</v>
      </c>
      <c r="BC1772" s="425">
        <v>1</v>
      </c>
      <c r="BD1772" s="136"/>
    </row>
    <row r="1773" spans="1:56" ht="11.25" customHeight="1">
      <c r="A1773" s="123">
        <v>382</v>
      </c>
      <c r="B1773" s="55" t="s">
        <v>120</v>
      </c>
      <c r="C1773" s="345">
        <v>5</v>
      </c>
      <c r="D1773" s="57">
        <v>32593</v>
      </c>
      <c r="E1773" s="94">
        <v>500</v>
      </c>
      <c r="F1773" s="55" t="s">
        <v>1138</v>
      </c>
      <c r="G1773" s="55" t="s">
        <v>589</v>
      </c>
      <c r="H1773" s="55" t="s">
        <v>590</v>
      </c>
      <c r="I1773" s="55" t="s">
        <v>849</v>
      </c>
      <c r="J1773" s="55" t="s">
        <v>591</v>
      </c>
      <c r="K1773" s="55" t="s">
        <v>848</v>
      </c>
      <c r="L1773" s="55"/>
      <c r="M1773" s="8"/>
      <c r="N1773" s="58"/>
      <c r="O1773" s="55"/>
      <c r="P1773" s="55"/>
      <c r="Q1773" s="55"/>
      <c r="R1773" s="8"/>
      <c r="S1773" s="58"/>
      <c r="T1773" s="55"/>
      <c r="U1773" s="55"/>
      <c r="V1773" s="55"/>
      <c r="W1773" s="8"/>
      <c r="X1773" s="58"/>
      <c r="Y1773" s="55"/>
      <c r="Z1773" s="55"/>
      <c r="AA1773" s="55"/>
      <c r="AB1773" s="8"/>
      <c r="AC1773" s="58"/>
      <c r="AD1773" s="55"/>
      <c r="AE1773" s="55"/>
      <c r="AF1773" s="55"/>
      <c r="AG1773" s="8"/>
      <c r="AH1773" s="58"/>
      <c r="AI1773" s="55"/>
      <c r="AJ1773" s="55"/>
      <c r="AK1773" s="55">
        <v>2735.41</v>
      </c>
      <c r="AL1773" s="8">
        <v>2611926.1144713154</v>
      </c>
      <c r="AM1773" s="58">
        <v>0.95485726617630096</v>
      </c>
      <c r="AN1773" s="237">
        <v>1</v>
      </c>
      <c r="AO1773" s="228"/>
      <c r="AP1773" s="55">
        <v>3084.19</v>
      </c>
      <c r="AQ1773" s="200">
        <v>2943954.5472604381</v>
      </c>
      <c r="AR1773" s="201">
        <v>0.95453086459019643</v>
      </c>
      <c r="AS1773" s="55">
        <v>1</v>
      </c>
      <c r="AT1773" s="55"/>
      <c r="AU1773" s="423">
        <v>2516.2090439999997</v>
      </c>
      <c r="AV1773" s="200">
        <v>2442049.39896048</v>
      </c>
      <c r="AW1773" s="201">
        <v>0.97052723214060599</v>
      </c>
      <c r="AX1773" s="423">
        <v>1</v>
      </c>
      <c r="AY1773" s="55"/>
      <c r="AZ1773" s="426">
        <v>2338.2444719999999</v>
      </c>
      <c r="BA1773" s="200">
        <v>2287903.4195886664</v>
      </c>
      <c r="BB1773" s="201">
        <v>0.97847057781418612</v>
      </c>
      <c r="BC1773" s="425">
        <v>1</v>
      </c>
      <c r="BD1773" s="136"/>
    </row>
    <row r="1774" spans="1:56" ht="11.25" customHeight="1">
      <c r="A1774" s="123">
        <v>382</v>
      </c>
      <c r="B1774" s="55" t="s">
        <v>120</v>
      </c>
      <c r="C1774" s="345">
        <v>6</v>
      </c>
      <c r="D1774" s="57">
        <v>32797</v>
      </c>
      <c r="E1774" s="94">
        <v>500</v>
      </c>
      <c r="F1774" s="55" t="s">
        <v>1138</v>
      </c>
      <c r="G1774" s="55" t="s">
        <v>589</v>
      </c>
      <c r="H1774" s="55" t="s">
        <v>590</v>
      </c>
      <c r="I1774" s="55" t="s">
        <v>849</v>
      </c>
      <c r="J1774" s="55" t="s">
        <v>591</v>
      </c>
      <c r="K1774" s="55" t="s">
        <v>848</v>
      </c>
      <c r="L1774" s="55"/>
      <c r="M1774" s="8"/>
      <c r="N1774" s="58"/>
      <c r="O1774" s="55"/>
      <c r="P1774" s="55"/>
      <c r="Q1774" s="55"/>
      <c r="R1774" s="8"/>
      <c r="S1774" s="58"/>
      <c r="T1774" s="55"/>
      <c r="U1774" s="55"/>
      <c r="V1774" s="55"/>
      <c r="W1774" s="8"/>
      <c r="X1774" s="58"/>
      <c r="Y1774" s="55"/>
      <c r="Z1774" s="55"/>
      <c r="AA1774" s="55"/>
      <c r="AB1774" s="8"/>
      <c r="AC1774" s="58"/>
      <c r="AD1774" s="55"/>
      <c r="AE1774" s="55"/>
      <c r="AF1774" s="55"/>
      <c r="AG1774" s="8"/>
      <c r="AH1774" s="58"/>
      <c r="AI1774" s="55"/>
      <c r="AJ1774" s="55"/>
      <c r="AK1774" s="55">
        <v>3121.66</v>
      </c>
      <c r="AL1774" s="8">
        <v>2945811.6933185239</v>
      </c>
      <c r="AM1774" s="58">
        <v>0.94366833457792465</v>
      </c>
      <c r="AN1774" s="237">
        <v>1</v>
      </c>
      <c r="AO1774" s="228"/>
      <c r="AP1774" s="55">
        <v>2701.91</v>
      </c>
      <c r="AQ1774" s="200">
        <v>2630453.9416920445</v>
      </c>
      <c r="AR1774" s="201">
        <v>0.97355350166809584</v>
      </c>
      <c r="AS1774" s="55">
        <v>1</v>
      </c>
      <c r="AT1774" s="55"/>
      <c r="AU1774" s="423">
        <v>2593.7477249999997</v>
      </c>
      <c r="AV1774" s="200">
        <v>2571440.0417618849</v>
      </c>
      <c r="AW1774" s="201">
        <v>0.99139943988264523</v>
      </c>
      <c r="AX1774" s="423">
        <v>1</v>
      </c>
      <c r="AY1774" s="55"/>
      <c r="AZ1774" s="426">
        <v>2289.7852389999998</v>
      </c>
      <c r="BA1774" s="200">
        <v>2292166.9064807557</v>
      </c>
      <c r="BB1774" s="201">
        <v>1.0010401270128704</v>
      </c>
      <c r="BC1774" s="425">
        <v>1</v>
      </c>
      <c r="BD1774" s="136"/>
    </row>
    <row r="1775" spans="1:56" ht="11.25" customHeight="1">
      <c r="A1775" s="123">
        <v>382</v>
      </c>
      <c r="B1775" s="55" t="s">
        <v>120</v>
      </c>
      <c r="C1775" s="345">
        <v>7</v>
      </c>
      <c r="D1775" s="57">
        <v>38256</v>
      </c>
      <c r="E1775" s="94">
        <v>500</v>
      </c>
      <c r="F1775" s="55" t="s">
        <v>1138</v>
      </c>
      <c r="G1775" s="55" t="s">
        <v>589</v>
      </c>
      <c r="H1775" s="55" t="s">
        <v>590</v>
      </c>
      <c r="I1775" s="55" t="s">
        <v>849</v>
      </c>
      <c r="J1775" s="55" t="s">
        <v>591</v>
      </c>
      <c r="K1775" s="55" t="s">
        <v>848</v>
      </c>
      <c r="L1775" s="56"/>
      <c r="M1775" s="200"/>
      <c r="N1775" s="201"/>
      <c r="O1775" s="56"/>
      <c r="P1775" s="56"/>
      <c r="Q1775" s="56"/>
      <c r="R1775" s="200"/>
      <c r="S1775" s="201"/>
      <c r="T1775" s="56"/>
      <c r="U1775" s="56"/>
      <c r="V1775" s="56"/>
      <c r="W1775" s="200"/>
      <c r="X1775" s="201"/>
      <c r="Y1775" s="56"/>
      <c r="Z1775" s="56"/>
      <c r="AA1775" s="56"/>
      <c r="AB1775" s="200"/>
      <c r="AC1775" s="201"/>
      <c r="AD1775" s="56"/>
      <c r="AE1775" s="56"/>
      <c r="AF1775" s="56"/>
      <c r="AG1775" s="200"/>
      <c r="AH1775" s="201"/>
      <c r="AI1775" s="56"/>
      <c r="AJ1775" s="56"/>
      <c r="AK1775" s="55">
        <v>2822.34</v>
      </c>
      <c r="AL1775" s="8">
        <v>2620297.9337273617</v>
      </c>
      <c r="AM1775" s="58">
        <v>0.92841327895553394</v>
      </c>
      <c r="AN1775" s="237">
        <v>1</v>
      </c>
      <c r="AO1775" s="228"/>
      <c r="AP1775" s="56">
        <v>3415.5699999999997</v>
      </c>
      <c r="AQ1775" s="200">
        <v>3221141.5300828479</v>
      </c>
      <c r="AR1775" s="201">
        <v>0.94307583509717208</v>
      </c>
      <c r="AS1775" s="56">
        <v>1</v>
      </c>
      <c r="AT1775" s="56"/>
      <c r="AU1775" s="423">
        <v>2655.008343</v>
      </c>
      <c r="AV1775" s="200">
        <v>2584015.1121017425</v>
      </c>
      <c r="AW1775" s="201">
        <v>0.97326063735903767</v>
      </c>
      <c r="AX1775" s="423">
        <v>1</v>
      </c>
      <c r="AY1775" s="56"/>
      <c r="AZ1775" s="426">
        <v>2755.1680820000001</v>
      </c>
      <c r="BA1775" s="200">
        <v>2751678.0070975516</v>
      </c>
      <c r="BB1775" s="201">
        <v>0.99873326243678207</v>
      </c>
      <c r="BC1775" s="425">
        <v>1</v>
      </c>
      <c r="BD1775" s="139"/>
    </row>
    <row r="1776" spans="1:56" ht="11.25" customHeight="1">
      <c r="A1776" s="357">
        <v>383</v>
      </c>
      <c r="B1776" s="263" t="s">
        <v>801</v>
      </c>
      <c r="C1776" s="344">
        <v>0</v>
      </c>
      <c r="D1776" s="264"/>
      <c r="E1776" s="421">
        <v>0</v>
      </c>
      <c r="F1776" s="263" t="s">
        <v>551</v>
      </c>
      <c r="G1776" s="263" t="s">
        <v>748</v>
      </c>
      <c r="H1776" s="263" t="s">
        <v>65</v>
      </c>
      <c r="I1776" s="263" t="s">
        <v>103</v>
      </c>
      <c r="J1776" s="263"/>
      <c r="K1776" s="263"/>
      <c r="L1776" s="277" t="s">
        <v>238</v>
      </c>
      <c r="M1776" s="265">
        <v>0</v>
      </c>
      <c r="N1776" s="268">
        <v>0</v>
      </c>
      <c r="O1776" s="263"/>
      <c r="P1776" s="263"/>
      <c r="Q1776" s="277" t="s">
        <v>238</v>
      </c>
      <c r="R1776" s="265">
        <v>0</v>
      </c>
      <c r="S1776" s="268">
        <v>0</v>
      </c>
      <c r="T1776" s="263"/>
      <c r="U1776" s="263"/>
      <c r="V1776" s="277" t="s">
        <v>238</v>
      </c>
      <c r="W1776" s="265">
        <v>0</v>
      </c>
      <c r="X1776" s="268">
        <v>0</v>
      </c>
      <c r="Y1776" s="263"/>
      <c r="Z1776" s="263"/>
      <c r="AA1776" s="276" t="s">
        <v>238</v>
      </c>
      <c r="AB1776" s="265">
        <v>0</v>
      </c>
      <c r="AC1776" s="268">
        <v>0</v>
      </c>
      <c r="AD1776" s="263"/>
      <c r="AE1776" s="263"/>
      <c r="AF1776" s="276" t="s">
        <v>238</v>
      </c>
      <c r="AG1776" s="265">
        <v>0</v>
      </c>
      <c r="AH1776" s="268">
        <v>0</v>
      </c>
      <c r="AI1776" s="263"/>
      <c r="AJ1776" s="263"/>
      <c r="AK1776" s="263"/>
      <c r="AL1776" s="265">
        <v>0</v>
      </c>
      <c r="AM1776" s="268">
        <v>0</v>
      </c>
      <c r="AN1776" s="263"/>
      <c r="AO1776" s="313"/>
      <c r="AP1776" s="263"/>
      <c r="AQ1776" s="265">
        <v>0</v>
      </c>
      <c r="AR1776" s="268">
        <v>0</v>
      </c>
      <c r="AS1776" s="263"/>
      <c r="AT1776" s="263"/>
      <c r="AU1776" s="422">
        <v>0</v>
      </c>
      <c r="AV1776" s="265">
        <v>0</v>
      </c>
      <c r="AW1776" s="268">
        <v>0</v>
      </c>
      <c r="AX1776" s="422"/>
      <c r="AY1776" s="263"/>
      <c r="AZ1776" s="422">
        <v>0</v>
      </c>
      <c r="BA1776" s="265">
        <v>0</v>
      </c>
      <c r="BB1776" s="268">
        <v>0</v>
      </c>
      <c r="BC1776" s="422"/>
      <c r="BD1776" s="263"/>
    </row>
    <row r="1777" spans="1:56" s="4" customFormat="1" ht="11.25" customHeight="1">
      <c r="A1777" s="123">
        <v>383</v>
      </c>
      <c r="B1777" s="55" t="s">
        <v>801</v>
      </c>
      <c r="C1777" s="345">
        <v>1</v>
      </c>
      <c r="D1777" s="57">
        <v>19359</v>
      </c>
      <c r="E1777" s="94">
        <v>0</v>
      </c>
      <c r="F1777" s="55" t="s">
        <v>551</v>
      </c>
      <c r="G1777" s="55" t="s">
        <v>748</v>
      </c>
      <c r="H1777" s="55" t="s">
        <v>65</v>
      </c>
      <c r="I1777" s="55" t="s">
        <v>103</v>
      </c>
      <c r="J1777" s="55"/>
      <c r="K1777" s="55"/>
      <c r="L1777" s="227" t="s">
        <v>238</v>
      </c>
      <c r="M1777" s="200"/>
      <c r="N1777" s="201"/>
      <c r="O1777" s="56"/>
      <c r="P1777" s="56"/>
      <c r="Q1777" s="227" t="s">
        <v>238</v>
      </c>
      <c r="R1777" s="200"/>
      <c r="S1777" s="201"/>
      <c r="T1777" s="56"/>
      <c r="U1777" s="56"/>
      <c r="V1777" s="227" t="s">
        <v>238</v>
      </c>
      <c r="W1777" s="200"/>
      <c r="X1777" s="201"/>
      <c r="Y1777" s="56"/>
      <c r="Z1777" s="56"/>
      <c r="AA1777" s="227" t="s">
        <v>238</v>
      </c>
      <c r="AB1777" s="200"/>
      <c r="AC1777" s="201"/>
      <c r="AD1777" s="56"/>
      <c r="AE1777" s="56"/>
      <c r="AF1777" s="227" t="s">
        <v>238</v>
      </c>
      <c r="AG1777" s="200"/>
      <c r="AH1777" s="201"/>
      <c r="AI1777" s="56"/>
      <c r="AJ1777" s="56"/>
      <c r="AK1777" s="55"/>
      <c r="AL1777" s="8">
        <v>0</v>
      </c>
      <c r="AM1777" s="58">
        <v>0</v>
      </c>
      <c r="AN1777" s="55"/>
      <c r="AO1777" s="228"/>
      <c r="AP1777" s="56"/>
      <c r="AQ1777" s="200">
        <v>0</v>
      </c>
      <c r="AR1777" s="201">
        <v>0</v>
      </c>
      <c r="AS1777" s="56"/>
      <c r="AT1777" s="56"/>
      <c r="AU1777" s="245">
        <v>0</v>
      </c>
      <c r="AV1777" s="200">
        <v>0</v>
      </c>
      <c r="AW1777" s="201">
        <v>0</v>
      </c>
      <c r="AX1777" s="423"/>
      <c r="AY1777" s="56"/>
      <c r="AZ1777" s="423">
        <v>0</v>
      </c>
      <c r="BA1777" s="200">
        <v>0</v>
      </c>
      <c r="BB1777" s="201">
        <v>0</v>
      </c>
      <c r="BC1777" s="425"/>
      <c r="BD1777" s="139"/>
    </row>
    <row r="1778" spans="1:56" ht="11.25" customHeight="1">
      <c r="A1778" s="123">
        <v>383</v>
      </c>
      <c r="B1778" s="55" t="s">
        <v>801</v>
      </c>
      <c r="C1778" s="345">
        <v>2</v>
      </c>
      <c r="D1778" s="57">
        <v>19359</v>
      </c>
      <c r="E1778" s="94">
        <v>0</v>
      </c>
      <c r="F1778" s="55" t="s">
        <v>551</v>
      </c>
      <c r="G1778" s="55" t="s">
        <v>748</v>
      </c>
      <c r="H1778" s="55" t="s">
        <v>65</v>
      </c>
      <c r="I1778" s="55" t="s">
        <v>103</v>
      </c>
      <c r="J1778" s="55"/>
      <c r="K1778" s="55"/>
      <c r="L1778" s="228" t="s">
        <v>238</v>
      </c>
      <c r="M1778" s="8"/>
      <c r="N1778" s="58"/>
      <c r="O1778" s="55"/>
      <c r="P1778" s="55"/>
      <c r="Q1778" s="228" t="s">
        <v>238</v>
      </c>
      <c r="R1778" s="8"/>
      <c r="S1778" s="58"/>
      <c r="T1778" s="55"/>
      <c r="U1778" s="55"/>
      <c r="V1778" s="228" t="s">
        <v>238</v>
      </c>
      <c r="W1778" s="8"/>
      <c r="X1778" s="58"/>
      <c r="Y1778" s="55"/>
      <c r="Z1778" s="55"/>
      <c r="AA1778" s="228" t="s">
        <v>238</v>
      </c>
      <c r="AB1778" s="8"/>
      <c r="AC1778" s="58"/>
      <c r="AD1778" s="55"/>
      <c r="AE1778" s="55"/>
      <c r="AF1778" s="228" t="s">
        <v>238</v>
      </c>
      <c r="AG1778" s="8"/>
      <c r="AH1778" s="58"/>
      <c r="AI1778" s="55"/>
      <c r="AJ1778" s="55"/>
      <c r="AK1778" s="55"/>
      <c r="AL1778" s="8">
        <v>0</v>
      </c>
      <c r="AM1778" s="58">
        <v>0</v>
      </c>
      <c r="AN1778" s="55"/>
      <c r="AO1778" s="228"/>
      <c r="AP1778" s="55"/>
      <c r="AQ1778" s="200">
        <v>0</v>
      </c>
      <c r="AR1778" s="201">
        <v>0</v>
      </c>
      <c r="AS1778" s="55"/>
      <c r="AT1778" s="55"/>
      <c r="AU1778" s="245">
        <v>0</v>
      </c>
      <c r="AV1778" s="200">
        <v>0</v>
      </c>
      <c r="AW1778" s="201">
        <v>0</v>
      </c>
      <c r="AX1778" s="423"/>
      <c r="AY1778" s="55"/>
      <c r="AZ1778" s="423">
        <v>0</v>
      </c>
      <c r="BA1778" s="200">
        <v>0</v>
      </c>
      <c r="BB1778" s="201">
        <v>0</v>
      </c>
      <c r="BC1778" s="425"/>
      <c r="BD1778" s="136"/>
    </row>
    <row r="1779" spans="1:56" ht="11.25" customHeight="1">
      <c r="A1779" s="123">
        <v>383</v>
      </c>
      <c r="B1779" s="55" t="s">
        <v>801</v>
      </c>
      <c r="C1779" s="345">
        <v>3</v>
      </c>
      <c r="D1779" s="57">
        <v>19359</v>
      </c>
      <c r="E1779" s="94">
        <v>0</v>
      </c>
      <c r="F1779" s="55" t="s">
        <v>551</v>
      </c>
      <c r="G1779" s="55" t="s">
        <v>748</v>
      </c>
      <c r="H1779" s="55" t="s">
        <v>65</v>
      </c>
      <c r="I1779" s="55" t="s">
        <v>103</v>
      </c>
      <c r="J1779" s="55"/>
      <c r="K1779" s="55"/>
      <c r="L1779" s="228" t="s">
        <v>238</v>
      </c>
      <c r="M1779" s="8"/>
      <c r="N1779" s="58"/>
      <c r="O1779" s="55"/>
      <c r="P1779" s="55"/>
      <c r="Q1779" s="228" t="s">
        <v>238</v>
      </c>
      <c r="R1779" s="8"/>
      <c r="S1779" s="58"/>
      <c r="T1779" s="55"/>
      <c r="U1779" s="55"/>
      <c r="V1779" s="228" t="s">
        <v>238</v>
      </c>
      <c r="W1779" s="8"/>
      <c r="X1779" s="58"/>
      <c r="Y1779" s="55"/>
      <c r="Z1779" s="55"/>
      <c r="AA1779" s="228" t="s">
        <v>238</v>
      </c>
      <c r="AB1779" s="8"/>
      <c r="AC1779" s="58"/>
      <c r="AD1779" s="55"/>
      <c r="AE1779" s="55"/>
      <c r="AF1779" s="228" t="s">
        <v>238</v>
      </c>
      <c r="AG1779" s="8"/>
      <c r="AH1779" s="58"/>
      <c r="AI1779" s="55"/>
      <c r="AJ1779" s="55"/>
      <c r="AK1779" s="55"/>
      <c r="AL1779" s="8">
        <v>0</v>
      </c>
      <c r="AM1779" s="58">
        <v>0</v>
      </c>
      <c r="AN1779" s="55"/>
      <c r="AO1779" s="228"/>
      <c r="AP1779" s="55"/>
      <c r="AQ1779" s="200">
        <v>0</v>
      </c>
      <c r="AR1779" s="201">
        <v>0</v>
      </c>
      <c r="AS1779" s="55"/>
      <c r="AT1779" s="55"/>
      <c r="AU1779" s="245">
        <v>0</v>
      </c>
      <c r="AV1779" s="200">
        <v>0</v>
      </c>
      <c r="AW1779" s="201">
        <v>0</v>
      </c>
      <c r="AX1779" s="423"/>
      <c r="AY1779" s="55"/>
      <c r="AZ1779" s="423">
        <v>0</v>
      </c>
      <c r="BA1779" s="200">
        <v>0</v>
      </c>
      <c r="BB1779" s="201">
        <v>0</v>
      </c>
      <c r="BC1779" s="425"/>
      <c r="BD1779" s="136"/>
    </row>
    <row r="1780" spans="1:56" ht="11.25" customHeight="1">
      <c r="A1780" s="123">
        <v>383</v>
      </c>
      <c r="B1780" s="55" t="s">
        <v>801</v>
      </c>
      <c r="C1780" s="345">
        <v>4</v>
      </c>
      <c r="D1780" s="57">
        <v>19359</v>
      </c>
      <c r="E1780" s="94">
        <v>0</v>
      </c>
      <c r="F1780" s="55" t="s">
        <v>551</v>
      </c>
      <c r="G1780" s="55" t="s">
        <v>748</v>
      </c>
      <c r="H1780" s="55" t="s">
        <v>65</v>
      </c>
      <c r="I1780" s="55" t="s">
        <v>103</v>
      </c>
      <c r="J1780" s="55"/>
      <c r="K1780" s="55"/>
      <c r="L1780" s="227" t="s">
        <v>238</v>
      </c>
      <c r="M1780" s="200"/>
      <c r="N1780" s="201"/>
      <c r="O1780" s="56"/>
      <c r="P1780" s="56"/>
      <c r="Q1780" s="227" t="s">
        <v>238</v>
      </c>
      <c r="R1780" s="200"/>
      <c r="S1780" s="201"/>
      <c r="T1780" s="56"/>
      <c r="U1780" s="56"/>
      <c r="V1780" s="227" t="s">
        <v>238</v>
      </c>
      <c r="W1780" s="200"/>
      <c r="X1780" s="201"/>
      <c r="Y1780" s="56"/>
      <c r="Z1780" s="56"/>
      <c r="AA1780" s="227" t="s">
        <v>238</v>
      </c>
      <c r="AB1780" s="200"/>
      <c r="AC1780" s="201"/>
      <c r="AD1780" s="56"/>
      <c r="AE1780" s="56"/>
      <c r="AF1780" s="227" t="s">
        <v>238</v>
      </c>
      <c r="AG1780" s="200"/>
      <c r="AH1780" s="201"/>
      <c r="AI1780" s="56"/>
      <c r="AJ1780" s="56"/>
      <c r="AK1780" s="55"/>
      <c r="AL1780" s="8">
        <v>0</v>
      </c>
      <c r="AM1780" s="58">
        <v>0</v>
      </c>
      <c r="AN1780" s="55"/>
      <c r="AO1780" s="228"/>
      <c r="AP1780" s="55"/>
      <c r="AQ1780" s="200">
        <v>0</v>
      </c>
      <c r="AR1780" s="201">
        <v>0</v>
      </c>
      <c r="AS1780" s="55"/>
      <c r="AT1780" s="55"/>
      <c r="AU1780" s="245">
        <v>0</v>
      </c>
      <c r="AV1780" s="200">
        <v>0</v>
      </c>
      <c r="AW1780" s="201">
        <v>0</v>
      </c>
      <c r="AX1780" s="423"/>
      <c r="AY1780" s="55"/>
      <c r="AZ1780" s="423">
        <v>0</v>
      </c>
      <c r="BA1780" s="200">
        <v>0</v>
      </c>
      <c r="BB1780" s="201">
        <v>0</v>
      </c>
      <c r="BC1780" s="425"/>
      <c r="BD1780" s="136"/>
    </row>
    <row r="1781" spans="1:56" ht="11.25" customHeight="1">
      <c r="A1781" s="357">
        <v>384</v>
      </c>
      <c r="B1781" s="263" t="s">
        <v>1111</v>
      </c>
      <c r="C1781" s="344">
        <v>0</v>
      </c>
      <c r="D1781" s="264"/>
      <c r="E1781" s="421">
        <v>1200</v>
      </c>
      <c r="F1781" s="263" t="s">
        <v>459</v>
      </c>
      <c r="G1781" s="263" t="s">
        <v>589</v>
      </c>
      <c r="H1781" s="263" t="s">
        <v>447</v>
      </c>
      <c r="I1781" s="263" t="s">
        <v>849</v>
      </c>
      <c r="J1781" s="263" t="s">
        <v>591</v>
      </c>
      <c r="K1781" s="263" t="s">
        <v>848</v>
      </c>
      <c r="L1781" s="267">
        <v>2103.8238999999999</v>
      </c>
      <c r="M1781" s="265">
        <v>2133564.7492076978</v>
      </c>
      <c r="N1781" s="268">
        <v>1.0141365678028935</v>
      </c>
      <c r="O1781" s="263">
        <v>1</v>
      </c>
      <c r="P1781" s="263"/>
      <c r="Q1781" s="267">
        <v>2990.0335</v>
      </c>
      <c r="R1781" s="265">
        <v>2899068.6348020332</v>
      </c>
      <c r="S1781" s="268">
        <v>0.96957730901745187</v>
      </c>
      <c r="T1781" s="263">
        <v>1</v>
      </c>
      <c r="U1781" s="263"/>
      <c r="V1781" s="267">
        <v>4717.4790000000003</v>
      </c>
      <c r="W1781" s="265">
        <v>4586367.2875938611</v>
      </c>
      <c r="X1781" s="268">
        <v>0.97220725043902911</v>
      </c>
      <c r="Y1781" s="263">
        <v>1</v>
      </c>
      <c r="Z1781" s="263"/>
      <c r="AA1781" s="267">
        <v>4899.8639999999996</v>
      </c>
      <c r="AB1781" s="265">
        <v>4942039.5767633282</v>
      </c>
      <c r="AC1781" s="268">
        <v>1.0086074994659706</v>
      </c>
      <c r="AD1781" s="263">
        <v>1</v>
      </c>
      <c r="AE1781" s="263"/>
      <c r="AF1781" s="267">
        <v>5696.4803000000002</v>
      </c>
      <c r="AG1781" s="265">
        <v>5505002.212605698</v>
      </c>
      <c r="AH1781" s="268">
        <v>0.96638659710728714</v>
      </c>
      <c r="AI1781" s="263">
        <v>1</v>
      </c>
      <c r="AJ1781" s="263"/>
      <c r="AK1781" s="263">
        <v>5282</v>
      </c>
      <c r="AL1781" s="265">
        <v>5123340.5785067566</v>
      </c>
      <c r="AM1781" s="268">
        <v>0.96996224507890139</v>
      </c>
      <c r="AN1781" s="263"/>
      <c r="AO1781" s="313"/>
      <c r="AP1781" s="263">
        <v>6955.24</v>
      </c>
      <c r="AQ1781" s="265">
        <v>6351312.1128347134</v>
      </c>
      <c r="AR1781" s="268">
        <v>0.91316936767598444</v>
      </c>
      <c r="AS1781" s="263"/>
      <c r="AT1781" s="263"/>
      <c r="AU1781" s="422">
        <v>6137.8090122119484</v>
      </c>
      <c r="AV1781" s="265">
        <v>5884218.4390126402</v>
      </c>
      <c r="AW1781" s="268">
        <v>0.95868386052828336</v>
      </c>
      <c r="AX1781" s="422"/>
      <c r="AY1781" s="263"/>
      <c r="AZ1781" s="422">
        <v>6417.6855780000005</v>
      </c>
      <c r="BA1781" s="265">
        <v>6232337.7552967547</v>
      </c>
      <c r="BB1781" s="268">
        <v>0.97111921105349519</v>
      </c>
      <c r="BC1781" s="422"/>
      <c r="BD1781" s="263"/>
    </row>
    <row r="1782" spans="1:56" ht="11.25" customHeight="1">
      <c r="A1782" s="123">
        <v>384</v>
      </c>
      <c r="B1782" s="55" t="s">
        <v>1111</v>
      </c>
      <c r="C1782" s="345">
        <v>1</v>
      </c>
      <c r="D1782" s="57">
        <v>41875</v>
      </c>
      <c r="E1782" s="94">
        <v>600</v>
      </c>
      <c r="F1782" s="122" t="s">
        <v>459</v>
      </c>
      <c r="G1782" s="122" t="s">
        <v>589</v>
      </c>
      <c r="H1782" s="122" t="s">
        <v>447</v>
      </c>
      <c r="I1782" s="55" t="s">
        <v>849</v>
      </c>
      <c r="J1782" s="55" t="s">
        <v>591</v>
      </c>
      <c r="K1782" s="55" t="s">
        <v>1112</v>
      </c>
      <c r="L1782" s="197">
        <v>1484.5299</v>
      </c>
      <c r="M1782" s="8">
        <v>1488754.4804145945</v>
      </c>
      <c r="N1782" s="58">
        <v>1.0028457361583585</v>
      </c>
      <c r="O1782" s="55"/>
      <c r="P1782" s="55">
        <v>1</v>
      </c>
      <c r="Q1782" s="197">
        <v>1022.4501</v>
      </c>
      <c r="R1782" s="8">
        <v>1007161.9441131775</v>
      </c>
      <c r="S1782" s="58">
        <v>0.98504752859154443</v>
      </c>
      <c r="T1782" s="55"/>
      <c r="U1782" s="55">
        <v>1</v>
      </c>
      <c r="V1782" s="197">
        <v>2233.7829999999999</v>
      </c>
      <c r="W1782" s="8">
        <v>2195993.6257891855</v>
      </c>
      <c r="X1782" s="58">
        <v>0.98308279084816452</v>
      </c>
      <c r="Y1782" s="55"/>
      <c r="Z1782" s="55"/>
      <c r="AA1782" s="197">
        <v>2792.0731999999998</v>
      </c>
      <c r="AB1782" s="8">
        <v>2828970.3535120771</v>
      </c>
      <c r="AC1782" s="58">
        <v>1.0132149663956078</v>
      </c>
      <c r="AD1782" s="55"/>
      <c r="AE1782" s="55"/>
      <c r="AF1782" s="197"/>
      <c r="AG1782" s="8">
        <v>0</v>
      </c>
      <c r="AH1782" s="58">
        <v>0</v>
      </c>
      <c r="AI1782" s="55"/>
      <c r="AJ1782" s="55"/>
      <c r="AK1782" s="55">
        <v>2292.9862400000002</v>
      </c>
      <c r="AL1782" s="8">
        <v>2235960.3074106961</v>
      </c>
      <c r="AM1782" s="58">
        <v>0.97513027701845079</v>
      </c>
      <c r="AN1782" s="237">
        <v>1</v>
      </c>
      <c r="AO1782" s="228"/>
      <c r="AP1782" s="55">
        <v>3798.0109000000002</v>
      </c>
      <c r="AQ1782" s="200">
        <v>3415275.7838570513</v>
      </c>
      <c r="AR1782" s="201">
        <v>0.89922748348538206</v>
      </c>
      <c r="AS1782" s="55">
        <v>1</v>
      </c>
      <c r="AT1782" s="55"/>
      <c r="AU1782" s="423">
        <v>3652.0057867209293</v>
      </c>
      <c r="AV1782" s="200">
        <v>3472532.5174489585</v>
      </c>
      <c r="AW1782" s="201">
        <v>0.95085624729167895</v>
      </c>
      <c r="AX1782" s="423">
        <v>1</v>
      </c>
      <c r="AY1782" s="55"/>
      <c r="AZ1782" s="424">
        <v>2739.098735</v>
      </c>
      <c r="BA1782" s="200">
        <v>2603596.9604048496</v>
      </c>
      <c r="BB1782" s="201">
        <v>0.95053052565658958</v>
      </c>
      <c r="BC1782" s="425">
        <v>1</v>
      </c>
      <c r="BD1782" s="136"/>
    </row>
    <row r="1783" spans="1:56" ht="11.25" customHeight="1">
      <c r="A1783" s="123">
        <v>384</v>
      </c>
      <c r="B1783" s="55" t="s">
        <v>1111</v>
      </c>
      <c r="C1783" s="345">
        <v>2</v>
      </c>
      <c r="D1783" s="57">
        <v>42387</v>
      </c>
      <c r="E1783" s="94">
        <v>600</v>
      </c>
      <c r="F1783" s="122" t="s">
        <v>459</v>
      </c>
      <c r="G1783" s="122" t="s">
        <v>589</v>
      </c>
      <c r="H1783" s="122" t="s">
        <v>447</v>
      </c>
      <c r="I1783" s="55" t="s">
        <v>849</v>
      </c>
      <c r="J1783" s="55" t="s">
        <v>591</v>
      </c>
      <c r="K1783" s="55" t="s">
        <v>1112</v>
      </c>
      <c r="L1783" s="197">
        <v>619.29399999999998</v>
      </c>
      <c r="M1783" s="8">
        <v>644810.26879310363</v>
      </c>
      <c r="N1783" s="58">
        <v>1.0412021895789458</v>
      </c>
      <c r="O1783" s="55"/>
      <c r="P1783" s="55">
        <v>1</v>
      </c>
      <c r="Q1783" s="197">
        <v>1967.5834</v>
      </c>
      <c r="R1783" s="8">
        <v>1891906.6906888559</v>
      </c>
      <c r="S1783" s="58">
        <v>0.96153824569207891</v>
      </c>
      <c r="T1783" s="55"/>
      <c r="U1783" s="55">
        <v>1</v>
      </c>
      <c r="V1783" s="197">
        <v>2483.6959999999999</v>
      </c>
      <c r="W1783" s="8">
        <v>2390373.6618046756</v>
      </c>
      <c r="X1783" s="58">
        <v>0.96242602226869778</v>
      </c>
      <c r="Y1783" s="55"/>
      <c r="Z1783" s="55">
        <v>1</v>
      </c>
      <c r="AA1783" s="197">
        <v>2107.7910000000002</v>
      </c>
      <c r="AB1783" s="8">
        <v>2113069.2203182895</v>
      </c>
      <c r="AC1783" s="58">
        <v>1.0025041478582504</v>
      </c>
      <c r="AD1783" s="55"/>
      <c r="AE1783" s="55">
        <v>1</v>
      </c>
      <c r="AF1783" s="197">
        <v>2814.7150999999999</v>
      </c>
      <c r="AG1783" s="8">
        <v>2673034.523824634</v>
      </c>
      <c r="AH1783" s="58">
        <v>0.94966432795441158</v>
      </c>
      <c r="AI1783" s="55"/>
      <c r="AJ1783" s="55">
        <v>1</v>
      </c>
      <c r="AK1783" s="55">
        <v>2988.68676</v>
      </c>
      <c r="AL1783" s="8">
        <v>2888299.2928533806</v>
      </c>
      <c r="AM1783" s="58">
        <v>0.96641084355504037</v>
      </c>
      <c r="AN1783" s="237">
        <v>1</v>
      </c>
      <c r="AO1783" s="228"/>
      <c r="AP1783" s="55">
        <v>3157.2309</v>
      </c>
      <c r="AQ1783" s="200">
        <v>2936033.6124149258</v>
      </c>
      <c r="AR1783" s="201">
        <v>0.92993946448925413</v>
      </c>
      <c r="AS1783" s="55">
        <v>1</v>
      </c>
      <c r="AT1783" s="55"/>
      <c r="AU1783" s="423">
        <v>2485.803225491019</v>
      </c>
      <c r="AV1783" s="200">
        <v>2411685.9215636817</v>
      </c>
      <c r="AW1783" s="201">
        <v>0.97018376065840972</v>
      </c>
      <c r="AX1783" s="423">
        <v>1</v>
      </c>
      <c r="AY1783" s="55"/>
      <c r="AZ1783" s="424">
        <v>3678.586843</v>
      </c>
      <c r="BA1783" s="200">
        <v>3628740.794891905</v>
      </c>
      <c r="BB1783" s="201">
        <v>0.98644967477036805</v>
      </c>
      <c r="BC1783" s="425">
        <v>1</v>
      </c>
      <c r="BD1783" s="136"/>
    </row>
    <row r="1784" spans="1:56" s="4" customFormat="1" ht="11.25" customHeight="1">
      <c r="A1784" s="357">
        <v>385</v>
      </c>
      <c r="B1784" s="263" t="s">
        <v>131</v>
      </c>
      <c r="C1784" s="344">
        <v>0</v>
      </c>
      <c r="D1784" s="264"/>
      <c r="E1784" s="421">
        <v>1720</v>
      </c>
      <c r="F1784" s="263" t="s">
        <v>132</v>
      </c>
      <c r="G1784" s="263" t="s">
        <v>748</v>
      </c>
      <c r="H1784" s="263" t="s">
        <v>133</v>
      </c>
      <c r="I1784" s="263" t="s">
        <v>849</v>
      </c>
      <c r="J1784" s="263" t="s">
        <v>591</v>
      </c>
      <c r="K1784" s="263" t="s">
        <v>848</v>
      </c>
      <c r="L1784" s="267">
        <v>9833.69</v>
      </c>
      <c r="M1784" s="265">
        <v>9890556.6158535108</v>
      </c>
      <c r="N1784" s="268">
        <v>1.0057828359296979</v>
      </c>
      <c r="O1784" s="263">
        <v>1</v>
      </c>
      <c r="P1784" s="263"/>
      <c r="Q1784" s="267">
        <v>8065.38</v>
      </c>
      <c r="R1784" s="265">
        <v>8114644.0627385266</v>
      </c>
      <c r="S1784" s="268">
        <v>1.0061080894810321</v>
      </c>
      <c r="T1784" s="263">
        <v>1</v>
      </c>
      <c r="U1784" s="263"/>
      <c r="V1784" s="267">
        <v>7688.8320000000003</v>
      </c>
      <c r="W1784" s="265">
        <v>7467410.8248571474</v>
      </c>
      <c r="X1784" s="268">
        <v>0.97120223524940419</v>
      </c>
      <c r="Y1784" s="263">
        <v>1</v>
      </c>
      <c r="Z1784" s="263"/>
      <c r="AA1784" s="267">
        <v>3500.6350000000002</v>
      </c>
      <c r="AB1784" s="265">
        <v>3340332.9973285063</v>
      </c>
      <c r="AC1784" s="268">
        <v>0.95420773583321483</v>
      </c>
      <c r="AD1784" s="263">
        <v>1</v>
      </c>
      <c r="AE1784" s="263"/>
      <c r="AF1784" s="267">
        <v>5981.3339999999998</v>
      </c>
      <c r="AG1784" s="265">
        <v>6030652.057888519</v>
      </c>
      <c r="AH1784" s="268">
        <v>1.0082453275286949</v>
      </c>
      <c r="AI1784" s="263">
        <v>1</v>
      </c>
      <c r="AJ1784" s="263"/>
      <c r="AK1784" s="263">
        <v>5837</v>
      </c>
      <c r="AL1784" s="265">
        <v>6273491.3168062745</v>
      </c>
      <c r="AM1784" s="268">
        <v>1.0747800782604546</v>
      </c>
      <c r="AN1784" s="263"/>
      <c r="AO1784" s="313"/>
      <c r="AP1784" s="263">
        <v>7002.97</v>
      </c>
      <c r="AQ1784" s="265">
        <v>8283469.9511075309</v>
      </c>
      <c r="AR1784" s="268">
        <v>1.1828509833838401</v>
      </c>
      <c r="AS1784" s="263"/>
      <c r="AT1784" s="263"/>
      <c r="AU1784" s="422">
        <v>7425.1020000000008</v>
      </c>
      <c r="AV1784" s="265">
        <v>8294949.7143706838</v>
      </c>
      <c r="AW1784" s="268">
        <v>1.11714959799484</v>
      </c>
      <c r="AX1784" s="422"/>
      <c r="AY1784" s="263"/>
      <c r="AZ1784" s="422">
        <v>7121.9970000000012</v>
      </c>
      <c r="BA1784" s="265">
        <v>7439268.9672261458</v>
      </c>
      <c r="BB1784" s="268">
        <v>1.0445481747922871</v>
      </c>
      <c r="BC1784" s="422"/>
      <c r="BD1784" s="263"/>
    </row>
    <row r="1785" spans="1:56" ht="11.25" customHeight="1">
      <c r="A1785" s="123">
        <v>385</v>
      </c>
      <c r="B1785" s="55" t="s">
        <v>131</v>
      </c>
      <c r="C1785" s="345">
        <v>1</v>
      </c>
      <c r="D1785" s="57">
        <v>31135</v>
      </c>
      <c r="E1785" s="94">
        <v>210</v>
      </c>
      <c r="F1785" s="55" t="s">
        <v>132</v>
      </c>
      <c r="G1785" s="55" t="s">
        <v>748</v>
      </c>
      <c r="H1785" s="55" t="s">
        <v>133</v>
      </c>
      <c r="I1785" s="55" t="s">
        <v>849</v>
      </c>
      <c r="J1785" s="55" t="s">
        <v>591</v>
      </c>
      <c r="K1785" s="55" t="s">
        <v>848</v>
      </c>
      <c r="L1785" s="55"/>
      <c r="M1785" s="8"/>
      <c r="N1785" s="58"/>
      <c r="O1785" s="55"/>
      <c r="P1785" s="55"/>
      <c r="Q1785" s="55"/>
      <c r="R1785" s="8"/>
      <c r="S1785" s="58"/>
      <c r="T1785" s="55"/>
      <c r="U1785" s="55"/>
      <c r="V1785" s="55"/>
      <c r="W1785" s="8"/>
      <c r="X1785" s="58"/>
      <c r="Y1785" s="55"/>
      <c r="Z1785" s="55"/>
      <c r="AA1785" s="55"/>
      <c r="AB1785" s="8"/>
      <c r="AC1785" s="58"/>
      <c r="AD1785" s="55"/>
      <c r="AE1785" s="55"/>
      <c r="AF1785" s="55"/>
      <c r="AG1785" s="8"/>
      <c r="AH1785" s="58"/>
      <c r="AI1785" s="55"/>
      <c r="AJ1785" s="55"/>
      <c r="AK1785" s="55">
        <v>209.80600000000001</v>
      </c>
      <c r="AL1785" s="8">
        <v>225403.20411733034</v>
      </c>
      <c r="AM1785" s="58">
        <v>1.0743410775541706</v>
      </c>
      <c r="AN1785" s="237">
        <v>1</v>
      </c>
      <c r="AO1785" s="228"/>
      <c r="AP1785" s="55">
        <v>0</v>
      </c>
      <c r="AQ1785" s="200">
        <v>0</v>
      </c>
      <c r="AR1785" s="201">
        <v>0</v>
      </c>
      <c r="AS1785" s="55">
        <v>1</v>
      </c>
      <c r="AT1785" s="55"/>
      <c r="AU1785" s="423">
        <v>0</v>
      </c>
      <c r="AV1785" s="200">
        <v>0</v>
      </c>
      <c r="AW1785" s="201">
        <v>0</v>
      </c>
      <c r="AX1785" s="423">
        <v>1</v>
      </c>
      <c r="AY1785" s="55"/>
      <c r="AZ1785" s="423">
        <v>0</v>
      </c>
      <c r="BA1785" s="200">
        <v>0</v>
      </c>
      <c r="BB1785" s="201">
        <v>0</v>
      </c>
      <c r="BC1785" s="425">
        <v>1</v>
      </c>
      <c r="BD1785" s="136"/>
    </row>
    <row r="1786" spans="1:56" ht="11.25" customHeight="1">
      <c r="A1786" s="123">
        <v>385</v>
      </c>
      <c r="B1786" s="55" t="s">
        <v>131</v>
      </c>
      <c r="C1786" s="345">
        <v>2</v>
      </c>
      <c r="D1786" s="57">
        <v>31473</v>
      </c>
      <c r="E1786" s="94">
        <v>210</v>
      </c>
      <c r="F1786" s="55" t="s">
        <v>132</v>
      </c>
      <c r="G1786" s="55" t="s">
        <v>748</v>
      </c>
      <c r="H1786" s="55" t="s">
        <v>133</v>
      </c>
      <c r="I1786" s="55" t="s">
        <v>849</v>
      </c>
      <c r="J1786" s="55" t="s">
        <v>591</v>
      </c>
      <c r="K1786" s="55" t="s">
        <v>848</v>
      </c>
      <c r="L1786" s="55"/>
      <c r="M1786" s="8"/>
      <c r="N1786" s="58"/>
      <c r="O1786" s="55"/>
      <c r="P1786" s="55"/>
      <c r="Q1786" s="55"/>
      <c r="R1786" s="8"/>
      <c r="S1786" s="58"/>
      <c r="T1786" s="55"/>
      <c r="U1786" s="55"/>
      <c r="V1786" s="55"/>
      <c r="W1786" s="8"/>
      <c r="X1786" s="58"/>
      <c r="Y1786" s="55"/>
      <c r="Z1786" s="55"/>
      <c r="AA1786" s="55"/>
      <c r="AB1786" s="8"/>
      <c r="AC1786" s="58"/>
      <c r="AD1786" s="55"/>
      <c r="AE1786" s="55"/>
      <c r="AF1786" s="55"/>
      <c r="AG1786" s="8"/>
      <c r="AH1786" s="58"/>
      <c r="AI1786" s="55"/>
      <c r="AJ1786" s="55"/>
      <c r="AK1786" s="55">
        <v>488.15300000000002</v>
      </c>
      <c r="AL1786" s="8">
        <v>531301.99880545796</v>
      </c>
      <c r="AM1786" s="58">
        <v>1.088392366338951</v>
      </c>
      <c r="AN1786" s="237">
        <v>1</v>
      </c>
      <c r="AO1786" s="228"/>
      <c r="AP1786" s="55">
        <v>909.62599999999998</v>
      </c>
      <c r="AQ1786" s="200">
        <v>1091718.7016598869</v>
      </c>
      <c r="AR1786" s="201">
        <v>1.2001841434390474</v>
      </c>
      <c r="AS1786" s="55">
        <v>1</v>
      </c>
      <c r="AT1786" s="55"/>
      <c r="AU1786" s="423">
        <v>1032.7180000000001</v>
      </c>
      <c r="AV1786" s="200">
        <v>1148197.0446676924</v>
      </c>
      <c r="AW1786" s="201">
        <v>1.1118205014996274</v>
      </c>
      <c r="AX1786" s="423">
        <v>1</v>
      </c>
      <c r="AY1786" s="55"/>
      <c r="AZ1786" s="423">
        <v>885.58399999999995</v>
      </c>
      <c r="BA1786" s="200">
        <v>973690.41395776893</v>
      </c>
      <c r="BB1786" s="201">
        <v>1.0994896181025957</v>
      </c>
      <c r="BC1786" s="425">
        <v>1</v>
      </c>
      <c r="BD1786" s="136"/>
    </row>
    <row r="1787" spans="1:56" ht="11.25" customHeight="1">
      <c r="A1787" s="123">
        <v>385</v>
      </c>
      <c r="B1787" s="55" t="s">
        <v>131</v>
      </c>
      <c r="C1787" s="345">
        <v>3</v>
      </c>
      <c r="D1787" s="57">
        <v>33327</v>
      </c>
      <c r="E1787" s="94">
        <v>210</v>
      </c>
      <c r="F1787" s="55" t="s">
        <v>132</v>
      </c>
      <c r="G1787" s="55" t="s">
        <v>748</v>
      </c>
      <c r="H1787" s="55" t="s">
        <v>133</v>
      </c>
      <c r="I1787" s="55" t="s">
        <v>849</v>
      </c>
      <c r="J1787" s="55" t="s">
        <v>591</v>
      </c>
      <c r="K1787" s="55" t="s">
        <v>848</v>
      </c>
      <c r="L1787" s="55"/>
      <c r="M1787" s="8"/>
      <c r="N1787" s="58"/>
      <c r="O1787" s="55"/>
      <c r="P1787" s="55"/>
      <c r="Q1787" s="55"/>
      <c r="R1787" s="8"/>
      <c r="S1787" s="58"/>
      <c r="T1787" s="55"/>
      <c r="U1787" s="55"/>
      <c r="V1787" s="55"/>
      <c r="W1787" s="8"/>
      <c r="X1787" s="58"/>
      <c r="Y1787" s="55"/>
      <c r="Z1787" s="55"/>
      <c r="AA1787" s="55"/>
      <c r="AB1787" s="8"/>
      <c r="AC1787" s="58"/>
      <c r="AD1787" s="55"/>
      <c r="AE1787" s="55"/>
      <c r="AF1787" s="55"/>
      <c r="AG1787" s="8"/>
      <c r="AH1787" s="58"/>
      <c r="AI1787" s="55"/>
      <c r="AJ1787" s="55"/>
      <c r="AK1787" s="55">
        <v>945.27</v>
      </c>
      <c r="AL1787" s="8">
        <v>1012915.9508696771</v>
      </c>
      <c r="AM1787" s="58">
        <v>1.0715625703446392</v>
      </c>
      <c r="AN1787" s="237">
        <v>1</v>
      </c>
      <c r="AO1787" s="228"/>
      <c r="AP1787" s="55">
        <v>958.70500000000004</v>
      </c>
      <c r="AQ1787" s="200">
        <v>1135181.6566869775</v>
      </c>
      <c r="AR1787" s="201">
        <v>1.1840781644895744</v>
      </c>
      <c r="AS1787" s="55">
        <v>1</v>
      </c>
      <c r="AT1787" s="55"/>
      <c r="AU1787" s="423">
        <v>1292.896</v>
      </c>
      <c r="AV1787" s="200">
        <v>1434157.5305499777</v>
      </c>
      <c r="AW1787" s="201">
        <v>1.1092597784740441</v>
      </c>
      <c r="AX1787" s="423">
        <v>1</v>
      </c>
      <c r="AY1787" s="55"/>
      <c r="AZ1787" s="423">
        <v>787.005</v>
      </c>
      <c r="BA1787" s="200">
        <v>817838.84401948866</v>
      </c>
      <c r="BB1787" s="201">
        <v>1.0391787142641897</v>
      </c>
      <c r="BC1787" s="425">
        <v>1</v>
      </c>
      <c r="BD1787" s="136"/>
    </row>
    <row r="1788" spans="1:56" s="4" customFormat="1" ht="11.25" customHeight="1">
      <c r="A1788" s="123">
        <v>385</v>
      </c>
      <c r="B1788" s="55" t="s">
        <v>131</v>
      </c>
      <c r="C1788" s="345">
        <v>4</v>
      </c>
      <c r="D1788" s="57">
        <v>34606</v>
      </c>
      <c r="E1788" s="94">
        <v>210</v>
      </c>
      <c r="F1788" s="55" t="s">
        <v>132</v>
      </c>
      <c r="G1788" s="55" t="s">
        <v>748</v>
      </c>
      <c r="H1788" s="55" t="s">
        <v>133</v>
      </c>
      <c r="I1788" s="55" t="s">
        <v>849</v>
      </c>
      <c r="J1788" s="55" t="s">
        <v>591</v>
      </c>
      <c r="K1788" s="55" t="s">
        <v>848</v>
      </c>
      <c r="L1788" s="55"/>
      <c r="M1788" s="8"/>
      <c r="N1788" s="58"/>
      <c r="O1788" s="55"/>
      <c r="P1788" s="55"/>
      <c r="Q1788" s="55"/>
      <c r="R1788" s="8"/>
      <c r="S1788" s="58"/>
      <c r="T1788" s="55"/>
      <c r="U1788" s="55"/>
      <c r="V1788" s="55"/>
      <c r="W1788" s="8"/>
      <c r="X1788" s="58"/>
      <c r="Y1788" s="55"/>
      <c r="Z1788" s="55"/>
      <c r="AA1788" s="55"/>
      <c r="AB1788" s="8"/>
      <c r="AC1788" s="58"/>
      <c r="AD1788" s="55"/>
      <c r="AE1788" s="55"/>
      <c r="AF1788" s="55"/>
      <c r="AG1788" s="8"/>
      <c r="AH1788" s="58"/>
      <c r="AI1788" s="55"/>
      <c r="AJ1788" s="55"/>
      <c r="AK1788" s="55">
        <v>834.23599999999999</v>
      </c>
      <c r="AL1788" s="8">
        <v>898432.84338394727</v>
      </c>
      <c r="AM1788" s="58">
        <v>1.0769528567263307</v>
      </c>
      <c r="AN1788" s="237">
        <v>1</v>
      </c>
      <c r="AO1788" s="228"/>
      <c r="AP1788" s="55">
        <v>1217.7629999999999</v>
      </c>
      <c r="AQ1788" s="200">
        <v>1448370.5245427189</v>
      </c>
      <c r="AR1788" s="201">
        <v>1.1893697907907523</v>
      </c>
      <c r="AS1788" s="55">
        <v>1</v>
      </c>
      <c r="AT1788" s="55"/>
      <c r="AU1788" s="423">
        <v>554.18600000000004</v>
      </c>
      <c r="AV1788" s="200">
        <v>622893.34403889999</v>
      </c>
      <c r="AW1788" s="201">
        <v>1.123978851935812</v>
      </c>
      <c r="AX1788" s="423">
        <v>1</v>
      </c>
      <c r="AY1788" s="55"/>
      <c r="AZ1788" s="423">
        <v>886.11300000000006</v>
      </c>
      <c r="BA1788" s="200">
        <v>941519.39051257703</v>
      </c>
      <c r="BB1788" s="201">
        <v>1.0625274547519075</v>
      </c>
      <c r="BC1788" s="425">
        <v>1</v>
      </c>
      <c r="BD1788" s="136"/>
    </row>
    <row r="1789" spans="1:56" ht="11.25" customHeight="1">
      <c r="A1789" s="123">
        <v>385</v>
      </c>
      <c r="B1789" s="55" t="s">
        <v>131</v>
      </c>
      <c r="C1789" s="345">
        <v>5</v>
      </c>
      <c r="D1789" s="57">
        <v>36191</v>
      </c>
      <c r="E1789" s="94">
        <v>210</v>
      </c>
      <c r="F1789" s="55" t="s">
        <v>132</v>
      </c>
      <c r="G1789" s="55" t="s">
        <v>748</v>
      </c>
      <c r="H1789" s="55" t="s">
        <v>133</v>
      </c>
      <c r="I1789" s="55" t="s">
        <v>849</v>
      </c>
      <c r="J1789" s="55" t="s">
        <v>591</v>
      </c>
      <c r="K1789" s="55" t="s">
        <v>848</v>
      </c>
      <c r="L1789" s="55"/>
      <c r="M1789" s="8"/>
      <c r="N1789" s="58"/>
      <c r="O1789" s="55"/>
      <c r="P1789" s="55"/>
      <c r="Q1789" s="55"/>
      <c r="R1789" s="8"/>
      <c r="S1789" s="58"/>
      <c r="T1789" s="55"/>
      <c r="U1789" s="55"/>
      <c r="V1789" s="55"/>
      <c r="W1789" s="8"/>
      <c r="X1789" s="58"/>
      <c r="Y1789" s="55"/>
      <c r="Z1789" s="55"/>
      <c r="AA1789" s="55"/>
      <c r="AB1789" s="8"/>
      <c r="AC1789" s="58"/>
      <c r="AD1789" s="55"/>
      <c r="AE1789" s="55"/>
      <c r="AF1789" s="55"/>
      <c r="AG1789" s="8"/>
      <c r="AH1789" s="58"/>
      <c r="AI1789" s="55"/>
      <c r="AJ1789" s="55"/>
      <c r="AK1789" s="55">
        <v>825.72500000000002</v>
      </c>
      <c r="AL1789" s="8">
        <v>887776.65719276969</v>
      </c>
      <c r="AM1789" s="58">
        <v>1.0751480906994093</v>
      </c>
      <c r="AN1789" s="237">
        <v>1</v>
      </c>
      <c r="AO1789" s="228"/>
      <c r="AP1789" s="55">
        <v>969.90599999999995</v>
      </c>
      <c r="AQ1789" s="200">
        <v>1144291.8087596563</v>
      </c>
      <c r="AR1789" s="201">
        <v>1.17979660787711</v>
      </c>
      <c r="AS1789" s="55">
        <v>1</v>
      </c>
      <c r="AT1789" s="55"/>
      <c r="AU1789" s="423">
        <v>1141.4159999999999</v>
      </c>
      <c r="AV1789" s="200">
        <v>1258237.683783422</v>
      </c>
      <c r="AW1789" s="201">
        <v>1.1023480341815972</v>
      </c>
      <c r="AX1789" s="423">
        <v>1</v>
      </c>
      <c r="AY1789" s="55"/>
      <c r="AZ1789" s="423">
        <v>978.03200000000004</v>
      </c>
      <c r="BA1789" s="200">
        <v>1028112.5685286128</v>
      </c>
      <c r="BB1789" s="201">
        <v>1.0512054498509382</v>
      </c>
      <c r="BC1789" s="425">
        <v>1</v>
      </c>
      <c r="BD1789" s="136"/>
    </row>
    <row r="1790" spans="1:56" ht="11.25" customHeight="1">
      <c r="A1790" s="123">
        <v>385</v>
      </c>
      <c r="B1790" s="55" t="s">
        <v>131</v>
      </c>
      <c r="C1790" s="345">
        <v>6</v>
      </c>
      <c r="D1790" s="57">
        <v>36363</v>
      </c>
      <c r="E1790" s="94">
        <v>210</v>
      </c>
      <c r="F1790" s="55" t="s">
        <v>132</v>
      </c>
      <c r="G1790" s="55" t="s">
        <v>748</v>
      </c>
      <c r="H1790" s="55" t="s">
        <v>133</v>
      </c>
      <c r="I1790" s="55" t="s">
        <v>849</v>
      </c>
      <c r="J1790" s="55" t="s">
        <v>591</v>
      </c>
      <c r="K1790" s="55" t="s">
        <v>848</v>
      </c>
      <c r="L1790" s="55"/>
      <c r="M1790" s="8"/>
      <c r="N1790" s="58"/>
      <c r="O1790" s="55"/>
      <c r="P1790" s="55"/>
      <c r="Q1790" s="55"/>
      <c r="R1790" s="8"/>
      <c r="S1790" s="58"/>
      <c r="T1790" s="55"/>
      <c r="U1790" s="55"/>
      <c r="V1790" s="55"/>
      <c r="W1790" s="8"/>
      <c r="X1790" s="58"/>
      <c r="Y1790" s="55"/>
      <c r="Z1790" s="55"/>
      <c r="AA1790" s="55"/>
      <c r="AB1790" s="8"/>
      <c r="AC1790" s="58"/>
      <c r="AD1790" s="55"/>
      <c r="AE1790" s="55"/>
      <c r="AF1790" s="55"/>
      <c r="AG1790" s="8"/>
      <c r="AH1790" s="58"/>
      <c r="AI1790" s="55"/>
      <c r="AJ1790" s="55"/>
      <c r="AK1790" s="55">
        <v>768.99599999999998</v>
      </c>
      <c r="AL1790" s="8">
        <v>825245.09278243175</v>
      </c>
      <c r="AM1790" s="58">
        <v>1.0731461448205606</v>
      </c>
      <c r="AN1790" s="237">
        <v>1</v>
      </c>
      <c r="AO1790" s="228"/>
      <c r="AP1790" s="55">
        <v>959.58900000000006</v>
      </c>
      <c r="AQ1790" s="200">
        <v>1123519.8507986129</v>
      </c>
      <c r="AR1790" s="201">
        <v>1.1708344414104506</v>
      </c>
      <c r="AS1790" s="55">
        <v>1</v>
      </c>
      <c r="AT1790" s="55"/>
      <c r="AU1790" s="423">
        <v>1110.847</v>
      </c>
      <c r="AV1790" s="200">
        <v>1238809.5356499683</v>
      </c>
      <c r="AW1790" s="201">
        <v>1.1151936636188136</v>
      </c>
      <c r="AX1790" s="423">
        <v>1</v>
      </c>
      <c r="AY1790" s="55"/>
      <c r="AZ1790" s="423">
        <v>929.00099999999998</v>
      </c>
      <c r="BA1790" s="200">
        <v>972452.93255880277</v>
      </c>
      <c r="BB1790" s="201">
        <v>1.0467727511152332</v>
      </c>
      <c r="BC1790" s="425">
        <v>1</v>
      </c>
      <c r="BD1790" s="136"/>
    </row>
    <row r="1791" spans="1:56" ht="11.25" customHeight="1">
      <c r="A1791" s="123">
        <v>385</v>
      </c>
      <c r="B1791" s="55" t="s">
        <v>131</v>
      </c>
      <c r="C1791" s="345">
        <v>7</v>
      </c>
      <c r="D1791" s="57">
        <v>37601</v>
      </c>
      <c r="E1791" s="94">
        <v>210</v>
      </c>
      <c r="F1791" s="55" t="s">
        <v>132</v>
      </c>
      <c r="G1791" s="55" t="s">
        <v>748</v>
      </c>
      <c r="H1791" s="55" t="s">
        <v>133</v>
      </c>
      <c r="I1791" s="55" t="s">
        <v>849</v>
      </c>
      <c r="J1791" s="55" t="s">
        <v>591</v>
      </c>
      <c r="K1791" s="55" t="s">
        <v>848</v>
      </c>
      <c r="L1791" s="55"/>
      <c r="M1791" s="8"/>
      <c r="N1791" s="58"/>
      <c r="O1791" s="55"/>
      <c r="P1791" s="55"/>
      <c r="Q1791" s="55"/>
      <c r="R1791" s="8"/>
      <c r="S1791" s="58"/>
      <c r="T1791" s="55"/>
      <c r="U1791" s="55"/>
      <c r="V1791" s="55"/>
      <c r="W1791" s="8"/>
      <c r="X1791" s="58"/>
      <c r="Y1791" s="55"/>
      <c r="Z1791" s="55"/>
      <c r="AA1791" s="55"/>
      <c r="AB1791" s="8"/>
      <c r="AC1791" s="58"/>
      <c r="AD1791" s="55"/>
      <c r="AE1791" s="55"/>
      <c r="AF1791" s="55"/>
      <c r="AG1791" s="8"/>
      <c r="AH1791" s="58"/>
      <c r="AI1791" s="55"/>
      <c r="AJ1791" s="55"/>
      <c r="AK1791" s="55">
        <v>751.255</v>
      </c>
      <c r="AL1791" s="8">
        <v>804668.8249537634</v>
      </c>
      <c r="AM1791" s="58">
        <v>1.0710994601749917</v>
      </c>
      <c r="AN1791" s="237">
        <v>1</v>
      </c>
      <c r="AO1791" s="228"/>
      <c r="AP1791" s="55">
        <v>943.38400000000001</v>
      </c>
      <c r="AQ1791" s="200">
        <v>1099954.2239738358</v>
      </c>
      <c r="AR1791" s="201">
        <v>1.1659665883392509</v>
      </c>
      <c r="AS1791" s="55">
        <v>1</v>
      </c>
      <c r="AT1791" s="55"/>
      <c r="AU1791" s="423">
        <v>1169.1089999999999</v>
      </c>
      <c r="AV1791" s="200">
        <v>1292607.9644133302</v>
      </c>
      <c r="AW1791" s="201">
        <v>1.1056351156421944</v>
      </c>
      <c r="AX1791" s="423">
        <v>1</v>
      </c>
      <c r="AY1791" s="55"/>
      <c r="AZ1791" s="423">
        <v>1116.886</v>
      </c>
      <c r="BA1791" s="200">
        <v>1151504.5086760339</v>
      </c>
      <c r="BB1791" s="201">
        <v>1.0309955614772088</v>
      </c>
      <c r="BC1791" s="425">
        <v>1</v>
      </c>
      <c r="BD1791" s="136"/>
    </row>
    <row r="1792" spans="1:56" ht="11.25" customHeight="1">
      <c r="A1792" s="123">
        <v>385</v>
      </c>
      <c r="B1792" s="55" t="s">
        <v>131</v>
      </c>
      <c r="C1792" s="345">
        <v>8</v>
      </c>
      <c r="D1792" s="57">
        <v>40355</v>
      </c>
      <c r="E1792" s="94">
        <v>250</v>
      </c>
      <c r="F1792" s="55" t="s">
        <v>132</v>
      </c>
      <c r="G1792" s="55" t="s">
        <v>748</v>
      </c>
      <c r="H1792" s="55" t="s">
        <v>133</v>
      </c>
      <c r="I1792" s="55" t="s">
        <v>849</v>
      </c>
      <c r="J1792" s="55" t="s">
        <v>591</v>
      </c>
      <c r="K1792" s="55" t="s">
        <v>848</v>
      </c>
      <c r="L1792" s="55"/>
      <c r="M1792" s="8"/>
      <c r="N1792" s="58"/>
      <c r="O1792" s="55"/>
      <c r="P1792" s="55"/>
      <c r="Q1792" s="55"/>
      <c r="R1792" s="8"/>
      <c r="S1792" s="58"/>
      <c r="T1792" s="55"/>
      <c r="U1792" s="55"/>
      <c r="V1792" s="55"/>
      <c r="W1792" s="8"/>
      <c r="X1792" s="58"/>
      <c r="Y1792" s="55"/>
      <c r="Z1792" s="55"/>
      <c r="AA1792" s="55"/>
      <c r="AB1792" s="8"/>
      <c r="AC1792" s="58"/>
      <c r="AD1792" s="55"/>
      <c r="AE1792" s="55"/>
      <c r="AF1792" s="55"/>
      <c r="AG1792" s="8"/>
      <c r="AH1792" s="58"/>
      <c r="AI1792" s="55"/>
      <c r="AJ1792" s="55"/>
      <c r="AK1792" s="55">
        <v>1013.601</v>
      </c>
      <c r="AL1792" s="8">
        <v>1087473.1747225239</v>
      </c>
      <c r="AM1792" s="58">
        <v>1.0728809213117627</v>
      </c>
      <c r="AN1792" s="237">
        <v>1</v>
      </c>
      <c r="AO1792" s="228"/>
      <c r="AP1792" s="55">
        <v>1043.9939999999999</v>
      </c>
      <c r="AQ1792" s="200">
        <v>1240434.3804399746</v>
      </c>
      <c r="AR1792" s="201">
        <v>1.1881623653392401</v>
      </c>
      <c r="AS1792" s="55">
        <v>1</v>
      </c>
      <c r="AT1792" s="55"/>
      <c r="AU1792" s="423">
        <v>1123.93</v>
      </c>
      <c r="AV1792" s="200">
        <v>1300046.6112673937</v>
      </c>
      <c r="AW1792" s="201">
        <v>1.1566971352908042</v>
      </c>
      <c r="AX1792" s="423">
        <v>1</v>
      </c>
      <c r="AY1792" s="55"/>
      <c r="AZ1792" s="423">
        <v>1539.376</v>
      </c>
      <c r="BA1792" s="200">
        <v>1554150.3089728621</v>
      </c>
      <c r="BB1792" s="201">
        <v>1.0095975960212853</v>
      </c>
      <c r="BC1792" s="425">
        <v>1</v>
      </c>
      <c r="BD1792" s="136"/>
    </row>
    <row r="1793" spans="1:56" ht="11.25" customHeight="1">
      <c r="A1793" s="357">
        <v>386</v>
      </c>
      <c r="B1793" s="270" t="s">
        <v>649</v>
      </c>
      <c r="C1793" s="337">
        <v>0</v>
      </c>
      <c r="D1793" s="262"/>
      <c r="E1793" s="421">
        <v>1000</v>
      </c>
      <c r="F1793" s="270" t="s">
        <v>540</v>
      </c>
      <c r="G1793" s="270" t="s">
        <v>338</v>
      </c>
      <c r="H1793" s="270" t="s">
        <v>1030</v>
      </c>
      <c r="I1793" s="270" t="s">
        <v>849</v>
      </c>
      <c r="J1793" s="270" t="s">
        <v>591</v>
      </c>
      <c r="K1793" s="270" t="s">
        <v>848</v>
      </c>
      <c r="L1793" s="267">
        <v>3801.42</v>
      </c>
      <c r="M1793" s="265">
        <v>3721280.4303977303</v>
      </c>
      <c r="N1793" s="268">
        <v>0.97891851739553382</v>
      </c>
      <c r="O1793" s="263">
        <v>1</v>
      </c>
      <c r="P1793" s="263"/>
      <c r="Q1793" s="267">
        <v>3002.607</v>
      </c>
      <c r="R1793" s="265">
        <v>2921156.4605285018</v>
      </c>
      <c r="S1793" s="268">
        <v>0.97287339319747868</v>
      </c>
      <c r="T1793" s="263">
        <v>1</v>
      </c>
      <c r="U1793" s="263"/>
      <c r="V1793" s="267">
        <v>2058.7399999999998</v>
      </c>
      <c r="W1793" s="265">
        <v>2053231.6095376536</v>
      </c>
      <c r="X1793" s="268">
        <v>0.99732438750772512</v>
      </c>
      <c r="Y1793" s="263">
        <v>1</v>
      </c>
      <c r="Z1793" s="263"/>
      <c r="AA1793" s="267">
        <v>3959.8620000000001</v>
      </c>
      <c r="AB1793" s="265">
        <v>3981915.738757927</v>
      </c>
      <c r="AC1793" s="268">
        <v>1.005569320031336</v>
      </c>
      <c r="AD1793" s="263">
        <v>1</v>
      </c>
      <c r="AE1793" s="263"/>
      <c r="AF1793" s="267">
        <v>4679.1220000000003</v>
      </c>
      <c r="AG1793" s="265">
        <v>4640164.610548418</v>
      </c>
      <c r="AH1793" s="268">
        <v>0.99167420950948015</v>
      </c>
      <c r="AI1793" s="263">
        <v>1</v>
      </c>
      <c r="AJ1793" s="263"/>
      <c r="AK1793" s="263">
        <v>5373</v>
      </c>
      <c r="AL1793" s="265">
        <v>5293881.9843466366</v>
      </c>
      <c r="AM1793" s="268">
        <v>0.98527489007009794</v>
      </c>
      <c r="AN1793" s="263"/>
      <c r="AO1793" s="313"/>
      <c r="AP1793" s="263">
        <v>6795.32</v>
      </c>
      <c r="AQ1793" s="265">
        <v>6554349.7308660625</v>
      </c>
      <c r="AR1793" s="268">
        <v>0.96453879005934418</v>
      </c>
      <c r="AS1793" s="263"/>
      <c r="AT1793" s="263"/>
      <c r="AU1793" s="422">
        <v>6583.1</v>
      </c>
      <c r="AV1793" s="265">
        <v>6300189.0187870851</v>
      </c>
      <c r="AW1793" s="268">
        <v>0.9570246568922065</v>
      </c>
      <c r="AX1793" s="422"/>
      <c r="AY1793" s="263"/>
      <c r="AZ1793" s="422">
        <v>7017.4643741818181</v>
      </c>
      <c r="BA1793" s="265">
        <v>6704052.3736235667</v>
      </c>
      <c r="BB1793" s="268">
        <v>0.95533828405152499</v>
      </c>
      <c r="BC1793" s="422"/>
      <c r="BD1793" s="263"/>
    </row>
    <row r="1794" spans="1:56" s="4" customFormat="1" ht="11.25" customHeight="1">
      <c r="A1794" s="123">
        <v>386</v>
      </c>
      <c r="B1794" s="55" t="s">
        <v>649</v>
      </c>
      <c r="C1794" s="345">
        <v>1</v>
      </c>
      <c r="D1794" s="57">
        <v>39424</v>
      </c>
      <c r="E1794" s="94">
        <v>250</v>
      </c>
      <c r="F1794" s="55" t="s">
        <v>540</v>
      </c>
      <c r="G1794" s="55" t="s">
        <v>338</v>
      </c>
      <c r="H1794" s="55" t="s">
        <v>1030</v>
      </c>
      <c r="I1794" s="55" t="s">
        <v>849</v>
      </c>
      <c r="J1794" s="55" t="s">
        <v>591</v>
      </c>
      <c r="K1794" s="55" t="s">
        <v>848</v>
      </c>
      <c r="L1794" s="55"/>
      <c r="M1794" s="8"/>
      <c r="N1794" s="58"/>
      <c r="O1794" s="55"/>
      <c r="P1794" s="55"/>
      <c r="Q1794" s="55"/>
      <c r="R1794" s="8"/>
      <c r="S1794" s="58"/>
      <c r="T1794" s="55"/>
      <c r="U1794" s="55"/>
      <c r="V1794" s="55"/>
      <c r="W1794" s="8"/>
      <c r="X1794" s="58"/>
      <c r="Y1794" s="55"/>
      <c r="Z1794" s="55"/>
      <c r="AA1794" s="55"/>
      <c r="AB1794" s="8"/>
      <c r="AC1794" s="58"/>
      <c r="AD1794" s="55"/>
      <c r="AE1794" s="55"/>
      <c r="AF1794" s="55"/>
      <c r="AG1794" s="8"/>
      <c r="AH1794" s="58"/>
      <c r="AI1794" s="55"/>
      <c r="AJ1794" s="55"/>
      <c r="AK1794" s="55">
        <v>1433.3489999999999</v>
      </c>
      <c r="AL1794" s="8">
        <v>1411208.7773066543</v>
      </c>
      <c r="AM1794" s="58">
        <v>0.98455350183845958</v>
      </c>
      <c r="AN1794" s="237">
        <v>1</v>
      </c>
      <c r="AO1794" s="228"/>
      <c r="AP1794" s="55">
        <v>1759.91</v>
      </c>
      <c r="AQ1794" s="200">
        <v>1719719.1174173879</v>
      </c>
      <c r="AR1794" s="201">
        <v>0.97716310346403379</v>
      </c>
      <c r="AS1794" s="55">
        <v>1</v>
      </c>
      <c r="AT1794" s="55"/>
      <c r="AU1794" s="423">
        <v>1491.41</v>
      </c>
      <c r="AV1794" s="200">
        <v>1408625.489618558</v>
      </c>
      <c r="AW1794" s="201">
        <v>0.9444924531943315</v>
      </c>
      <c r="AX1794" s="423">
        <v>1</v>
      </c>
      <c r="AY1794" s="55"/>
      <c r="AZ1794" s="423">
        <v>1877.0206315963856</v>
      </c>
      <c r="BA1794" s="200">
        <v>1796195.2894730386</v>
      </c>
      <c r="BB1794" s="201">
        <v>0.95693955582437795</v>
      </c>
      <c r="BC1794" s="425">
        <v>1</v>
      </c>
      <c r="BD1794" s="136"/>
    </row>
    <row r="1795" spans="1:56" ht="11.25" customHeight="1">
      <c r="A1795" s="123">
        <v>386</v>
      </c>
      <c r="B1795" s="55" t="s">
        <v>649</v>
      </c>
      <c r="C1795" s="345">
        <v>2</v>
      </c>
      <c r="D1795" s="57">
        <v>39513</v>
      </c>
      <c r="E1795" s="94">
        <v>250</v>
      </c>
      <c r="F1795" s="55" t="s">
        <v>540</v>
      </c>
      <c r="G1795" s="55" t="s">
        <v>338</v>
      </c>
      <c r="H1795" s="55" t="s">
        <v>1030</v>
      </c>
      <c r="I1795" s="55" t="s">
        <v>849</v>
      </c>
      <c r="J1795" s="55" t="s">
        <v>591</v>
      </c>
      <c r="K1795" s="55" t="s">
        <v>848</v>
      </c>
      <c r="L1795" s="55"/>
      <c r="M1795" s="8"/>
      <c r="N1795" s="58"/>
      <c r="O1795" s="55"/>
      <c r="P1795" s="55"/>
      <c r="Q1795" s="55"/>
      <c r="R1795" s="8"/>
      <c r="S1795" s="58"/>
      <c r="T1795" s="55"/>
      <c r="U1795" s="55"/>
      <c r="V1795" s="55"/>
      <c r="W1795" s="8"/>
      <c r="X1795" s="58"/>
      <c r="Y1795" s="55"/>
      <c r="Z1795" s="55"/>
      <c r="AA1795" s="55"/>
      <c r="AB1795" s="8"/>
      <c r="AC1795" s="58"/>
      <c r="AD1795" s="55"/>
      <c r="AE1795" s="55"/>
      <c r="AF1795" s="55"/>
      <c r="AG1795" s="8"/>
      <c r="AH1795" s="58"/>
      <c r="AI1795" s="55"/>
      <c r="AJ1795" s="55"/>
      <c r="AK1795" s="55">
        <v>1272.425</v>
      </c>
      <c r="AL1795" s="8">
        <v>1245449.9417568811</v>
      </c>
      <c r="AM1795" s="58">
        <v>0.97880027644606249</v>
      </c>
      <c r="AN1795" s="237">
        <v>1</v>
      </c>
      <c r="AO1795" s="228"/>
      <c r="AP1795" s="55">
        <v>1668.19</v>
      </c>
      <c r="AQ1795" s="200">
        <v>1595228.627656918</v>
      </c>
      <c r="AR1795" s="201">
        <v>0.95626315207315593</v>
      </c>
      <c r="AS1795" s="55">
        <v>1</v>
      </c>
      <c r="AT1795" s="55"/>
      <c r="AU1795" s="423">
        <v>1855.71</v>
      </c>
      <c r="AV1795" s="200">
        <v>1775304.2847879778</v>
      </c>
      <c r="AW1795" s="201">
        <v>0.95667118503859849</v>
      </c>
      <c r="AX1795" s="423">
        <v>1</v>
      </c>
      <c r="AY1795" s="55"/>
      <c r="AZ1795" s="423">
        <v>1695.7549704360451</v>
      </c>
      <c r="BA1795" s="200">
        <v>1646356.669591231</v>
      </c>
      <c r="BB1795" s="201">
        <v>0.97086943473200504</v>
      </c>
      <c r="BC1795" s="425">
        <v>1</v>
      </c>
      <c r="BD1795" s="136"/>
    </row>
    <row r="1796" spans="1:56" ht="11.25" customHeight="1">
      <c r="A1796" s="123">
        <v>386</v>
      </c>
      <c r="B1796" s="55" t="s">
        <v>649</v>
      </c>
      <c r="C1796" s="345">
        <v>3</v>
      </c>
      <c r="D1796" s="57">
        <v>39488</v>
      </c>
      <c r="E1796" s="94">
        <v>250</v>
      </c>
      <c r="F1796" s="55" t="s">
        <v>540</v>
      </c>
      <c r="G1796" s="55" t="s">
        <v>338</v>
      </c>
      <c r="H1796" s="55" t="s">
        <v>1030</v>
      </c>
      <c r="I1796" s="55" t="s">
        <v>849</v>
      </c>
      <c r="J1796" s="55" t="s">
        <v>591</v>
      </c>
      <c r="K1796" s="55" t="s">
        <v>848</v>
      </c>
      <c r="L1796" s="55"/>
      <c r="M1796" s="8"/>
      <c r="N1796" s="58"/>
      <c r="O1796" s="55"/>
      <c r="P1796" s="55"/>
      <c r="Q1796" s="55"/>
      <c r="R1796" s="8"/>
      <c r="S1796" s="58"/>
      <c r="T1796" s="55"/>
      <c r="U1796" s="55"/>
      <c r="V1796" s="55"/>
      <c r="W1796" s="8"/>
      <c r="X1796" s="58"/>
      <c r="Y1796" s="55"/>
      <c r="Z1796" s="55"/>
      <c r="AA1796" s="55"/>
      <c r="AB1796" s="8"/>
      <c r="AC1796" s="58"/>
      <c r="AD1796" s="55"/>
      <c r="AE1796" s="55"/>
      <c r="AF1796" s="55"/>
      <c r="AG1796" s="8"/>
      <c r="AH1796" s="58"/>
      <c r="AI1796" s="55"/>
      <c r="AJ1796" s="55"/>
      <c r="AK1796" s="55">
        <v>1515.508</v>
      </c>
      <c r="AL1796" s="8">
        <v>1506997.2504629893</v>
      </c>
      <c r="AM1796" s="58">
        <v>0.99438422658474213</v>
      </c>
      <c r="AN1796" s="237">
        <v>1</v>
      </c>
      <c r="AO1796" s="228"/>
      <c r="AP1796" s="55">
        <v>1577.2929999999999</v>
      </c>
      <c r="AQ1796" s="200">
        <v>1541458.9362585938</v>
      </c>
      <c r="AR1796" s="201">
        <v>0.97728128905573908</v>
      </c>
      <c r="AS1796" s="55">
        <v>1</v>
      </c>
      <c r="AT1796" s="55"/>
      <c r="AU1796" s="423">
        <v>1885.79</v>
      </c>
      <c r="AV1796" s="200">
        <v>1796567.2099058856</v>
      </c>
      <c r="AW1796" s="201">
        <v>0.95268678373831961</v>
      </c>
      <c r="AX1796" s="423">
        <v>1</v>
      </c>
      <c r="AY1796" s="55"/>
      <c r="AZ1796" s="423">
        <v>1717.2097846374372</v>
      </c>
      <c r="BA1796" s="200">
        <v>1629514.3719784128</v>
      </c>
      <c r="BB1796" s="201">
        <v>0.94893145063371509</v>
      </c>
      <c r="BC1796" s="425">
        <v>1</v>
      </c>
      <c r="BD1796" s="136"/>
    </row>
    <row r="1797" spans="1:56" ht="11.25" customHeight="1">
      <c r="A1797" s="123">
        <v>386</v>
      </c>
      <c r="B1797" s="55" t="s">
        <v>649</v>
      </c>
      <c r="C1797" s="345">
        <v>4</v>
      </c>
      <c r="D1797" s="57">
        <v>39616</v>
      </c>
      <c r="E1797" s="94">
        <v>250</v>
      </c>
      <c r="F1797" s="55" t="s">
        <v>540</v>
      </c>
      <c r="G1797" s="55" t="s">
        <v>338</v>
      </c>
      <c r="H1797" s="55" t="s">
        <v>1030</v>
      </c>
      <c r="I1797" s="55" t="s">
        <v>849</v>
      </c>
      <c r="J1797" s="55" t="s">
        <v>591</v>
      </c>
      <c r="K1797" s="55" t="s">
        <v>848</v>
      </c>
      <c r="L1797" s="55"/>
      <c r="M1797" s="8"/>
      <c r="N1797" s="58"/>
      <c r="O1797" s="55"/>
      <c r="P1797" s="55"/>
      <c r="Q1797" s="55"/>
      <c r="R1797" s="8"/>
      <c r="S1797" s="58"/>
      <c r="T1797" s="55"/>
      <c r="U1797" s="55"/>
      <c r="V1797" s="55"/>
      <c r="W1797" s="8"/>
      <c r="X1797" s="58"/>
      <c r="Y1797" s="55"/>
      <c r="Z1797" s="55"/>
      <c r="AA1797" s="55"/>
      <c r="AB1797" s="8"/>
      <c r="AC1797" s="58"/>
      <c r="AD1797" s="55"/>
      <c r="AE1797" s="55"/>
      <c r="AF1797" s="55"/>
      <c r="AG1797" s="8"/>
      <c r="AH1797" s="58"/>
      <c r="AI1797" s="55"/>
      <c r="AJ1797" s="55"/>
      <c r="AK1797" s="55">
        <v>1152.0640000000001</v>
      </c>
      <c r="AL1797" s="8">
        <v>1129724.6508800217</v>
      </c>
      <c r="AM1797" s="58">
        <v>0.98060928115106594</v>
      </c>
      <c r="AN1797" s="237">
        <v>1</v>
      </c>
      <c r="AO1797" s="228"/>
      <c r="AP1797" s="55">
        <v>1789.934</v>
      </c>
      <c r="AQ1797" s="200">
        <v>1697943.048610308</v>
      </c>
      <c r="AR1797" s="201">
        <v>0.94860651208944469</v>
      </c>
      <c r="AS1797" s="55">
        <v>1</v>
      </c>
      <c r="AT1797" s="55"/>
      <c r="AU1797" s="423">
        <v>1350.19</v>
      </c>
      <c r="AV1797" s="200">
        <v>1319692.034474662</v>
      </c>
      <c r="AW1797" s="201">
        <v>0.97741209346437308</v>
      </c>
      <c r="AX1797" s="423">
        <v>1</v>
      </c>
      <c r="AY1797" s="55"/>
      <c r="AZ1797" s="423">
        <v>1727.4789875119504</v>
      </c>
      <c r="BA1797" s="200">
        <v>1631986.0425808837</v>
      </c>
      <c r="BB1797" s="201">
        <v>0.94472121188078639</v>
      </c>
      <c r="BC1797" s="425">
        <v>1</v>
      </c>
      <c r="BD1797" s="136"/>
    </row>
    <row r="1798" spans="1:56" ht="11.25" customHeight="1">
      <c r="A1798" s="357">
        <v>387</v>
      </c>
      <c r="B1798" s="263" t="s">
        <v>1129</v>
      </c>
      <c r="C1798" s="344">
        <v>0</v>
      </c>
      <c r="D1798" s="264"/>
      <c r="E1798" s="421">
        <v>1370</v>
      </c>
      <c r="F1798" s="263" t="s">
        <v>540</v>
      </c>
      <c r="G1798" s="263" t="s">
        <v>338</v>
      </c>
      <c r="H1798" s="263" t="s">
        <v>1405</v>
      </c>
      <c r="I1798" s="263" t="s">
        <v>849</v>
      </c>
      <c r="J1798" s="263" t="s">
        <v>591</v>
      </c>
      <c r="K1798" s="263" t="s">
        <v>848</v>
      </c>
      <c r="L1798" s="267">
        <v>1242.19</v>
      </c>
      <c r="M1798" s="265">
        <v>1199369.1351891626</v>
      </c>
      <c r="N1798" s="268">
        <v>0.96552792663695775</v>
      </c>
      <c r="O1798" s="263">
        <v>1</v>
      </c>
      <c r="P1798" s="263"/>
      <c r="Q1798" s="267">
        <v>2566.8000000000002</v>
      </c>
      <c r="R1798" s="265">
        <v>2393880.3061930551</v>
      </c>
      <c r="S1798" s="268">
        <v>0.93263219035104217</v>
      </c>
      <c r="T1798" s="263">
        <v>1</v>
      </c>
      <c r="U1798" s="263"/>
      <c r="V1798" s="267">
        <v>5273.47</v>
      </c>
      <c r="W1798" s="265">
        <v>5806730.5783480527</v>
      </c>
      <c r="X1798" s="268">
        <v>1.1011213827608866</v>
      </c>
      <c r="Y1798" s="263">
        <v>1</v>
      </c>
      <c r="Z1798" s="263"/>
      <c r="AA1798" s="267">
        <v>5962.8490000000002</v>
      </c>
      <c r="AB1798" s="265">
        <v>6878877.0607389146</v>
      </c>
      <c r="AC1798" s="268">
        <v>1.1536225486741178</v>
      </c>
      <c r="AD1798" s="263">
        <v>1</v>
      </c>
      <c r="AE1798" s="263"/>
      <c r="AF1798" s="267">
        <v>7995</v>
      </c>
      <c r="AG1798" s="265">
        <v>8852749.5575596392</v>
      </c>
      <c r="AH1798" s="268">
        <v>1.1072857482876348</v>
      </c>
      <c r="AI1798" s="263">
        <v>1</v>
      </c>
      <c r="AJ1798" s="263"/>
      <c r="AK1798" s="263">
        <v>6386</v>
      </c>
      <c r="AL1798" s="265">
        <v>5842794.4683080092</v>
      </c>
      <c r="AM1798" s="268">
        <v>0.91493806268525046</v>
      </c>
      <c r="AN1798" s="263"/>
      <c r="AO1798" s="313"/>
      <c r="AP1798" s="263">
        <v>7838.01</v>
      </c>
      <c r="AQ1798" s="265">
        <v>7269663.6671189982</v>
      </c>
      <c r="AR1798" s="268">
        <v>0.92748843993807073</v>
      </c>
      <c r="AS1798" s="263"/>
      <c r="AT1798" s="263"/>
      <c r="AU1798" s="422">
        <v>8479.8599620023324</v>
      </c>
      <c r="AV1798" s="265">
        <v>7883444.8642048202</v>
      </c>
      <c r="AW1798" s="268">
        <v>0.92966686944477772</v>
      </c>
      <c r="AX1798" s="422"/>
      <c r="AY1798" s="263"/>
      <c r="AZ1798" s="422">
        <v>7762.0734547869924</v>
      </c>
      <c r="BA1798" s="265">
        <v>7105946.4173129257</v>
      </c>
      <c r="BB1798" s="268">
        <v>0.91547013291024415</v>
      </c>
      <c r="BC1798" s="422"/>
      <c r="BD1798" s="263"/>
    </row>
    <row r="1799" spans="1:56" s="4" customFormat="1" ht="11.25" customHeight="1">
      <c r="A1799" s="123">
        <v>387</v>
      </c>
      <c r="B1799" s="55" t="s">
        <v>1129</v>
      </c>
      <c r="C1799" s="345">
        <v>1</v>
      </c>
      <c r="D1799" s="57">
        <v>42062</v>
      </c>
      <c r="E1799" s="94">
        <v>685</v>
      </c>
      <c r="F1799" s="122" t="s">
        <v>540</v>
      </c>
      <c r="G1799" s="122" t="s">
        <v>338</v>
      </c>
      <c r="H1799" s="122" t="s">
        <v>1405</v>
      </c>
      <c r="I1799" s="55" t="s">
        <v>849</v>
      </c>
      <c r="J1799" s="55" t="s">
        <v>591</v>
      </c>
      <c r="K1799" s="55" t="s">
        <v>848</v>
      </c>
      <c r="L1799" s="197">
        <v>332.19</v>
      </c>
      <c r="M1799" s="8">
        <v>312377.17766557145</v>
      </c>
      <c r="N1799" s="58">
        <v>0.94035695736046065</v>
      </c>
      <c r="O1799" s="163"/>
      <c r="P1799" s="163">
        <v>1</v>
      </c>
      <c r="Q1799" s="256">
        <v>2540.1</v>
      </c>
      <c r="R1799" s="8">
        <v>2368483.4665921419</v>
      </c>
      <c r="S1799" s="58">
        <v>0.93243709562306287</v>
      </c>
      <c r="T1799" s="163"/>
      <c r="U1799" s="228">
        <v>1</v>
      </c>
      <c r="V1799" s="257">
        <v>2958.180924311856</v>
      </c>
      <c r="W1799" s="8">
        <v>3142366.6079350924</v>
      </c>
      <c r="X1799" s="58">
        <v>1.0622631571008736</v>
      </c>
      <c r="Y1799" s="163"/>
      <c r="Z1799" s="228">
        <v>1</v>
      </c>
      <c r="AA1799" s="257">
        <v>2641.335571887354</v>
      </c>
      <c r="AB1799" s="8">
        <v>3026795.1342722597</v>
      </c>
      <c r="AC1799" s="58">
        <v>1.1459335824222732</v>
      </c>
      <c r="AD1799" s="163"/>
      <c r="AE1799" s="228"/>
      <c r="AF1799" s="257"/>
      <c r="AG1799" s="8">
        <v>0</v>
      </c>
      <c r="AH1799" s="58">
        <v>0</v>
      </c>
      <c r="AI1799" s="163"/>
      <c r="AJ1799" s="228"/>
      <c r="AK1799" s="163">
        <v>2929.6</v>
      </c>
      <c r="AL1799" s="8">
        <v>2633555.6704489253</v>
      </c>
      <c r="AM1799" s="58">
        <v>0.89894718406913077</v>
      </c>
      <c r="AN1799" s="237">
        <v>1</v>
      </c>
      <c r="AO1799" s="317"/>
      <c r="AP1799" s="163">
        <v>3676.62</v>
      </c>
      <c r="AQ1799" s="200">
        <v>3521700.180517422</v>
      </c>
      <c r="AR1799" s="201">
        <v>0.95786352152722398</v>
      </c>
      <c r="AS1799" s="163">
        <v>1</v>
      </c>
      <c r="AT1799" s="163"/>
      <c r="AU1799" s="423">
        <v>4571.8524134974023</v>
      </c>
      <c r="AV1799" s="200">
        <v>4251747.0844912687</v>
      </c>
      <c r="AW1799" s="201">
        <v>0.92998345089594492</v>
      </c>
      <c r="AX1799" s="423">
        <v>1</v>
      </c>
      <c r="AY1799" s="163"/>
      <c r="AZ1799" s="423">
        <v>3756.9471399231679</v>
      </c>
      <c r="BA1799" s="200">
        <v>3471862.4511496755</v>
      </c>
      <c r="BB1799" s="201">
        <v>0.92411799310561438</v>
      </c>
      <c r="BC1799" s="425">
        <v>1</v>
      </c>
      <c r="BD1799" s="171"/>
    </row>
    <row r="1800" spans="1:56" ht="11.25" customHeight="1">
      <c r="A1800" s="123">
        <v>387</v>
      </c>
      <c r="B1800" s="55" t="s">
        <v>1129</v>
      </c>
      <c r="C1800" s="345">
        <v>2</v>
      </c>
      <c r="D1800" s="57">
        <v>42457</v>
      </c>
      <c r="E1800" s="94">
        <v>685</v>
      </c>
      <c r="F1800" s="122" t="s">
        <v>540</v>
      </c>
      <c r="G1800" s="122" t="s">
        <v>338</v>
      </c>
      <c r="H1800" s="122" t="s">
        <v>1405</v>
      </c>
      <c r="I1800" s="55" t="s">
        <v>849</v>
      </c>
      <c r="J1800" s="55" t="s">
        <v>591</v>
      </c>
      <c r="K1800" s="55" t="s">
        <v>848</v>
      </c>
      <c r="L1800" s="197">
        <v>910</v>
      </c>
      <c r="M1800" s="8">
        <v>886991.95752359147</v>
      </c>
      <c r="N1800" s="58">
        <v>0.97471643683911147</v>
      </c>
      <c r="O1800" s="163"/>
      <c r="P1800" s="163">
        <v>1</v>
      </c>
      <c r="Q1800" s="256">
        <v>26.7</v>
      </c>
      <c r="R1800" s="8">
        <v>25396.885678971666</v>
      </c>
      <c r="S1800" s="58">
        <v>0.95119422018620481</v>
      </c>
      <c r="T1800" s="163"/>
      <c r="U1800" s="228">
        <v>1</v>
      </c>
      <c r="V1800" s="258">
        <v>2315.2890756881443</v>
      </c>
      <c r="W1800" s="8">
        <v>2664363.9704129663</v>
      </c>
      <c r="X1800" s="58">
        <v>1.1507694647680533</v>
      </c>
      <c r="Y1800" s="163"/>
      <c r="Z1800" s="228">
        <v>1</v>
      </c>
      <c r="AA1800" s="258">
        <v>3321.5134281126466</v>
      </c>
      <c r="AB1800" s="8">
        <v>3852081.9264666545</v>
      </c>
      <c r="AC1800" s="58">
        <v>1.1597369722679365</v>
      </c>
      <c r="AD1800" s="163"/>
      <c r="AE1800" s="228">
        <v>1</v>
      </c>
      <c r="AF1800" s="258">
        <v>3956</v>
      </c>
      <c r="AG1800" s="8">
        <v>4379258.9944837596</v>
      </c>
      <c r="AH1800" s="58">
        <v>1.1069916568462486</v>
      </c>
      <c r="AI1800" s="163"/>
      <c r="AJ1800" s="228">
        <v>1</v>
      </c>
      <c r="AK1800" s="163">
        <v>3456.7</v>
      </c>
      <c r="AL1800" s="8">
        <v>3209238.7978590829</v>
      </c>
      <c r="AM1800" s="58">
        <v>0.92841114295689042</v>
      </c>
      <c r="AN1800" s="237">
        <v>1</v>
      </c>
      <c r="AO1800" s="228">
        <v>1</v>
      </c>
      <c r="AP1800" s="163">
        <v>4161.3900000000003</v>
      </c>
      <c r="AQ1800" s="200">
        <v>3747965.0982253873</v>
      </c>
      <c r="AR1800" s="201">
        <v>0.90065220953224445</v>
      </c>
      <c r="AS1800" s="163">
        <v>1</v>
      </c>
      <c r="AT1800" s="163"/>
      <c r="AU1800" s="423">
        <v>3908.0075485049301</v>
      </c>
      <c r="AV1800" s="200">
        <v>3631697.779713551</v>
      </c>
      <c r="AW1800" s="201">
        <v>0.92929651098113009</v>
      </c>
      <c r="AX1800" s="423">
        <v>1</v>
      </c>
      <c r="AY1800" s="163"/>
      <c r="AZ1800" s="423">
        <v>4005.1263148638245</v>
      </c>
      <c r="BA1800" s="200">
        <v>3634083.9661632488</v>
      </c>
      <c r="BB1800" s="201">
        <v>0.90735814065999287</v>
      </c>
      <c r="BC1800" s="425">
        <v>1</v>
      </c>
      <c r="BD1800" s="171"/>
    </row>
    <row r="1801" spans="1:56" s="4" customFormat="1" ht="11.25" customHeight="1">
      <c r="A1801" s="357">
        <v>388</v>
      </c>
      <c r="B1801" s="263" t="s">
        <v>594</v>
      </c>
      <c r="C1801" s="344">
        <v>0</v>
      </c>
      <c r="D1801" s="264"/>
      <c r="E1801" s="421">
        <v>0</v>
      </c>
      <c r="F1801" s="263" t="s">
        <v>588</v>
      </c>
      <c r="G1801" s="263" t="s">
        <v>748</v>
      </c>
      <c r="H1801" s="263" t="s">
        <v>593</v>
      </c>
      <c r="I1801" s="263" t="s">
        <v>849</v>
      </c>
      <c r="J1801" s="263" t="s">
        <v>591</v>
      </c>
      <c r="K1801" s="263" t="s">
        <v>848</v>
      </c>
      <c r="L1801" s="263">
        <v>0</v>
      </c>
      <c r="M1801" s="265">
        <v>0</v>
      </c>
      <c r="N1801" s="268">
        <v>0</v>
      </c>
      <c r="O1801" s="263">
        <v>1</v>
      </c>
      <c r="P1801" s="263"/>
      <c r="Q1801" s="263">
        <v>0</v>
      </c>
      <c r="R1801" s="265">
        <v>0</v>
      </c>
      <c r="S1801" s="268">
        <v>0</v>
      </c>
      <c r="T1801" s="263">
        <v>1</v>
      </c>
      <c r="U1801" s="263"/>
      <c r="V1801" s="263">
        <v>0</v>
      </c>
      <c r="W1801" s="265">
        <v>0</v>
      </c>
      <c r="X1801" s="268">
        <v>0</v>
      </c>
      <c r="Y1801" s="263">
        <v>1</v>
      </c>
      <c r="Z1801" s="263"/>
      <c r="AA1801" s="263">
        <v>0</v>
      </c>
      <c r="AB1801" s="265">
        <v>0</v>
      </c>
      <c r="AC1801" s="268">
        <v>0</v>
      </c>
      <c r="AD1801" s="263">
        <v>1</v>
      </c>
      <c r="AE1801" s="263"/>
      <c r="AF1801" s="263">
        <v>0</v>
      </c>
      <c r="AG1801" s="265">
        <v>0</v>
      </c>
      <c r="AH1801" s="268">
        <v>0</v>
      </c>
      <c r="AI1801" s="263">
        <v>1</v>
      </c>
      <c r="AJ1801" s="263"/>
      <c r="AK1801" s="263"/>
      <c r="AL1801" s="265">
        <v>0</v>
      </c>
      <c r="AM1801" s="268">
        <v>0</v>
      </c>
      <c r="AN1801" s="263"/>
      <c r="AO1801" s="313"/>
      <c r="AP1801" s="263"/>
      <c r="AQ1801" s="265">
        <v>0</v>
      </c>
      <c r="AR1801" s="268">
        <v>0</v>
      </c>
      <c r="AS1801" s="263"/>
      <c r="AT1801" s="263"/>
      <c r="AU1801" s="422">
        <v>0</v>
      </c>
      <c r="AV1801" s="265">
        <v>0</v>
      </c>
      <c r="AW1801" s="268">
        <v>0</v>
      </c>
      <c r="AX1801" s="422"/>
      <c r="AY1801" s="263"/>
      <c r="AZ1801" s="422">
        <v>0</v>
      </c>
      <c r="BA1801" s="265">
        <v>0</v>
      </c>
      <c r="BB1801" s="268">
        <v>0</v>
      </c>
      <c r="BC1801" s="422"/>
      <c r="BD1801" s="263"/>
    </row>
    <row r="1802" spans="1:56" ht="11.25" customHeight="1">
      <c r="A1802" s="123">
        <v>388</v>
      </c>
      <c r="B1802" s="55" t="s">
        <v>594</v>
      </c>
      <c r="C1802" s="345">
        <v>1</v>
      </c>
      <c r="D1802" s="57">
        <v>32924</v>
      </c>
      <c r="E1802" s="94">
        <v>0</v>
      </c>
      <c r="F1802" s="55" t="s">
        <v>588</v>
      </c>
      <c r="G1802" s="55" t="s">
        <v>748</v>
      </c>
      <c r="H1802" s="55" t="s">
        <v>593</v>
      </c>
      <c r="I1802" s="55" t="s">
        <v>849</v>
      </c>
      <c r="J1802" s="55" t="s">
        <v>591</v>
      </c>
      <c r="K1802" s="55" t="s">
        <v>848</v>
      </c>
      <c r="L1802" s="55"/>
      <c r="M1802" s="8"/>
      <c r="N1802" s="58"/>
      <c r="O1802" s="55"/>
      <c r="P1802" s="55"/>
      <c r="Q1802" s="55"/>
      <c r="R1802" s="8"/>
      <c r="S1802" s="58"/>
      <c r="T1802" s="55"/>
      <c r="U1802" s="55"/>
      <c r="V1802" s="55"/>
      <c r="W1802" s="8"/>
      <c r="X1802" s="58"/>
      <c r="Y1802" s="55"/>
      <c r="Z1802" s="55"/>
      <c r="AA1802" s="55"/>
      <c r="AB1802" s="8"/>
      <c r="AC1802" s="58"/>
      <c r="AD1802" s="55"/>
      <c r="AE1802" s="55"/>
      <c r="AF1802" s="55"/>
      <c r="AG1802" s="8"/>
      <c r="AH1802" s="58"/>
      <c r="AI1802" s="55"/>
      <c r="AJ1802" s="55"/>
      <c r="AK1802" s="55"/>
      <c r="AL1802" s="8">
        <v>0</v>
      </c>
      <c r="AM1802" s="58">
        <v>0</v>
      </c>
      <c r="AN1802" s="237">
        <v>1</v>
      </c>
      <c r="AO1802" s="228"/>
      <c r="AP1802" s="55"/>
      <c r="AQ1802" s="200">
        <v>0</v>
      </c>
      <c r="AR1802" s="201">
        <v>0</v>
      </c>
      <c r="AS1802" s="55">
        <v>1</v>
      </c>
      <c r="AT1802" s="55"/>
      <c r="AU1802" s="245">
        <v>0</v>
      </c>
      <c r="AV1802" s="200">
        <v>0</v>
      </c>
      <c r="AW1802" s="201">
        <v>0</v>
      </c>
      <c r="AX1802" s="423">
        <v>1</v>
      </c>
      <c r="AY1802" s="55"/>
      <c r="AZ1802" s="245">
        <v>0</v>
      </c>
      <c r="BA1802" s="200">
        <v>0</v>
      </c>
      <c r="BB1802" s="201">
        <v>0</v>
      </c>
      <c r="BC1802" s="425">
        <v>1</v>
      </c>
      <c r="BD1802" s="136"/>
    </row>
    <row r="1803" spans="1:56" ht="11.25" customHeight="1">
      <c r="A1803" s="123">
        <v>388</v>
      </c>
      <c r="B1803" s="55" t="s">
        <v>594</v>
      </c>
      <c r="C1803" s="345">
        <v>2</v>
      </c>
      <c r="D1803" s="57">
        <v>32924</v>
      </c>
      <c r="E1803" s="94">
        <v>0</v>
      </c>
      <c r="F1803" s="55" t="s">
        <v>588</v>
      </c>
      <c r="G1803" s="55" t="s">
        <v>748</v>
      </c>
      <c r="H1803" s="55" t="s">
        <v>593</v>
      </c>
      <c r="I1803" s="55" t="s">
        <v>849</v>
      </c>
      <c r="J1803" s="55" t="s">
        <v>591</v>
      </c>
      <c r="K1803" s="55" t="s">
        <v>848</v>
      </c>
      <c r="L1803" s="55"/>
      <c r="M1803" s="8"/>
      <c r="N1803" s="58"/>
      <c r="O1803" s="55"/>
      <c r="P1803" s="55"/>
      <c r="Q1803" s="55"/>
      <c r="R1803" s="8"/>
      <c r="S1803" s="58"/>
      <c r="T1803" s="55"/>
      <c r="U1803" s="55"/>
      <c r="V1803" s="55"/>
      <c r="W1803" s="8"/>
      <c r="X1803" s="58"/>
      <c r="Y1803" s="55"/>
      <c r="Z1803" s="55"/>
      <c r="AA1803" s="55"/>
      <c r="AB1803" s="8"/>
      <c r="AC1803" s="58"/>
      <c r="AD1803" s="55"/>
      <c r="AE1803" s="55"/>
      <c r="AF1803" s="55"/>
      <c r="AG1803" s="8"/>
      <c r="AH1803" s="58"/>
      <c r="AI1803" s="55"/>
      <c r="AJ1803" s="55"/>
      <c r="AK1803" s="55"/>
      <c r="AL1803" s="8">
        <v>0</v>
      </c>
      <c r="AM1803" s="58">
        <v>0</v>
      </c>
      <c r="AN1803" s="237">
        <v>1</v>
      </c>
      <c r="AO1803" s="228"/>
      <c r="AP1803" s="55"/>
      <c r="AQ1803" s="200">
        <v>0</v>
      </c>
      <c r="AR1803" s="201">
        <v>0</v>
      </c>
      <c r="AS1803" s="55">
        <v>1</v>
      </c>
      <c r="AT1803" s="55"/>
      <c r="AU1803" s="245">
        <v>0</v>
      </c>
      <c r="AV1803" s="200">
        <v>0</v>
      </c>
      <c r="AW1803" s="201">
        <v>0</v>
      </c>
      <c r="AX1803" s="423">
        <v>1</v>
      </c>
      <c r="AY1803" s="55"/>
      <c r="AZ1803" s="245">
        <v>0</v>
      </c>
      <c r="BA1803" s="200">
        <v>0</v>
      </c>
      <c r="BB1803" s="201">
        <v>0</v>
      </c>
      <c r="BC1803" s="425">
        <v>1</v>
      </c>
      <c r="BD1803" s="136"/>
    </row>
    <row r="1804" spans="1:56" s="4" customFormat="1" ht="11.25" customHeight="1">
      <c r="A1804" s="357">
        <v>389</v>
      </c>
      <c r="B1804" s="263" t="s">
        <v>796</v>
      </c>
      <c r="C1804" s="344">
        <v>0</v>
      </c>
      <c r="D1804" s="264"/>
      <c r="E1804" s="421">
        <v>45</v>
      </c>
      <c r="F1804" s="263" t="s">
        <v>537</v>
      </c>
      <c r="G1804" s="263" t="s">
        <v>748</v>
      </c>
      <c r="H1804" s="263" t="s">
        <v>538</v>
      </c>
      <c r="I1804" s="263" t="s">
        <v>103</v>
      </c>
      <c r="J1804" s="263"/>
      <c r="K1804" s="263"/>
      <c r="L1804" s="267">
        <v>57.918950000000002</v>
      </c>
      <c r="M1804" s="265">
        <v>0</v>
      </c>
      <c r="N1804" s="268">
        <v>0</v>
      </c>
      <c r="O1804" s="263"/>
      <c r="P1804" s="263"/>
      <c r="Q1804" s="267">
        <v>79.619900000000001</v>
      </c>
      <c r="R1804" s="265">
        <v>0</v>
      </c>
      <c r="S1804" s="268">
        <v>0</v>
      </c>
      <c r="T1804" s="263"/>
      <c r="U1804" s="263"/>
      <c r="V1804" s="267">
        <v>86.027699999999982</v>
      </c>
      <c r="W1804" s="265">
        <v>0</v>
      </c>
      <c r="X1804" s="268">
        <v>0</v>
      </c>
      <c r="Y1804" s="263"/>
      <c r="Z1804" s="263"/>
      <c r="AA1804" s="265">
        <v>108.44504999999999</v>
      </c>
      <c r="AB1804" s="265">
        <v>0</v>
      </c>
      <c r="AC1804" s="268">
        <v>0</v>
      </c>
      <c r="AD1804" s="263"/>
      <c r="AE1804" s="263"/>
      <c r="AF1804" s="271">
        <v>73.669800000000009</v>
      </c>
      <c r="AG1804" s="265">
        <v>0</v>
      </c>
      <c r="AH1804" s="268">
        <v>0</v>
      </c>
      <c r="AI1804" s="263"/>
      <c r="AJ1804" s="263"/>
      <c r="AK1804" s="263">
        <v>124.98195000000001</v>
      </c>
      <c r="AL1804" s="265">
        <v>0</v>
      </c>
      <c r="AM1804" s="268">
        <v>0</v>
      </c>
      <c r="AN1804" s="263"/>
      <c r="AO1804" s="313"/>
      <c r="AP1804" s="263">
        <v>104.02725</v>
      </c>
      <c r="AQ1804" s="265">
        <v>0</v>
      </c>
      <c r="AR1804" s="268">
        <v>0</v>
      </c>
      <c r="AS1804" s="263"/>
      <c r="AT1804" s="263"/>
      <c r="AU1804" s="422">
        <v>109.58929999999999</v>
      </c>
      <c r="AV1804" s="265">
        <v>0</v>
      </c>
      <c r="AW1804" s="268">
        <v>0</v>
      </c>
      <c r="AX1804" s="422"/>
      <c r="AY1804" s="263"/>
      <c r="AZ1804" s="422">
        <v>86.853549999999998</v>
      </c>
      <c r="BA1804" s="265">
        <v>0</v>
      </c>
      <c r="BB1804" s="268">
        <v>0</v>
      </c>
      <c r="BC1804" s="422"/>
      <c r="BD1804" s="263"/>
    </row>
    <row r="1805" spans="1:56" ht="11.25" customHeight="1">
      <c r="A1805" s="123">
        <v>389</v>
      </c>
      <c r="B1805" s="55" t="s">
        <v>796</v>
      </c>
      <c r="C1805" s="345">
        <v>1</v>
      </c>
      <c r="D1805" s="57">
        <v>36448</v>
      </c>
      <c r="E1805" s="8">
        <v>15</v>
      </c>
      <c r="F1805" s="55" t="s">
        <v>537</v>
      </c>
      <c r="G1805" s="55" t="s">
        <v>748</v>
      </c>
      <c r="H1805" s="55" t="s">
        <v>538</v>
      </c>
      <c r="I1805" s="55" t="s">
        <v>103</v>
      </c>
      <c r="J1805" s="55"/>
      <c r="K1805" s="55"/>
      <c r="L1805" s="55"/>
      <c r="M1805" s="8"/>
      <c r="N1805" s="58"/>
      <c r="O1805" s="55"/>
      <c r="P1805" s="55"/>
      <c r="Q1805" s="55"/>
      <c r="R1805" s="8"/>
      <c r="S1805" s="58"/>
      <c r="T1805" s="55"/>
      <c r="U1805" s="55"/>
      <c r="V1805" s="55"/>
      <c r="W1805" s="8"/>
      <c r="X1805" s="58"/>
      <c r="Y1805" s="55"/>
      <c r="Z1805" s="55"/>
      <c r="AA1805" s="55"/>
      <c r="AB1805" s="8"/>
      <c r="AC1805" s="58"/>
      <c r="AD1805" s="55"/>
      <c r="AE1805" s="55"/>
      <c r="AF1805" s="55"/>
      <c r="AG1805" s="8"/>
      <c r="AH1805" s="58"/>
      <c r="AI1805" s="55"/>
      <c r="AJ1805" s="55"/>
      <c r="AK1805" s="55">
        <v>68.247050000000002</v>
      </c>
      <c r="AL1805" s="8">
        <v>0</v>
      </c>
      <c r="AM1805" s="58">
        <v>0</v>
      </c>
      <c r="AN1805" s="55"/>
      <c r="AO1805" s="228"/>
      <c r="AP1805" s="55">
        <v>41.47</v>
      </c>
      <c r="AQ1805" s="200">
        <v>0</v>
      </c>
      <c r="AR1805" s="201">
        <v>0</v>
      </c>
      <c r="AS1805" s="55"/>
      <c r="AT1805" s="55"/>
      <c r="AU1805" s="423">
        <v>50.436549999999997</v>
      </c>
      <c r="AV1805" s="200">
        <v>0</v>
      </c>
      <c r="AW1805" s="201">
        <v>0</v>
      </c>
      <c r="AX1805" s="423"/>
      <c r="AY1805" s="55"/>
      <c r="AZ1805" s="423">
        <v>64.645150000000001</v>
      </c>
      <c r="BA1805" s="200">
        <v>0</v>
      </c>
      <c r="BB1805" s="201">
        <v>0</v>
      </c>
      <c r="BC1805" s="425"/>
      <c r="BD1805" s="136"/>
    </row>
    <row r="1806" spans="1:56" ht="11.25" customHeight="1">
      <c r="A1806" s="123">
        <v>389</v>
      </c>
      <c r="B1806" s="55" t="s">
        <v>796</v>
      </c>
      <c r="C1806" s="345">
        <v>2</v>
      </c>
      <c r="D1806" s="57">
        <v>36432</v>
      </c>
      <c r="E1806" s="8">
        <v>15</v>
      </c>
      <c r="F1806" s="55" t="s">
        <v>537</v>
      </c>
      <c r="G1806" s="55" t="s">
        <v>748</v>
      </c>
      <c r="H1806" s="55" t="s">
        <v>538</v>
      </c>
      <c r="I1806" s="55" t="s">
        <v>103</v>
      </c>
      <c r="J1806" s="55"/>
      <c r="K1806" s="55"/>
      <c r="L1806" s="55"/>
      <c r="M1806" s="8"/>
      <c r="N1806" s="58"/>
      <c r="O1806" s="55"/>
      <c r="P1806" s="55"/>
      <c r="Q1806" s="55"/>
      <c r="R1806" s="8"/>
      <c r="S1806" s="58"/>
      <c r="T1806" s="55"/>
      <c r="U1806" s="55"/>
      <c r="V1806" s="55"/>
      <c r="W1806" s="8"/>
      <c r="X1806" s="58"/>
      <c r="Y1806" s="55"/>
      <c r="Z1806" s="55"/>
      <c r="AA1806" s="55"/>
      <c r="AB1806" s="8"/>
      <c r="AC1806" s="58"/>
      <c r="AD1806" s="55"/>
      <c r="AE1806" s="55"/>
      <c r="AF1806" s="55"/>
      <c r="AG1806" s="8"/>
      <c r="AH1806" s="58"/>
      <c r="AI1806" s="55"/>
      <c r="AJ1806" s="55"/>
      <c r="AK1806" s="55">
        <v>40.496500000000005</v>
      </c>
      <c r="AL1806" s="8">
        <v>0</v>
      </c>
      <c r="AM1806" s="58">
        <v>0</v>
      </c>
      <c r="AN1806" s="55"/>
      <c r="AO1806" s="228"/>
      <c r="AP1806" s="55">
        <v>25.45</v>
      </c>
      <c r="AQ1806" s="200">
        <v>0</v>
      </c>
      <c r="AR1806" s="201">
        <v>0</v>
      </c>
      <c r="AS1806" s="55"/>
      <c r="AT1806" s="55"/>
      <c r="AU1806" s="423">
        <v>17.830399999999997</v>
      </c>
      <c r="AV1806" s="200">
        <v>0</v>
      </c>
      <c r="AW1806" s="201">
        <v>0</v>
      </c>
      <c r="AX1806" s="423"/>
      <c r="AY1806" s="55"/>
      <c r="AZ1806" s="423">
        <v>3.1740499999999998</v>
      </c>
      <c r="BA1806" s="200">
        <v>0</v>
      </c>
      <c r="BB1806" s="201">
        <v>0</v>
      </c>
      <c r="BC1806" s="425"/>
      <c r="BD1806" s="136"/>
    </row>
    <row r="1807" spans="1:56" s="4" customFormat="1" ht="11.25" customHeight="1">
      <c r="A1807" s="123">
        <v>389</v>
      </c>
      <c r="B1807" s="55" t="s">
        <v>796</v>
      </c>
      <c r="C1807" s="345">
        <v>3</v>
      </c>
      <c r="D1807" s="57">
        <v>36467</v>
      </c>
      <c r="E1807" s="8">
        <v>15</v>
      </c>
      <c r="F1807" s="55" t="s">
        <v>537</v>
      </c>
      <c r="G1807" s="55" t="s">
        <v>748</v>
      </c>
      <c r="H1807" s="55" t="s">
        <v>538</v>
      </c>
      <c r="I1807" s="55" t="s">
        <v>103</v>
      </c>
      <c r="J1807" s="55"/>
      <c r="K1807" s="55"/>
      <c r="L1807" s="55"/>
      <c r="M1807" s="8"/>
      <c r="N1807" s="58"/>
      <c r="O1807" s="55"/>
      <c r="P1807" s="55"/>
      <c r="Q1807" s="55"/>
      <c r="R1807" s="8"/>
      <c r="S1807" s="58"/>
      <c r="T1807" s="55"/>
      <c r="U1807" s="55"/>
      <c r="V1807" s="55"/>
      <c r="W1807" s="8"/>
      <c r="X1807" s="58"/>
      <c r="Y1807" s="55"/>
      <c r="Z1807" s="55"/>
      <c r="AA1807" s="55"/>
      <c r="AB1807" s="8"/>
      <c r="AC1807" s="58"/>
      <c r="AD1807" s="55"/>
      <c r="AE1807" s="55"/>
      <c r="AF1807" s="55"/>
      <c r="AG1807" s="8"/>
      <c r="AH1807" s="58"/>
      <c r="AI1807" s="55"/>
      <c r="AJ1807" s="55"/>
      <c r="AK1807" s="55">
        <v>16.238399999999999</v>
      </c>
      <c r="AL1807" s="8">
        <v>0</v>
      </c>
      <c r="AM1807" s="58">
        <v>0</v>
      </c>
      <c r="AN1807" s="55"/>
      <c r="AO1807" s="228"/>
      <c r="AP1807" s="55">
        <v>37.1</v>
      </c>
      <c r="AQ1807" s="200">
        <v>0</v>
      </c>
      <c r="AR1807" s="201">
        <v>0</v>
      </c>
      <c r="AS1807" s="55"/>
      <c r="AT1807" s="55"/>
      <c r="AU1807" s="423">
        <v>41.32235</v>
      </c>
      <c r="AV1807" s="200">
        <v>0</v>
      </c>
      <c r="AW1807" s="201">
        <v>0</v>
      </c>
      <c r="AX1807" s="423"/>
      <c r="AY1807" s="55"/>
      <c r="AZ1807" s="423">
        <v>19.034350000000003</v>
      </c>
      <c r="BA1807" s="200">
        <v>0</v>
      </c>
      <c r="BB1807" s="201">
        <v>0</v>
      </c>
      <c r="BC1807" s="425"/>
      <c r="BD1807" s="136"/>
    </row>
    <row r="1808" spans="1:56" s="4" customFormat="1" ht="11.25" customHeight="1">
      <c r="A1808" s="357">
        <v>390</v>
      </c>
      <c r="B1808" s="263" t="s">
        <v>765</v>
      </c>
      <c r="C1808" s="344">
        <v>0</v>
      </c>
      <c r="D1808" s="264"/>
      <c r="E1808" s="421">
        <v>1200</v>
      </c>
      <c r="F1808" s="263" t="s">
        <v>1006</v>
      </c>
      <c r="G1808" s="263" t="s">
        <v>748</v>
      </c>
      <c r="H1808" s="263" t="s">
        <v>388</v>
      </c>
      <c r="I1808" s="263" t="s">
        <v>849</v>
      </c>
      <c r="J1808" s="263" t="s">
        <v>591</v>
      </c>
      <c r="K1808" s="263" t="s">
        <v>848</v>
      </c>
      <c r="L1808" s="267">
        <v>4404.5320000000002</v>
      </c>
      <c r="M1808" s="265">
        <v>4467142.2123249844</v>
      </c>
      <c r="N1808" s="268">
        <v>1.0142149523093451</v>
      </c>
      <c r="O1808" s="263">
        <v>1</v>
      </c>
      <c r="P1808" s="263"/>
      <c r="Q1808" s="267">
        <v>3614.7941099999998</v>
      </c>
      <c r="R1808" s="265">
        <v>3557379.8720842977</v>
      </c>
      <c r="S1808" s="268">
        <v>0.98411687189683339</v>
      </c>
      <c r="T1808" s="263">
        <v>1</v>
      </c>
      <c r="U1808" s="263"/>
      <c r="V1808" s="267">
        <v>2160.2074899999998</v>
      </c>
      <c r="W1808" s="265">
        <v>2153820.6575008021</v>
      </c>
      <c r="X1808" s="268">
        <v>0.99704341711212308</v>
      </c>
      <c r="Y1808" s="263">
        <v>1</v>
      </c>
      <c r="Z1808" s="263"/>
      <c r="AA1808" s="267">
        <v>1525.049</v>
      </c>
      <c r="AB1808" s="265">
        <v>1513157.8782762233</v>
      </c>
      <c r="AC1808" s="268">
        <v>0.99220279366513697</v>
      </c>
      <c r="AD1808" s="263">
        <v>1</v>
      </c>
      <c r="AE1808" s="263"/>
      <c r="AF1808" s="267">
        <v>2514.877</v>
      </c>
      <c r="AG1808" s="265">
        <v>2431931.1439813389</v>
      </c>
      <c r="AH1808" s="268">
        <v>0.96701792731069514</v>
      </c>
      <c r="AI1808" s="263">
        <v>1</v>
      </c>
      <c r="AJ1808" s="263"/>
      <c r="AK1808" s="263">
        <v>6245</v>
      </c>
      <c r="AL1808" s="265">
        <v>6081089.8104289202</v>
      </c>
      <c r="AM1808" s="268">
        <v>0.97375337236652049</v>
      </c>
      <c r="AN1808" s="263"/>
      <c r="AO1808" s="313"/>
      <c r="AP1808" s="263">
        <v>4002.83</v>
      </c>
      <c r="AQ1808" s="265">
        <v>3927513.8953003027</v>
      </c>
      <c r="AR1808" s="268">
        <v>0.98118428594277118</v>
      </c>
      <c r="AS1808" s="263"/>
      <c r="AT1808" s="263"/>
      <c r="AU1808" s="422">
        <v>5180.4806298923686</v>
      </c>
      <c r="AV1808" s="265">
        <v>4958390.0110901091</v>
      </c>
      <c r="AW1808" s="268">
        <v>0.95712934094941804</v>
      </c>
      <c r="AX1808" s="422"/>
      <c r="AY1808" s="263"/>
      <c r="AZ1808" s="422">
        <v>3983.9312409999993</v>
      </c>
      <c r="BA1808" s="265">
        <v>3739902.871133097</v>
      </c>
      <c r="BB1808" s="268">
        <v>0.93874684197470004</v>
      </c>
      <c r="BC1808" s="422"/>
      <c r="BD1808" s="263"/>
    </row>
    <row r="1809" spans="1:56" s="4" customFormat="1" ht="11.25" customHeight="1">
      <c r="A1809" s="123">
        <v>390</v>
      </c>
      <c r="B1809" s="55" t="s">
        <v>765</v>
      </c>
      <c r="C1809" s="345">
        <v>1</v>
      </c>
      <c r="D1809" s="57">
        <v>40268</v>
      </c>
      <c r="E1809" s="94">
        <v>600</v>
      </c>
      <c r="F1809" s="55" t="s">
        <v>1006</v>
      </c>
      <c r="G1809" s="55" t="s">
        <v>748</v>
      </c>
      <c r="H1809" s="55" t="s">
        <v>388</v>
      </c>
      <c r="I1809" s="55" t="s">
        <v>849</v>
      </c>
      <c r="J1809" s="55" t="s">
        <v>591</v>
      </c>
      <c r="K1809" s="55" t="s">
        <v>848</v>
      </c>
      <c r="L1809" s="197"/>
      <c r="M1809" s="8"/>
      <c r="N1809" s="58"/>
      <c r="O1809" s="55"/>
      <c r="P1809" s="55"/>
      <c r="Q1809" s="197"/>
      <c r="R1809" s="8"/>
      <c r="S1809" s="58"/>
      <c r="T1809" s="55"/>
      <c r="U1809" s="55"/>
      <c r="V1809" s="197"/>
      <c r="W1809" s="8"/>
      <c r="X1809" s="58"/>
      <c r="Y1809" s="55"/>
      <c r="Z1809" s="55"/>
      <c r="AA1809" s="197"/>
      <c r="AB1809" s="8"/>
      <c r="AC1809" s="58"/>
      <c r="AD1809" s="55"/>
      <c r="AE1809" s="55"/>
      <c r="AF1809" s="197"/>
      <c r="AG1809" s="8"/>
      <c r="AH1809" s="58"/>
      <c r="AI1809" s="55"/>
      <c r="AJ1809" s="55"/>
      <c r="AK1809" s="55">
        <v>3347.6860000000001</v>
      </c>
      <c r="AL1809" s="8">
        <v>3274727.252606771</v>
      </c>
      <c r="AM1809" s="58">
        <v>0.9782062154595057</v>
      </c>
      <c r="AN1809" s="237">
        <v>1</v>
      </c>
      <c r="AO1809" s="228"/>
      <c r="AP1809" s="55">
        <v>2341.4373700000001</v>
      </c>
      <c r="AQ1809" s="200">
        <v>2281295.9866951276</v>
      </c>
      <c r="AR1809" s="201">
        <v>0.97431433183930416</v>
      </c>
      <c r="AS1809" s="55">
        <v>1</v>
      </c>
      <c r="AT1809" s="55"/>
      <c r="AU1809" s="423">
        <v>2402.8523079741731</v>
      </c>
      <c r="AV1809" s="200">
        <v>2317438.3540648581</v>
      </c>
      <c r="AW1809" s="201">
        <v>0.96445309866700601</v>
      </c>
      <c r="AX1809" s="423">
        <v>1</v>
      </c>
      <c r="AY1809" s="55"/>
      <c r="AZ1809" s="424">
        <v>2002.3842369999998</v>
      </c>
      <c r="BA1809" s="200">
        <v>1862644.1171132519</v>
      </c>
      <c r="BB1809" s="201">
        <v>0.93021313427031938</v>
      </c>
      <c r="BC1809" s="425">
        <v>1</v>
      </c>
      <c r="BD1809" s="136"/>
    </row>
    <row r="1810" spans="1:56" s="4" customFormat="1" ht="11.25" customHeight="1">
      <c r="A1810" s="123">
        <v>390</v>
      </c>
      <c r="B1810" s="55" t="s">
        <v>765</v>
      </c>
      <c r="C1810" s="345">
        <v>2</v>
      </c>
      <c r="D1810" s="57">
        <v>40452</v>
      </c>
      <c r="E1810" s="94">
        <v>600</v>
      </c>
      <c r="F1810" s="55" t="s">
        <v>1006</v>
      </c>
      <c r="G1810" s="55" t="s">
        <v>748</v>
      </c>
      <c r="H1810" s="55" t="s">
        <v>388</v>
      </c>
      <c r="I1810" s="55" t="s">
        <v>849</v>
      </c>
      <c r="J1810" s="55" t="s">
        <v>591</v>
      </c>
      <c r="K1810" s="55" t="s">
        <v>848</v>
      </c>
      <c r="L1810" s="197"/>
      <c r="M1810" s="8"/>
      <c r="N1810" s="58"/>
      <c r="O1810" s="55"/>
      <c r="P1810" s="55"/>
      <c r="Q1810" s="197"/>
      <c r="R1810" s="8"/>
      <c r="S1810" s="58"/>
      <c r="T1810" s="55"/>
      <c r="U1810" s="55"/>
      <c r="V1810" s="197"/>
      <c r="W1810" s="8"/>
      <c r="X1810" s="58"/>
      <c r="Y1810" s="55"/>
      <c r="Z1810" s="55"/>
      <c r="AA1810" s="197"/>
      <c r="AB1810" s="8"/>
      <c r="AC1810" s="58"/>
      <c r="AD1810" s="55"/>
      <c r="AE1810" s="55"/>
      <c r="AF1810" s="197"/>
      <c r="AG1810" s="8"/>
      <c r="AH1810" s="58"/>
      <c r="AI1810" s="55"/>
      <c r="AJ1810" s="55"/>
      <c r="AK1810" s="55">
        <v>2897.5450000000001</v>
      </c>
      <c r="AL1810" s="8">
        <v>2805518.9587902315</v>
      </c>
      <c r="AM1810" s="58">
        <v>0.96823999585519172</v>
      </c>
      <c r="AN1810" s="237">
        <v>1</v>
      </c>
      <c r="AO1810" s="228"/>
      <c r="AP1810" s="55">
        <v>1661.39258</v>
      </c>
      <c r="AQ1810" s="200">
        <v>1646223.9724248785</v>
      </c>
      <c r="AR1810" s="201">
        <v>0.99086994383042126</v>
      </c>
      <c r="AS1810" s="55">
        <v>1</v>
      </c>
      <c r="AT1810" s="55"/>
      <c r="AU1810" s="423">
        <v>2777.628321918196</v>
      </c>
      <c r="AV1810" s="200">
        <v>2640951.6570252515</v>
      </c>
      <c r="AW1810" s="201">
        <v>0.95079375314024828</v>
      </c>
      <c r="AX1810" s="423">
        <v>1</v>
      </c>
      <c r="AY1810" s="55"/>
      <c r="AZ1810" s="424">
        <v>1981.5470039999996</v>
      </c>
      <c r="BA1810" s="200">
        <v>1877258.7540198448</v>
      </c>
      <c r="BB1810" s="201">
        <v>0.94737028706882254</v>
      </c>
      <c r="BC1810" s="425">
        <v>1</v>
      </c>
      <c r="BD1810" s="136"/>
    </row>
    <row r="1811" spans="1:56" ht="11.25" customHeight="1">
      <c r="A1811" s="357">
        <v>391</v>
      </c>
      <c r="B1811" s="263" t="s">
        <v>1035</v>
      </c>
      <c r="C1811" s="344">
        <v>0</v>
      </c>
      <c r="D1811" s="264"/>
      <c r="E1811" s="421">
        <v>1400</v>
      </c>
      <c r="F1811" s="263" t="s">
        <v>1012</v>
      </c>
      <c r="G1811" s="263" t="s">
        <v>338</v>
      </c>
      <c r="H1811" s="263" t="s">
        <v>1036</v>
      </c>
      <c r="I1811" s="263" t="s">
        <v>849</v>
      </c>
      <c r="J1811" s="263" t="s">
        <v>591</v>
      </c>
      <c r="K1811" s="263" t="s">
        <v>848</v>
      </c>
      <c r="L1811" s="267">
        <v>8647.43</v>
      </c>
      <c r="M1811" s="265">
        <v>7540939.0755688399</v>
      </c>
      <c r="N1811" s="268">
        <v>0.87204395705647109</v>
      </c>
      <c r="O1811" s="263">
        <v>1</v>
      </c>
      <c r="P1811" s="263"/>
      <c r="Q1811" s="267">
        <v>8658.17</v>
      </c>
      <c r="R1811" s="265">
        <v>7504996.6224074</v>
      </c>
      <c r="S1811" s="268">
        <v>0.86681095686587351</v>
      </c>
      <c r="T1811" s="263">
        <v>1</v>
      </c>
      <c r="U1811" s="263"/>
      <c r="V1811" s="267">
        <v>8314</v>
      </c>
      <c r="W1811" s="265">
        <v>7105942.4109470565</v>
      </c>
      <c r="X1811" s="268">
        <v>0.85469598399651869</v>
      </c>
      <c r="Y1811" s="263">
        <v>1</v>
      </c>
      <c r="Z1811" s="263"/>
      <c r="AA1811" s="267">
        <v>7561.7939999999999</v>
      </c>
      <c r="AB1811" s="265">
        <v>6540670.5493487073</v>
      </c>
      <c r="AC1811" s="268">
        <v>0.8649628050365703</v>
      </c>
      <c r="AD1811" s="263">
        <v>1</v>
      </c>
      <c r="AE1811" s="263"/>
      <c r="AF1811" s="267">
        <v>9189</v>
      </c>
      <c r="AG1811" s="265">
        <v>8025066.6287282705</v>
      </c>
      <c r="AH1811" s="268">
        <v>0.87333405470979109</v>
      </c>
      <c r="AI1811" s="263">
        <v>1</v>
      </c>
      <c r="AJ1811" s="263"/>
      <c r="AK1811" s="263">
        <v>9899</v>
      </c>
      <c r="AL1811" s="265">
        <v>8407507.9208157007</v>
      </c>
      <c r="AM1811" s="268">
        <v>0.84932901513442782</v>
      </c>
      <c r="AN1811" s="263"/>
      <c r="AO1811" s="313"/>
      <c r="AP1811" s="263">
        <v>9873.66</v>
      </c>
      <c r="AQ1811" s="265">
        <v>8583147.4352906998</v>
      </c>
      <c r="AR1811" s="268">
        <v>0.86929744748053916</v>
      </c>
      <c r="AS1811" s="263"/>
      <c r="AT1811" s="263"/>
      <c r="AU1811" s="422">
        <v>9636.602623570001</v>
      </c>
      <c r="AV1811" s="265">
        <v>8145771.0326620117</v>
      </c>
      <c r="AW1811" s="268">
        <v>0.8452948980938999</v>
      </c>
      <c r="AX1811" s="422"/>
      <c r="AY1811" s="263"/>
      <c r="AZ1811" s="422">
        <v>9246.597485520002</v>
      </c>
      <c r="BA1811" s="265">
        <v>7763976.2225679103</v>
      </c>
      <c r="BB1811" s="268">
        <v>0.83965763998337239</v>
      </c>
      <c r="BC1811" s="422"/>
      <c r="BD1811" s="263"/>
    </row>
    <row r="1812" spans="1:56" ht="11.25" customHeight="1">
      <c r="A1812" s="123">
        <v>391</v>
      </c>
      <c r="B1812" s="55" t="s">
        <v>1035</v>
      </c>
      <c r="C1812" s="345">
        <v>1</v>
      </c>
      <c r="D1812" s="57">
        <v>41671</v>
      </c>
      <c r="E1812" s="94">
        <v>700</v>
      </c>
      <c r="F1812" s="55" t="s">
        <v>1012</v>
      </c>
      <c r="G1812" s="55" t="s">
        <v>338</v>
      </c>
      <c r="H1812" s="55" t="s">
        <v>1036</v>
      </c>
      <c r="I1812" s="55" t="s">
        <v>849</v>
      </c>
      <c r="J1812" s="55" t="s">
        <v>591</v>
      </c>
      <c r="K1812" s="55" t="s">
        <v>848</v>
      </c>
      <c r="L1812" s="197">
        <v>4578.5782679920794</v>
      </c>
      <c r="M1812" s="8">
        <v>3992721.5105125764</v>
      </c>
      <c r="N1812" s="58">
        <v>0.87204395705647109</v>
      </c>
      <c r="O1812" s="55"/>
      <c r="P1812" s="55"/>
      <c r="Q1812" s="197">
        <v>4273.5368874462529</v>
      </c>
      <c r="R1812" s="8">
        <v>3704348.5986088929</v>
      </c>
      <c r="S1812" s="58">
        <v>0.86681095686587351</v>
      </c>
      <c r="T1812" s="55"/>
      <c r="U1812" s="55"/>
      <c r="V1812" s="197"/>
      <c r="W1812" s="8"/>
      <c r="X1812" s="58"/>
      <c r="Y1812" s="55"/>
      <c r="Z1812" s="55"/>
      <c r="AA1812" s="197"/>
      <c r="AB1812" s="8"/>
      <c r="AC1812" s="58"/>
      <c r="AD1812" s="55"/>
      <c r="AE1812" s="55"/>
      <c r="AF1812" s="197"/>
      <c r="AG1812" s="8"/>
      <c r="AH1812" s="58"/>
      <c r="AI1812" s="55"/>
      <c r="AJ1812" s="55"/>
      <c r="AK1812" s="55">
        <v>4832.8969999999999</v>
      </c>
      <c r="AL1812" s="8">
        <v>4130684.8981730537</v>
      </c>
      <c r="AM1812" s="58">
        <v>0.85470162061658961</v>
      </c>
      <c r="AN1812" s="237">
        <v>1</v>
      </c>
      <c r="AO1812" s="228"/>
      <c r="AP1812" s="55">
        <v>4888.34</v>
      </c>
      <c r="AQ1812" s="200">
        <v>4267333.3798135072</v>
      </c>
      <c r="AR1812" s="201">
        <v>0.8729616556568297</v>
      </c>
      <c r="AS1812" s="55">
        <v>1</v>
      </c>
      <c r="AT1812" s="55"/>
      <c r="AU1812" s="423">
        <v>4921.4866762321999</v>
      </c>
      <c r="AV1812" s="200">
        <v>4163176.3141600043</v>
      </c>
      <c r="AW1812" s="201">
        <v>0.84591843644840581</v>
      </c>
      <c r="AX1812" s="423">
        <v>1</v>
      </c>
      <c r="AY1812" s="55"/>
      <c r="AZ1812" s="426">
        <v>4564.4528939550019</v>
      </c>
      <c r="BA1812" s="200">
        <v>3824214.9267136957</v>
      </c>
      <c r="BB1812" s="201">
        <v>0.83782547778691052</v>
      </c>
      <c r="BC1812" s="425">
        <v>1</v>
      </c>
      <c r="BD1812" s="136"/>
    </row>
    <row r="1813" spans="1:56" ht="11.25" customHeight="1">
      <c r="A1813" s="123">
        <v>391</v>
      </c>
      <c r="B1813" s="55" t="s">
        <v>1035</v>
      </c>
      <c r="C1813" s="345">
        <v>2</v>
      </c>
      <c r="D1813" s="57">
        <v>41826</v>
      </c>
      <c r="E1813" s="94">
        <v>700</v>
      </c>
      <c r="F1813" s="122" t="s">
        <v>1012</v>
      </c>
      <c r="G1813" s="122" t="s">
        <v>338</v>
      </c>
      <c r="H1813" s="122" t="s">
        <v>1036</v>
      </c>
      <c r="I1813" s="55" t="s">
        <v>849</v>
      </c>
      <c r="J1813" s="55" t="s">
        <v>591</v>
      </c>
      <c r="K1813" s="55" t="s">
        <v>848</v>
      </c>
      <c r="L1813" s="197">
        <v>4068.8517320079209</v>
      </c>
      <c r="M1813" s="8">
        <v>3548217.5650562635</v>
      </c>
      <c r="N1813" s="58">
        <v>0.87204395705647109</v>
      </c>
      <c r="O1813" s="55"/>
      <c r="P1813" s="55">
        <v>1</v>
      </c>
      <c r="Q1813" s="197">
        <v>4384.6331125537472</v>
      </c>
      <c r="R1813" s="8">
        <v>3800648.0237985072</v>
      </c>
      <c r="S1813" s="58">
        <v>0.86681095686587351</v>
      </c>
      <c r="T1813" s="55"/>
      <c r="U1813" s="55">
        <v>1</v>
      </c>
      <c r="V1813" s="197"/>
      <c r="W1813" s="8"/>
      <c r="X1813" s="58"/>
      <c r="Y1813" s="55"/>
      <c r="Z1813" s="55"/>
      <c r="AA1813" s="197"/>
      <c r="AB1813" s="8"/>
      <c r="AC1813" s="58"/>
      <c r="AD1813" s="55"/>
      <c r="AE1813" s="55"/>
      <c r="AF1813" s="197"/>
      <c r="AG1813" s="8"/>
      <c r="AH1813" s="58"/>
      <c r="AI1813" s="55"/>
      <c r="AJ1813" s="55"/>
      <c r="AK1813" s="55">
        <v>5066.2820000000002</v>
      </c>
      <c r="AL1813" s="8">
        <v>4277175.8564379495</v>
      </c>
      <c r="AM1813" s="58">
        <v>0.84424354120792122</v>
      </c>
      <c r="AN1813" s="237">
        <v>1</v>
      </c>
      <c r="AO1813" s="228"/>
      <c r="AP1813" s="55">
        <v>4985.32</v>
      </c>
      <c r="AQ1813" s="200">
        <v>4315814.0554771926</v>
      </c>
      <c r="AR1813" s="201">
        <v>0.86570451956488104</v>
      </c>
      <c r="AS1813" s="55">
        <v>1</v>
      </c>
      <c r="AT1813" s="55"/>
      <c r="AU1813" s="423">
        <v>4715.1159473378002</v>
      </c>
      <c r="AV1813" s="200">
        <v>3982594.7185020065</v>
      </c>
      <c r="AW1813" s="201">
        <v>0.84464406877430409</v>
      </c>
      <c r="AX1813" s="423">
        <v>1</v>
      </c>
      <c r="AY1813" s="55"/>
      <c r="AZ1813" s="426">
        <v>4682.1445915650002</v>
      </c>
      <c r="BA1813" s="200">
        <v>3939761.2958542132</v>
      </c>
      <c r="BB1813" s="201">
        <v>0.84144374843779735</v>
      </c>
      <c r="BC1813" s="425">
        <v>1</v>
      </c>
      <c r="BD1813" s="136"/>
    </row>
    <row r="1814" spans="1:56" ht="11.25" customHeight="1">
      <c r="A1814" s="357">
        <v>392</v>
      </c>
      <c r="B1814" s="263" t="s">
        <v>410</v>
      </c>
      <c r="C1814" s="344">
        <v>0</v>
      </c>
      <c r="D1814" s="264"/>
      <c r="E1814" s="421">
        <v>198</v>
      </c>
      <c r="F1814" s="263" t="s">
        <v>902</v>
      </c>
      <c r="G1814" s="263" t="s">
        <v>748</v>
      </c>
      <c r="H1814" s="263" t="s">
        <v>645</v>
      </c>
      <c r="I1814" s="263" t="s">
        <v>103</v>
      </c>
      <c r="J1814" s="263"/>
      <c r="K1814" s="263"/>
      <c r="L1814" s="267">
        <v>249.38679999999999</v>
      </c>
      <c r="M1814" s="265">
        <v>0</v>
      </c>
      <c r="N1814" s="268">
        <v>0</v>
      </c>
      <c r="O1814" s="302"/>
      <c r="P1814" s="302"/>
      <c r="Q1814" s="267">
        <v>187.19929999999999</v>
      </c>
      <c r="R1814" s="265">
        <v>0</v>
      </c>
      <c r="S1814" s="268">
        <v>0</v>
      </c>
      <c r="T1814" s="302"/>
      <c r="U1814" s="302"/>
      <c r="V1814" s="267">
        <v>153.84690000000001</v>
      </c>
      <c r="W1814" s="265">
        <v>0</v>
      </c>
      <c r="X1814" s="268">
        <v>0</v>
      </c>
      <c r="Y1814" s="302"/>
      <c r="Z1814" s="302"/>
      <c r="AA1814" s="265">
        <v>260.5308</v>
      </c>
      <c r="AB1814" s="265">
        <v>0</v>
      </c>
      <c r="AC1814" s="268">
        <v>0</v>
      </c>
      <c r="AD1814" s="302"/>
      <c r="AE1814" s="302"/>
      <c r="AF1814" s="271">
        <v>248.11320000000001</v>
      </c>
      <c r="AG1814" s="265">
        <v>0</v>
      </c>
      <c r="AH1814" s="268">
        <v>0</v>
      </c>
      <c r="AI1814" s="302"/>
      <c r="AJ1814" s="302"/>
      <c r="AK1814" s="302">
        <v>384.97545000000002</v>
      </c>
      <c r="AL1814" s="265">
        <v>0</v>
      </c>
      <c r="AM1814" s="268">
        <v>0</v>
      </c>
      <c r="AN1814" s="302"/>
      <c r="AO1814" s="319"/>
      <c r="AP1814" s="302">
        <v>316.25079999999997</v>
      </c>
      <c r="AQ1814" s="265">
        <v>0</v>
      </c>
      <c r="AR1814" s="268">
        <v>0</v>
      </c>
      <c r="AS1814" s="302"/>
      <c r="AT1814" s="302"/>
      <c r="AU1814" s="422">
        <v>363.38395000000003</v>
      </c>
      <c r="AV1814" s="265">
        <v>0</v>
      </c>
      <c r="AW1814" s="268">
        <v>0</v>
      </c>
      <c r="AX1814" s="422"/>
      <c r="AY1814" s="302"/>
      <c r="AZ1814" s="422">
        <v>328.98680000000002</v>
      </c>
      <c r="BA1814" s="265">
        <v>0</v>
      </c>
      <c r="BB1814" s="268">
        <v>0</v>
      </c>
      <c r="BC1814" s="422"/>
      <c r="BD1814" s="302"/>
    </row>
    <row r="1815" spans="1:56" s="4" customFormat="1" ht="11.25" customHeight="1">
      <c r="A1815" s="123">
        <v>392</v>
      </c>
      <c r="B1815" s="55" t="s">
        <v>410</v>
      </c>
      <c r="C1815" s="345">
        <v>1</v>
      </c>
      <c r="D1815" s="57">
        <v>27759</v>
      </c>
      <c r="E1815" s="8">
        <v>66</v>
      </c>
      <c r="F1815" s="55" t="s">
        <v>902</v>
      </c>
      <c r="G1815" s="55" t="s">
        <v>748</v>
      </c>
      <c r="H1815" s="55" t="s">
        <v>645</v>
      </c>
      <c r="I1815" s="55" t="s">
        <v>103</v>
      </c>
      <c r="J1815" s="55"/>
      <c r="K1815" s="55"/>
      <c r="L1815" s="55"/>
      <c r="M1815" s="8"/>
      <c r="N1815" s="58"/>
      <c r="O1815" s="55"/>
      <c r="P1815" s="55"/>
      <c r="Q1815" s="55"/>
      <c r="R1815" s="8"/>
      <c r="S1815" s="58"/>
      <c r="T1815" s="55"/>
      <c r="U1815" s="55"/>
      <c r="V1815" s="55"/>
      <c r="W1815" s="8"/>
      <c r="X1815" s="58"/>
      <c r="Y1815" s="55"/>
      <c r="Z1815" s="55"/>
      <c r="AA1815" s="55"/>
      <c r="AB1815" s="8"/>
      <c r="AC1815" s="58"/>
      <c r="AD1815" s="55"/>
      <c r="AE1815" s="55"/>
      <c r="AF1815" s="55"/>
      <c r="AG1815" s="8"/>
      <c r="AH1815" s="58"/>
      <c r="AI1815" s="55"/>
      <c r="AJ1815" s="55"/>
      <c r="AK1815" s="55">
        <v>384.97545000000002</v>
      </c>
      <c r="AL1815" s="8">
        <v>0</v>
      </c>
      <c r="AM1815" s="58">
        <v>0</v>
      </c>
      <c r="AN1815" s="55"/>
      <c r="AO1815" s="228"/>
      <c r="AP1815" s="55">
        <v>316.25</v>
      </c>
      <c r="AQ1815" s="200">
        <v>0</v>
      </c>
      <c r="AR1815" s="201">
        <v>0</v>
      </c>
      <c r="AS1815" s="55"/>
      <c r="AT1815" s="55"/>
      <c r="AU1815" s="423">
        <v>363.38395000000003</v>
      </c>
      <c r="AV1815" s="200">
        <v>0</v>
      </c>
      <c r="AW1815" s="201">
        <v>0</v>
      </c>
      <c r="AX1815" s="423"/>
      <c r="AY1815" s="55"/>
      <c r="AZ1815" s="423">
        <v>301.70390000000003</v>
      </c>
      <c r="BA1815" s="200">
        <v>0</v>
      </c>
      <c r="BB1815" s="201">
        <v>0</v>
      </c>
      <c r="BC1815" s="425"/>
      <c r="BD1815" s="136"/>
    </row>
    <row r="1816" spans="1:56" ht="11.25" customHeight="1">
      <c r="A1816" s="123">
        <v>392</v>
      </c>
      <c r="B1816" s="55" t="s">
        <v>410</v>
      </c>
      <c r="C1816" s="345">
        <v>2</v>
      </c>
      <c r="D1816" s="57">
        <v>28067</v>
      </c>
      <c r="E1816" s="8">
        <v>66</v>
      </c>
      <c r="F1816" s="55" t="s">
        <v>902</v>
      </c>
      <c r="G1816" s="55" t="s">
        <v>748</v>
      </c>
      <c r="H1816" s="55" t="s">
        <v>645</v>
      </c>
      <c r="I1816" s="55" t="s">
        <v>103</v>
      </c>
      <c r="J1816" s="55"/>
      <c r="K1816" s="55"/>
      <c r="L1816" s="136"/>
      <c r="M1816" s="126"/>
      <c r="N1816" s="221"/>
      <c r="O1816" s="136"/>
      <c r="P1816" s="136"/>
      <c r="Q1816" s="136"/>
      <c r="R1816" s="126"/>
      <c r="S1816" s="221"/>
      <c r="T1816" s="136"/>
      <c r="U1816" s="136"/>
      <c r="V1816" s="136"/>
      <c r="W1816" s="126"/>
      <c r="X1816" s="221"/>
      <c r="Y1816" s="136"/>
      <c r="Z1816" s="136"/>
      <c r="AA1816" s="136"/>
      <c r="AB1816" s="126"/>
      <c r="AC1816" s="221"/>
      <c r="AD1816" s="136"/>
      <c r="AE1816" s="136"/>
      <c r="AF1816" s="136"/>
      <c r="AG1816" s="126"/>
      <c r="AH1816" s="221"/>
      <c r="AI1816" s="136"/>
      <c r="AJ1816" s="136"/>
      <c r="AK1816" s="136">
        <v>0</v>
      </c>
      <c r="AL1816" s="8">
        <v>0</v>
      </c>
      <c r="AM1816" s="58">
        <v>0</v>
      </c>
      <c r="AN1816" s="55"/>
      <c r="AO1816" s="237"/>
      <c r="AP1816" s="136">
        <v>0</v>
      </c>
      <c r="AQ1816" s="200">
        <v>0</v>
      </c>
      <c r="AR1816" s="201">
        <v>0</v>
      </c>
      <c r="AS1816" s="136"/>
      <c r="AT1816" s="136"/>
      <c r="AU1816" s="423">
        <v>0</v>
      </c>
      <c r="AV1816" s="200">
        <v>0</v>
      </c>
      <c r="AW1816" s="201">
        <v>0</v>
      </c>
      <c r="AX1816" s="423"/>
      <c r="AY1816" s="136"/>
      <c r="AZ1816" s="423">
        <v>14.65635</v>
      </c>
      <c r="BA1816" s="200">
        <v>0</v>
      </c>
      <c r="BB1816" s="201">
        <v>0</v>
      </c>
      <c r="BC1816" s="425"/>
      <c r="BD1816" s="136"/>
    </row>
    <row r="1817" spans="1:56" s="4" customFormat="1" ht="11.25" customHeight="1">
      <c r="A1817" s="123">
        <v>392</v>
      </c>
      <c r="B1817" s="55" t="s">
        <v>410</v>
      </c>
      <c r="C1817" s="345">
        <v>3</v>
      </c>
      <c r="D1817" s="57">
        <v>28196</v>
      </c>
      <c r="E1817" s="8">
        <v>66</v>
      </c>
      <c r="F1817" s="55" t="s">
        <v>902</v>
      </c>
      <c r="G1817" s="55" t="s">
        <v>748</v>
      </c>
      <c r="H1817" s="55" t="s">
        <v>645</v>
      </c>
      <c r="I1817" s="55" t="s">
        <v>103</v>
      </c>
      <c r="J1817" s="55"/>
      <c r="K1817" s="55"/>
      <c r="L1817" s="55"/>
      <c r="M1817" s="8"/>
      <c r="N1817" s="58"/>
      <c r="O1817" s="55"/>
      <c r="P1817" s="55"/>
      <c r="Q1817" s="55"/>
      <c r="R1817" s="8"/>
      <c r="S1817" s="58"/>
      <c r="T1817" s="55"/>
      <c r="U1817" s="55"/>
      <c r="V1817" s="136"/>
      <c r="W1817" s="8"/>
      <c r="X1817" s="58"/>
      <c r="Y1817" s="55"/>
      <c r="Z1817" s="55"/>
      <c r="AA1817" s="136"/>
      <c r="AB1817" s="8"/>
      <c r="AC1817" s="58"/>
      <c r="AD1817" s="55"/>
      <c r="AE1817" s="55"/>
      <c r="AF1817" s="136"/>
      <c r="AG1817" s="8"/>
      <c r="AH1817" s="58"/>
      <c r="AI1817" s="55"/>
      <c r="AJ1817" s="55"/>
      <c r="AK1817" s="55">
        <v>0</v>
      </c>
      <c r="AL1817" s="8">
        <v>0</v>
      </c>
      <c r="AM1817" s="58">
        <v>0</v>
      </c>
      <c r="AN1817" s="55"/>
      <c r="AO1817" s="228"/>
      <c r="AP1817" s="55">
        <v>0</v>
      </c>
      <c r="AQ1817" s="200">
        <v>0</v>
      </c>
      <c r="AR1817" s="201">
        <v>0</v>
      </c>
      <c r="AS1817" s="55"/>
      <c r="AT1817" s="55"/>
      <c r="AU1817" s="423">
        <v>0</v>
      </c>
      <c r="AV1817" s="200">
        <v>0</v>
      </c>
      <c r="AW1817" s="201">
        <v>0</v>
      </c>
      <c r="AX1817" s="423"/>
      <c r="AY1817" s="55"/>
      <c r="AZ1817" s="423">
        <v>12.62655</v>
      </c>
      <c r="BA1817" s="200">
        <v>0</v>
      </c>
      <c r="BB1817" s="201">
        <v>0</v>
      </c>
      <c r="BC1817" s="425"/>
      <c r="BD1817" s="136"/>
    </row>
    <row r="1818" spans="1:56" s="4" customFormat="1" ht="11.25" customHeight="1">
      <c r="A1818" s="357">
        <v>393</v>
      </c>
      <c r="B1818" s="263" t="s">
        <v>309</v>
      </c>
      <c r="C1818" s="344">
        <v>0</v>
      </c>
      <c r="D1818" s="264"/>
      <c r="E1818" s="421">
        <v>273.5</v>
      </c>
      <c r="F1818" s="263" t="s">
        <v>305</v>
      </c>
      <c r="G1818" s="263" t="s">
        <v>748</v>
      </c>
      <c r="H1818" s="263" t="s">
        <v>306</v>
      </c>
      <c r="I1818" s="263" t="s">
        <v>849</v>
      </c>
      <c r="J1818" s="263" t="s">
        <v>596</v>
      </c>
      <c r="K1818" s="263" t="s">
        <v>129</v>
      </c>
      <c r="L1818" s="267">
        <v>1391.01485</v>
      </c>
      <c r="M1818" s="265">
        <v>676745.15924151218</v>
      </c>
      <c r="N1818" s="268">
        <v>0.48651181491089912</v>
      </c>
      <c r="O1818" s="263">
        <v>1</v>
      </c>
      <c r="P1818" s="263"/>
      <c r="Q1818" s="267">
        <v>955.56505000000004</v>
      </c>
      <c r="R1818" s="265">
        <v>509043.26545061829</v>
      </c>
      <c r="S1818" s="268">
        <v>0.53271440332672093</v>
      </c>
      <c r="T1818" s="263">
        <v>1</v>
      </c>
      <c r="U1818" s="263"/>
      <c r="V1818" s="267">
        <v>722.64800000000002</v>
      </c>
      <c r="W1818" s="265">
        <v>363300.60154028435</v>
      </c>
      <c r="X1818" s="268">
        <v>0.50273522038431484</v>
      </c>
      <c r="Y1818" s="263">
        <v>1</v>
      </c>
      <c r="Z1818" s="263"/>
      <c r="AA1818" s="267">
        <v>518.74096999999995</v>
      </c>
      <c r="AB1818" s="265">
        <v>261379.1081308357</v>
      </c>
      <c r="AC1818" s="268">
        <v>0.50387211199230264</v>
      </c>
      <c r="AD1818" s="263">
        <v>1</v>
      </c>
      <c r="AE1818" s="263"/>
      <c r="AF1818" s="267">
        <v>1336.0409999999999</v>
      </c>
      <c r="AG1818" s="265">
        <v>648737.36447543011</v>
      </c>
      <c r="AH1818" s="268">
        <v>0.48556695825609403</v>
      </c>
      <c r="AI1818" s="263">
        <v>1</v>
      </c>
      <c r="AJ1818" s="263"/>
      <c r="AK1818" s="263">
        <v>1258</v>
      </c>
      <c r="AL1818" s="265">
        <v>592657.8015934577</v>
      </c>
      <c r="AM1818" s="268">
        <v>0.47111113004249422</v>
      </c>
      <c r="AN1818" s="263"/>
      <c r="AO1818" s="313"/>
      <c r="AP1818" s="263">
        <v>726.84</v>
      </c>
      <c r="AQ1818" s="265">
        <v>292749.02308737248</v>
      </c>
      <c r="AR1818" s="268">
        <v>0.40276955463014208</v>
      </c>
      <c r="AS1818" s="263"/>
      <c r="AT1818" s="263"/>
      <c r="AU1818" s="422">
        <v>428.80599999999998</v>
      </c>
      <c r="AV1818" s="265">
        <v>219690.72275987512</v>
      </c>
      <c r="AW1818" s="268">
        <v>0.51233127045767812</v>
      </c>
      <c r="AX1818" s="422"/>
      <c r="AY1818" s="263"/>
      <c r="AZ1818" s="422">
        <v>622.92450000000008</v>
      </c>
      <c r="BA1818" s="265">
        <v>312549.34903040313</v>
      </c>
      <c r="BB1818" s="268">
        <v>0.50174515375523532</v>
      </c>
      <c r="BC1818" s="422"/>
      <c r="BD1818" s="263"/>
    </row>
    <row r="1819" spans="1:56" ht="11.25" customHeight="1">
      <c r="A1819" s="123">
        <v>393</v>
      </c>
      <c r="B1819" s="55" t="s">
        <v>1149</v>
      </c>
      <c r="C1819" s="345">
        <v>1</v>
      </c>
      <c r="D1819" s="57">
        <v>34653</v>
      </c>
      <c r="E1819" s="94">
        <v>3</v>
      </c>
      <c r="F1819" s="55" t="s">
        <v>305</v>
      </c>
      <c r="G1819" s="55" t="s">
        <v>748</v>
      </c>
      <c r="H1819" s="55" t="s">
        <v>306</v>
      </c>
      <c r="I1819" s="55" t="s">
        <v>849</v>
      </c>
      <c r="J1819" s="55" t="s">
        <v>596</v>
      </c>
      <c r="K1819" s="55" t="s">
        <v>129</v>
      </c>
      <c r="L1819" s="55"/>
      <c r="M1819" s="8"/>
      <c r="N1819" s="58"/>
      <c r="O1819" s="55"/>
      <c r="P1819" s="55"/>
      <c r="Q1819" s="55"/>
      <c r="R1819" s="8"/>
      <c r="S1819" s="58"/>
      <c r="T1819" s="55"/>
      <c r="U1819" s="55"/>
      <c r="V1819" s="55"/>
      <c r="W1819" s="8"/>
      <c r="X1819" s="58"/>
      <c r="Y1819" s="55"/>
      <c r="Z1819" s="55"/>
      <c r="AA1819" s="55"/>
      <c r="AB1819" s="8"/>
      <c r="AC1819" s="58"/>
      <c r="AD1819" s="55"/>
      <c r="AE1819" s="55"/>
      <c r="AF1819" s="55"/>
      <c r="AG1819" s="8"/>
      <c r="AH1819" s="58"/>
      <c r="AI1819" s="55"/>
      <c r="AJ1819" s="55"/>
      <c r="AK1819" s="55"/>
      <c r="AL1819" s="8">
        <v>0</v>
      </c>
      <c r="AM1819" s="58">
        <v>0</v>
      </c>
      <c r="AN1819" s="237">
        <v>1</v>
      </c>
      <c r="AO1819" s="228"/>
      <c r="AP1819" s="55">
        <v>0</v>
      </c>
      <c r="AQ1819" s="200">
        <v>0</v>
      </c>
      <c r="AR1819" s="201">
        <v>0</v>
      </c>
      <c r="AS1819" s="55">
        <v>1</v>
      </c>
      <c r="AT1819" s="55"/>
      <c r="AU1819" s="423">
        <v>0</v>
      </c>
      <c r="AV1819" s="200">
        <v>0</v>
      </c>
      <c r="AW1819" s="201">
        <v>0</v>
      </c>
      <c r="AX1819" s="423">
        <v>1</v>
      </c>
      <c r="AY1819" s="55"/>
      <c r="AZ1819" s="423">
        <v>0</v>
      </c>
      <c r="BA1819" s="200">
        <v>0</v>
      </c>
      <c r="BB1819" s="201">
        <v>0</v>
      </c>
      <c r="BC1819" s="425">
        <v>1</v>
      </c>
      <c r="BD1819" s="136"/>
    </row>
    <row r="1820" spans="1:56" ht="11.25" customHeight="1">
      <c r="A1820" s="5">
        <v>393</v>
      </c>
      <c r="B1820" s="55" t="s">
        <v>1150</v>
      </c>
      <c r="C1820" s="345">
        <v>2</v>
      </c>
      <c r="D1820" s="57">
        <v>35076</v>
      </c>
      <c r="E1820" s="94">
        <v>35.5</v>
      </c>
      <c r="F1820" s="55" t="s">
        <v>305</v>
      </c>
      <c r="G1820" s="55" t="s">
        <v>748</v>
      </c>
      <c r="H1820" s="55" t="s">
        <v>306</v>
      </c>
      <c r="I1820" s="55" t="s">
        <v>849</v>
      </c>
      <c r="J1820" s="55" t="s">
        <v>596</v>
      </c>
      <c r="K1820" s="55" t="s">
        <v>129</v>
      </c>
      <c r="L1820" s="55"/>
      <c r="M1820" s="8"/>
      <c r="N1820" s="58"/>
      <c r="O1820" s="55"/>
      <c r="P1820" s="55"/>
      <c r="Q1820" s="55"/>
      <c r="R1820" s="8"/>
      <c r="S1820" s="58"/>
      <c r="T1820" s="55"/>
      <c r="U1820" s="55"/>
      <c r="V1820" s="55"/>
      <c r="W1820" s="8"/>
      <c r="X1820" s="58"/>
      <c r="Y1820" s="55"/>
      <c r="Z1820" s="55"/>
      <c r="AA1820" s="55"/>
      <c r="AB1820" s="8"/>
      <c r="AC1820" s="58"/>
      <c r="AD1820" s="55"/>
      <c r="AE1820" s="55"/>
      <c r="AF1820" s="55"/>
      <c r="AG1820" s="8"/>
      <c r="AH1820" s="58"/>
      <c r="AI1820" s="55"/>
      <c r="AJ1820" s="55"/>
      <c r="AK1820" s="55">
        <v>221</v>
      </c>
      <c r="AL1820" s="8">
        <v>108170.8447985777</v>
      </c>
      <c r="AM1820" s="58">
        <v>0.48946083619265923</v>
      </c>
      <c r="AN1820" s="237">
        <v>1</v>
      </c>
      <c r="AO1820" s="228"/>
      <c r="AP1820" s="55">
        <v>199.53346500366411</v>
      </c>
      <c r="AQ1820" s="200">
        <v>101982.73996726882</v>
      </c>
      <c r="AR1820" s="201">
        <v>0.51110594388463149</v>
      </c>
      <c r="AS1820" s="55">
        <v>1</v>
      </c>
      <c r="AT1820" s="55"/>
      <c r="AU1820" s="438">
        <v>199.40506910469395</v>
      </c>
      <c r="AV1820" s="200">
        <v>102161.45239010894</v>
      </c>
      <c r="AW1820" s="201">
        <v>0.51233127045767812</v>
      </c>
      <c r="AX1820" s="434">
        <v>1</v>
      </c>
      <c r="AY1820" s="55"/>
      <c r="AZ1820" s="438">
        <v>186.76740172323031</v>
      </c>
      <c r="BA1820" s="200">
        <v>93709.638694088033</v>
      </c>
      <c r="BB1820" s="201">
        <v>0.50174515375523554</v>
      </c>
      <c r="BC1820" s="435">
        <v>1</v>
      </c>
      <c r="BD1820" s="136"/>
    </row>
    <row r="1821" spans="1:56" s="4" customFormat="1" ht="11.25" customHeight="1">
      <c r="A1821" s="5">
        <v>393</v>
      </c>
      <c r="B1821" s="55" t="s">
        <v>1151</v>
      </c>
      <c r="C1821" s="345">
        <v>3</v>
      </c>
      <c r="D1821" s="57">
        <v>37475</v>
      </c>
      <c r="E1821" s="94">
        <v>37.5</v>
      </c>
      <c r="F1821" s="55" t="s">
        <v>305</v>
      </c>
      <c r="G1821" s="55" t="s">
        <v>748</v>
      </c>
      <c r="H1821" s="55" t="s">
        <v>306</v>
      </c>
      <c r="I1821" s="55" t="s">
        <v>849</v>
      </c>
      <c r="J1821" s="55" t="s">
        <v>596</v>
      </c>
      <c r="K1821" s="55" t="s">
        <v>129</v>
      </c>
      <c r="L1821" s="55"/>
      <c r="M1821" s="8"/>
      <c r="N1821" s="58"/>
      <c r="O1821" s="55"/>
      <c r="P1821" s="55"/>
      <c r="Q1821" s="55"/>
      <c r="R1821" s="8"/>
      <c r="S1821" s="58"/>
      <c r="T1821" s="55"/>
      <c r="U1821" s="55"/>
      <c r="V1821" s="55"/>
      <c r="W1821" s="8"/>
      <c r="X1821" s="58"/>
      <c r="Y1821" s="55"/>
      <c r="Z1821" s="55"/>
      <c r="AA1821" s="55"/>
      <c r="AB1821" s="8"/>
      <c r="AC1821" s="58"/>
      <c r="AD1821" s="55"/>
      <c r="AE1821" s="55"/>
      <c r="AF1821" s="55"/>
      <c r="AG1821" s="8"/>
      <c r="AH1821" s="58"/>
      <c r="AI1821" s="55"/>
      <c r="AJ1821" s="55"/>
      <c r="AK1821" s="55">
        <v>0</v>
      </c>
      <c r="AL1821" s="8">
        <v>0</v>
      </c>
      <c r="AM1821" s="58">
        <v>0</v>
      </c>
      <c r="AN1821" s="237">
        <v>1</v>
      </c>
      <c r="AO1821" s="228"/>
      <c r="AP1821" s="55">
        <v>0</v>
      </c>
      <c r="AQ1821" s="200">
        <v>0</v>
      </c>
      <c r="AR1821" s="201">
        <v>0</v>
      </c>
      <c r="AS1821" s="55">
        <v>1</v>
      </c>
      <c r="AT1821" s="55"/>
      <c r="AU1821" s="438">
        <v>99.47304756383096</v>
      </c>
      <c r="AV1821" s="200">
        <v>50963.152834674569</v>
      </c>
      <c r="AW1821" s="201">
        <v>0.51233127045767823</v>
      </c>
      <c r="AX1821" s="434">
        <v>1</v>
      </c>
      <c r="AY1821" s="55"/>
      <c r="AZ1821" s="438">
        <v>238.15375423453273</v>
      </c>
      <c r="BA1821" s="200">
        <v>119492.49203579218</v>
      </c>
      <c r="BB1821" s="201">
        <v>0.50174515375523543</v>
      </c>
      <c r="BC1821" s="435">
        <v>1</v>
      </c>
      <c r="BD1821" s="136"/>
    </row>
    <row r="1822" spans="1:56" ht="11.25" customHeight="1">
      <c r="A1822" s="5">
        <v>393</v>
      </c>
      <c r="B1822" s="55" t="s">
        <v>1152</v>
      </c>
      <c r="C1822" s="345">
        <v>4</v>
      </c>
      <c r="D1822" s="57">
        <v>37711</v>
      </c>
      <c r="E1822" s="94">
        <v>37.5</v>
      </c>
      <c r="F1822" s="55" t="s">
        <v>305</v>
      </c>
      <c r="G1822" s="55" t="s">
        <v>748</v>
      </c>
      <c r="H1822" s="55" t="s">
        <v>306</v>
      </c>
      <c r="I1822" s="55" t="s">
        <v>849</v>
      </c>
      <c r="J1822" s="55" t="s">
        <v>596</v>
      </c>
      <c r="K1822" s="55" t="s">
        <v>129</v>
      </c>
      <c r="L1822" s="55"/>
      <c r="M1822" s="8"/>
      <c r="N1822" s="58"/>
      <c r="O1822" s="55"/>
      <c r="P1822" s="55"/>
      <c r="Q1822" s="55"/>
      <c r="R1822" s="8"/>
      <c r="S1822" s="58"/>
      <c r="T1822" s="55"/>
      <c r="U1822" s="55"/>
      <c r="V1822" s="55"/>
      <c r="W1822" s="8"/>
      <c r="X1822" s="58"/>
      <c r="Y1822" s="55"/>
      <c r="Z1822" s="55"/>
      <c r="AA1822" s="55"/>
      <c r="AB1822" s="8"/>
      <c r="AC1822" s="58"/>
      <c r="AD1822" s="55"/>
      <c r="AE1822" s="55"/>
      <c r="AF1822" s="55"/>
      <c r="AG1822" s="8"/>
      <c r="AH1822" s="58"/>
      <c r="AI1822" s="55"/>
      <c r="AJ1822" s="55"/>
      <c r="AK1822" s="55">
        <v>91</v>
      </c>
      <c r="AL1822" s="8">
        <v>44851.048107839997</v>
      </c>
      <c r="AM1822" s="58">
        <v>0.49286866052571421</v>
      </c>
      <c r="AN1822" s="237">
        <v>1</v>
      </c>
      <c r="AO1822" s="228"/>
      <c r="AP1822" s="55">
        <v>77.413034996335909</v>
      </c>
      <c r="AQ1822" s="200">
        <v>39566.262320776448</v>
      </c>
      <c r="AR1822" s="201">
        <v>0.51110594388463371</v>
      </c>
      <c r="AS1822" s="55">
        <v>1</v>
      </c>
      <c r="AT1822" s="55"/>
      <c r="AU1822" s="438">
        <v>50.946111450551911</v>
      </c>
      <c r="AV1822" s="200">
        <v>26101.286004339727</v>
      </c>
      <c r="AW1822" s="201">
        <v>0.51233127045767823</v>
      </c>
      <c r="AX1822" s="434">
        <v>1</v>
      </c>
      <c r="AY1822" s="55"/>
      <c r="AZ1822" s="438">
        <v>198.00334404223699</v>
      </c>
      <c r="BA1822" s="200">
        <v>99347.218300522974</v>
      </c>
      <c r="BB1822" s="201">
        <v>0.50174515375523543</v>
      </c>
      <c r="BC1822" s="435">
        <v>1</v>
      </c>
      <c r="BD1822" s="136"/>
    </row>
    <row r="1823" spans="1:56" ht="11.25" customHeight="1">
      <c r="A1823" s="123">
        <v>393</v>
      </c>
      <c r="B1823" s="55" t="s">
        <v>1153</v>
      </c>
      <c r="C1823" s="345">
        <v>5</v>
      </c>
      <c r="D1823" s="57">
        <v>41353</v>
      </c>
      <c r="E1823" s="94">
        <v>110</v>
      </c>
      <c r="F1823" s="55" t="s">
        <v>305</v>
      </c>
      <c r="G1823" s="55" t="s">
        <v>748</v>
      </c>
      <c r="H1823" s="55" t="s">
        <v>306</v>
      </c>
      <c r="I1823" s="55" t="s">
        <v>849</v>
      </c>
      <c r="J1823" s="55" t="s">
        <v>596</v>
      </c>
      <c r="K1823" s="55" t="s">
        <v>129</v>
      </c>
      <c r="L1823" s="197">
        <v>723.49943078840761</v>
      </c>
      <c r="M1823" s="8">
        <v>351991.02115987061</v>
      </c>
      <c r="N1823" s="58">
        <v>0.48651181491089912</v>
      </c>
      <c r="O1823" s="55"/>
      <c r="P1823" s="55"/>
      <c r="Q1823" s="197"/>
      <c r="R1823" s="8"/>
      <c r="S1823" s="58"/>
      <c r="T1823" s="55"/>
      <c r="U1823" s="55"/>
      <c r="V1823" s="197"/>
      <c r="W1823" s="8"/>
      <c r="X1823" s="58"/>
      <c r="Y1823" s="55"/>
      <c r="Z1823" s="55"/>
      <c r="AA1823" s="197"/>
      <c r="AB1823" s="8"/>
      <c r="AC1823" s="58"/>
      <c r="AD1823" s="55"/>
      <c r="AE1823" s="55"/>
      <c r="AF1823" s="197"/>
      <c r="AG1823" s="8"/>
      <c r="AH1823" s="58"/>
      <c r="AI1823" s="55"/>
      <c r="AJ1823" s="55"/>
      <c r="AK1823" s="55">
        <v>652</v>
      </c>
      <c r="AL1823" s="8">
        <v>302700.10672511999</v>
      </c>
      <c r="AM1823" s="58">
        <v>0.46426396736981596</v>
      </c>
      <c r="AN1823" s="237">
        <v>1</v>
      </c>
      <c r="AO1823" s="228"/>
      <c r="AP1823" s="55">
        <v>329.88632502992027</v>
      </c>
      <c r="AQ1823" s="200">
        <v>110870.17507173571</v>
      </c>
      <c r="AR1823" s="201">
        <v>0.3360859989018336</v>
      </c>
      <c r="AS1823" s="55">
        <v>1</v>
      </c>
      <c r="AT1823" s="55"/>
      <c r="AU1823" s="424">
        <v>78.981771880923191</v>
      </c>
      <c r="AV1823" s="200">
        <v>40464.831530751901</v>
      </c>
      <c r="AW1823" s="201">
        <v>0.51233127045767823</v>
      </c>
      <c r="AX1823" s="423">
        <v>1</v>
      </c>
      <c r="AY1823" s="55"/>
      <c r="AZ1823" s="423">
        <v>0</v>
      </c>
      <c r="BA1823" s="200">
        <v>0</v>
      </c>
      <c r="BB1823" s="201">
        <v>0</v>
      </c>
      <c r="BC1823" s="425">
        <v>1</v>
      </c>
      <c r="BD1823" s="136"/>
    </row>
    <row r="1824" spans="1:56" ht="11.25" customHeight="1">
      <c r="A1824" s="123">
        <v>393</v>
      </c>
      <c r="B1824" s="55" t="s">
        <v>1159</v>
      </c>
      <c r="C1824" s="345">
        <v>6</v>
      </c>
      <c r="D1824" s="57">
        <v>41760</v>
      </c>
      <c r="E1824" s="94">
        <v>50</v>
      </c>
      <c r="F1824" s="122" t="s">
        <v>305</v>
      </c>
      <c r="G1824" s="122" t="s">
        <v>748</v>
      </c>
      <c r="H1824" s="122" t="s">
        <v>306</v>
      </c>
      <c r="I1824" s="55" t="s">
        <v>849</v>
      </c>
      <c r="J1824" s="55" t="s">
        <v>596</v>
      </c>
      <c r="K1824" s="55" t="s">
        <v>129</v>
      </c>
      <c r="L1824" s="197">
        <v>296.67599404126122</v>
      </c>
      <c r="M1824" s="8">
        <v>144336.3763015091</v>
      </c>
      <c r="N1824" s="58">
        <v>0.48651181491089912</v>
      </c>
      <c r="O1824" s="55"/>
      <c r="P1824" s="55">
        <v>1</v>
      </c>
      <c r="Q1824" s="197">
        <v>140.26170932685358</v>
      </c>
      <c r="R1824" s="8">
        <v>74719.432793640779</v>
      </c>
      <c r="S1824" s="58">
        <v>0.53271440332672093</v>
      </c>
      <c r="T1824" s="55"/>
      <c r="U1824" s="55"/>
      <c r="V1824" s="197"/>
      <c r="W1824" s="8"/>
      <c r="X1824" s="58"/>
      <c r="Y1824" s="55"/>
      <c r="Z1824" s="55"/>
      <c r="AA1824" s="197"/>
      <c r="AB1824" s="8"/>
      <c r="AC1824" s="58"/>
      <c r="AD1824" s="55"/>
      <c r="AE1824" s="55"/>
      <c r="AF1824" s="197"/>
      <c r="AG1824" s="8"/>
      <c r="AH1824" s="58"/>
      <c r="AI1824" s="55"/>
      <c r="AJ1824" s="55"/>
      <c r="AK1824" s="55">
        <v>294</v>
      </c>
      <c r="AL1824" s="8">
        <v>136584.19449791999</v>
      </c>
      <c r="AM1824" s="58">
        <v>0.46457209012897954</v>
      </c>
      <c r="AN1824" s="237">
        <v>1</v>
      </c>
      <c r="AO1824" s="228"/>
      <c r="AP1824" s="55">
        <v>120.00917497007971</v>
      </c>
      <c r="AQ1824" s="200">
        <v>40333.403447204262</v>
      </c>
      <c r="AR1824" s="201">
        <v>0.33608599890183438</v>
      </c>
      <c r="AS1824" s="55">
        <v>1</v>
      </c>
      <c r="AT1824" s="55"/>
      <c r="AU1824" s="423">
        <v>0</v>
      </c>
      <c r="AV1824" s="200">
        <v>0</v>
      </c>
      <c r="AW1824" s="201">
        <v>0</v>
      </c>
      <c r="AX1824" s="423">
        <v>1</v>
      </c>
      <c r="AY1824" s="55"/>
      <c r="AZ1824" s="423">
        <v>0</v>
      </c>
      <c r="BA1824" s="200">
        <v>0</v>
      </c>
      <c r="BB1824" s="201">
        <v>0</v>
      </c>
      <c r="BC1824" s="425">
        <v>1</v>
      </c>
      <c r="BD1824" s="136"/>
    </row>
    <row r="1825" spans="1:56" ht="11.25" customHeight="1">
      <c r="A1825" s="357">
        <v>394</v>
      </c>
      <c r="B1825" s="263" t="s">
        <v>286</v>
      </c>
      <c r="C1825" s="344">
        <v>0</v>
      </c>
      <c r="D1825" s="264"/>
      <c r="E1825" s="421">
        <v>50</v>
      </c>
      <c r="F1825" s="263" t="s">
        <v>459</v>
      </c>
      <c r="G1825" s="263" t="s">
        <v>748</v>
      </c>
      <c r="H1825" s="263" t="s">
        <v>876</v>
      </c>
      <c r="I1825" s="263" t="s">
        <v>103</v>
      </c>
      <c r="J1825" s="263"/>
      <c r="K1825" s="263"/>
      <c r="L1825" s="267">
        <v>121.85764999999999</v>
      </c>
      <c r="M1825" s="265">
        <v>0</v>
      </c>
      <c r="N1825" s="268">
        <v>0</v>
      </c>
      <c r="O1825" s="263"/>
      <c r="P1825" s="263"/>
      <c r="Q1825" s="267">
        <v>235.74535</v>
      </c>
      <c r="R1825" s="265">
        <v>0</v>
      </c>
      <c r="S1825" s="268">
        <v>0</v>
      </c>
      <c r="T1825" s="263"/>
      <c r="U1825" s="263"/>
      <c r="V1825" s="267">
        <v>246.07345000000001</v>
      </c>
      <c r="W1825" s="265">
        <v>0</v>
      </c>
      <c r="X1825" s="268">
        <v>0</v>
      </c>
      <c r="Y1825" s="263"/>
      <c r="Z1825" s="263"/>
      <c r="AA1825" s="265">
        <v>253.54589999999999</v>
      </c>
      <c r="AB1825" s="265">
        <v>0</v>
      </c>
      <c r="AC1825" s="268">
        <v>0</v>
      </c>
      <c r="AD1825" s="263"/>
      <c r="AE1825" s="263"/>
      <c r="AF1825" s="271">
        <v>266.97840000000002</v>
      </c>
      <c r="AG1825" s="265">
        <v>0</v>
      </c>
      <c r="AH1825" s="268">
        <v>0</v>
      </c>
      <c r="AI1825" s="263"/>
      <c r="AJ1825" s="263"/>
      <c r="AK1825" s="263">
        <v>244.39189999999999</v>
      </c>
      <c r="AL1825" s="265">
        <v>0</v>
      </c>
      <c r="AM1825" s="268">
        <v>0</v>
      </c>
      <c r="AN1825" s="263"/>
      <c r="AO1825" s="313"/>
      <c r="AP1825" s="263">
        <v>162.09545</v>
      </c>
      <c r="AQ1825" s="265">
        <v>0</v>
      </c>
      <c r="AR1825" s="268">
        <v>0</v>
      </c>
      <c r="AS1825" s="263"/>
      <c r="AT1825" s="263"/>
      <c r="AU1825" s="422">
        <v>200.99</v>
      </c>
      <c r="AV1825" s="265">
        <v>0</v>
      </c>
      <c r="AW1825" s="268">
        <v>0</v>
      </c>
      <c r="AX1825" s="422"/>
      <c r="AY1825" s="263"/>
      <c r="AZ1825" s="422">
        <v>191.35840000000002</v>
      </c>
      <c r="BA1825" s="265">
        <v>0</v>
      </c>
      <c r="BB1825" s="268">
        <v>0</v>
      </c>
      <c r="BC1825" s="422"/>
      <c r="BD1825" s="263"/>
    </row>
    <row r="1826" spans="1:56" s="4" customFormat="1" ht="11.25" customHeight="1">
      <c r="A1826" s="123">
        <v>394</v>
      </c>
      <c r="B1826" s="55" t="s">
        <v>286</v>
      </c>
      <c r="C1826" s="345">
        <v>1</v>
      </c>
      <c r="D1826" s="57">
        <v>34947</v>
      </c>
      <c r="E1826" s="8">
        <v>12.5</v>
      </c>
      <c r="F1826" s="55" t="s">
        <v>459</v>
      </c>
      <c r="G1826" s="55" t="s">
        <v>748</v>
      </c>
      <c r="H1826" s="55" t="s">
        <v>876</v>
      </c>
      <c r="I1826" s="55" t="s">
        <v>103</v>
      </c>
      <c r="J1826" s="55"/>
      <c r="K1826" s="55"/>
      <c r="L1826" s="55"/>
      <c r="M1826" s="8"/>
      <c r="N1826" s="58"/>
      <c r="O1826" s="55"/>
      <c r="P1826" s="55"/>
      <c r="Q1826" s="55"/>
      <c r="R1826" s="8"/>
      <c r="S1826" s="58"/>
      <c r="T1826" s="55"/>
      <c r="U1826" s="55"/>
      <c r="V1826" s="136"/>
      <c r="W1826" s="8"/>
      <c r="X1826" s="58"/>
      <c r="Y1826" s="55"/>
      <c r="Z1826" s="55"/>
      <c r="AA1826" s="136"/>
      <c r="AB1826" s="8"/>
      <c r="AC1826" s="58"/>
      <c r="AD1826" s="55"/>
      <c r="AE1826" s="55"/>
      <c r="AF1826" s="136"/>
      <c r="AG1826" s="8"/>
      <c r="AH1826" s="58"/>
      <c r="AI1826" s="55"/>
      <c r="AJ1826" s="55"/>
      <c r="AK1826" s="55">
        <v>236.72045</v>
      </c>
      <c r="AL1826" s="8">
        <v>0</v>
      </c>
      <c r="AM1826" s="58">
        <v>0</v>
      </c>
      <c r="AN1826" s="55"/>
      <c r="AO1826" s="228"/>
      <c r="AP1826" s="55">
        <v>162.1</v>
      </c>
      <c r="AQ1826" s="200">
        <v>0</v>
      </c>
      <c r="AR1826" s="201">
        <v>0</v>
      </c>
      <c r="AS1826" s="55"/>
      <c r="AT1826" s="55"/>
      <c r="AU1826" s="423">
        <v>200.99</v>
      </c>
      <c r="AV1826" s="200">
        <v>0</v>
      </c>
      <c r="AW1826" s="201">
        <v>0</v>
      </c>
      <c r="AX1826" s="423"/>
      <c r="AY1826" s="55"/>
      <c r="AZ1826" s="423">
        <v>191.35840000000002</v>
      </c>
      <c r="BA1826" s="200">
        <v>0</v>
      </c>
      <c r="BB1826" s="201">
        <v>0</v>
      </c>
      <c r="BC1826" s="425"/>
      <c r="BD1826" s="136"/>
    </row>
    <row r="1827" spans="1:56" ht="11.25" customHeight="1">
      <c r="A1827" s="123">
        <v>394</v>
      </c>
      <c r="B1827" s="55" t="s">
        <v>286</v>
      </c>
      <c r="C1827" s="345">
        <v>2</v>
      </c>
      <c r="D1827" s="57">
        <v>34970</v>
      </c>
      <c r="E1827" s="8">
        <v>12.5</v>
      </c>
      <c r="F1827" s="55" t="s">
        <v>459</v>
      </c>
      <c r="G1827" s="55" t="s">
        <v>748</v>
      </c>
      <c r="H1827" s="55" t="s">
        <v>876</v>
      </c>
      <c r="I1827" s="55" t="s">
        <v>103</v>
      </c>
      <c r="J1827" s="55"/>
      <c r="K1827" s="55"/>
      <c r="L1827" s="55"/>
      <c r="M1827" s="8"/>
      <c r="N1827" s="58"/>
      <c r="O1827" s="55"/>
      <c r="P1827" s="55"/>
      <c r="Q1827" s="55"/>
      <c r="R1827" s="8"/>
      <c r="S1827" s="58"/>
      <c r="T1827" s="55"/>
      <c r="U1827" s="55"/>
      <c r="V1827" s="55"/>
      <c r="W1827" s="8"/>
      <c r="X1827" s="58"/>
      <c r="Y1827" s="55"/>
      <c r="Z1827" s="55"/>
      <c r="AA1827" s="55"/>
      <c r="AB1827" s="8"/>
      <c r="AC1827" s="58"/>
      <c r="AD1827" s="55"/>
      <c r="AE1827" s="55"/>
      <c r="AF1827" s="55"/>
      <c r="AG1827" s="8"/>
      <c r="AH1827" s="58"/>
      <c r="AI1827" s="55"/>
      <c r="AJ1827" s="55"/>
      <c r="AK1827" s="55">
        <v>5.7113000000000005</v>
      </c>
      <c r="AL1827" s="8">
        <v>0</v>
      </c>
      <c r="AM1827" s="58">
        <v>0</v>
      </c>
      <c r="AN1827" s="55"/>
      <c r="AO1827" s="228"/>
      <c r="AP1827" s="55">
        <v>0</v>
      </c>
      <c r="AQ1827" s="200">
        <v>0</v>
      </c>
      <c r="AR1827" s="201">
        <v>0</v>
      </c>
      <c r="AS1827" s="55"/>
      <c r="AT1827" s="55"/>
      <c r="AU1827" s="423">
        <v>0</v>
      </c>
      <c r="AV1827" s="200">
        <v>0</v>
      </c>
      <c r="AW1827" s="201">
        <v>0</v>
      </c>
      <c r="AX1827" s="423"/>
      <c r="AY1827" s="55"/>
      <c r="AZ1827" s="423">
        <v>0</v>
      </c>
      <c r="BA1827" s="200">
        <v>0</v>
      </c>
      <c r="BB1827" s="201">
        <v>0</v>
      </c>
      <c r="BC1827" s="425"/>
      <c r="BD1827" s="136"/>
    </row>
    <row r="1828" spans="1:56" s="4" customFormat="1" ht="11.25" customHeight="1">
      <c r="A1828" s="123">
        <v>394</v>
      </c>
      <c r="B1828" s="55" t="s">
        <v>286</v>
      </c>
      <c r="C1828" s="345">
        <v>3</v>
      </c>
      <c r="D1828" s="57">
        <v>35077</v>
      </c>
      <c r="E1828" s="8">
        <v>12.5</v>
      </c>
      <c r="F1828" s="55" t="s">
        <v>459</v>
      </c>
      <c r="G1828" s="55" t="s">
        <v>748</v>
      </c>
      <c r="H1828" s="55" t="s">
        <v>876</v>
      </c>
      <c r="I1828" s="55" t="s">
        <v>103</v>
      </c>
      <c r="J1828" s="55"/>
      <c r="K1828" s="55"/>
      <c r="L1828" s="55"/>
      <c r="M1828" s="8"/>
      <c r="N1828" s="58"/>
      <c r="O1828" s="55"/>
      <c r="P1828" s="55"/>
      <c r="Q1828" s="55"/>
      <c r="R1828" s="8"/>
      <c r="S1828" s="58"/>
      <c r="T1828" s="55"/>
      <c r="U1828" s="55"/>
      <c r="V1828" s="55"/>
      <c r="W1828" s="8"/>
      <c r="X1828" s="58"/>
      <c r="Y1828" s="55"/>
      <c r="Z1828" s="55"/>
      <c r="AA1828" s="55"/>
      <c r="AB1828" s="8"/>
      <c r="AC1828" s="58"/>
      <c r="AD1828" s="55"/>
      <c r="AE1828" s="55"/>
      <c r="AF1828" s="55"/>
      <c r="AG1828" s="8"/>
      <c r="AH1828" s="58"/>
      <c r="AI1828" s="55"/>
      <c r="AJ1828" s="55"/>
      <c r="AK1828" s="55">
        <v>1.5621500000000001</v>
      </c>
      <c r="AL1828" s="8">
        <v>0</v>
      </c>
      <c r="AM1828" s="58">
        <v>0</v>
      </c>
      <c r="AN1828" s="55"/>
      <c r="AO1828" s="228"/>
      <c r="AP1828" s="55">
        <v>0</v>
      </c>
      <c r="AQ1828" s="200">
        <v>0</v>
      </c>
      <c r="AR1828" s="201">
        <v>0</v>
      </c>
      <c r="AS1828" s="55"/>
      <c r="AT1828" s="55"/>
      <c r="AU1828" s="423">
        <v>0</v>
      </c>
      <c r="AV1828" s="200">
        <v>0</v>
      </c>
      <c r="AW1828" s="201">
        <v>0</v>
      </c>
      <c r="AX1828" s="423"/>
      <c r="AY1828" s="55"/>
      <c r="AZ1828" s="423">
        <v>0</v>
      </c>
      <c r="BA1828" s="200">
        <v>0</v>
      </c>
      <c r="BB1828" s="201">
        <v>0</v>
      </c>
      <c r="BC1828" s="425"/>
      <c r="BD1828" s="136"/>
    </row>
    <row r="1829" spans="1:56" ht="11.25" customHeight="1">
      <c r="A1829" s="123">
        <v>394</v>
      </c>
      <c r="B1829" s="55" t="s">
        <v>286</v>
      </c>
      <c r="C1829" s="345">
        <v>4</v>
      </c>
      <c r="D1829" s="57">
        <v>35092</v>
      </c>
      <c r="E1829" s="8">
        <v>12.5</v>
      </c>
      <c r="F1829" s="55" t="s">
        <v>459</v>
      </c>
      <c r="G1829" s="55" t="s">
        <v>748</v>
      </c>
      <c r="H1829" s="55" t="s">
        <v>876</v>
      </c>
      <c r="I1829" s="55" t="s">
        <v>103</v>
      </c>
      <c r="J1829" s="55"/>
      <c r="K1829" s="55"/>
      <c r="L1829" s="55"/>
      <c r="M1829" s="8"/>
      <c r="N1829" s="58"/>
      <c r="O1829" s="55"/>
      <c r="P1829" s="55"/>
      <c r="Q1829" s="55"/>
      <c r="R1829" s="8"/>
      <c r="S1829" s="58"/>
      <c r="T1829" s="55"/>
      <c r="U1829" s="55"/>
      <c r="V1829" s="55"/>
      <c r="W1829" s="8"/>
      <c r="X1829" s="58"/>
      <c r="Y1829" s="55"/>
      <c r="Z1829" s="55"/>
      <c r="AA1829" s="55"/>
      <c r="AB1829" s="8"/>
      <c r="AC1829" s="58"/>
      <c r="AD1829" s="55"/>
      <c r="AE1829" s="55"/>
      <c r="AF1829" s="55"/>
      <c r="AG1829" s="8"/>
      <c r="AH1829" s="58"/>
      <c r="AI1829" s="55"/>
      <c r="AJ1829" s="55"/>
      <c r="AK1829" s="55">
        <v>0.39800000000000002</v>
      </c>
      <c r="AL1829" s="8">
        <v>0</v>
      </c>
      <c r="AM1829" s="58">
        <v>0</v>
      </c>
      <c r="AN1829" s="55"/>
      <c r="AO1829" s="228"/>
      <c r="AP1829" s="55">
        <v>0</v>
      </c>
      <c r="AQ1829" s="200">
        <v>0</v>
      </c>
      <c r="AR1829" s="201">
        <v>0</v>
      </c>
      <c r="AS1829" s="55"/>
      <c r="AT1829" s="55"/>
      <c r="AU1829" s="423">
        <v>0</v>
      </c>
      <c r="AV1829" s="200">
        <v>0</v>
      </c>
      <c r="AW1829" s="201">
        <v>0</v>
      </c>
      <c r="AX1829" s="423"/>
      <c r="AY1829" s="55"/>
      <c r="AZ1829" s="423">
        <v>0</v>
      </c>
      <c r="BA1829" s="200">
        <v>0</v>
      </c>
      <c r="BB1829" s="201">
        <v>0</v>
      </c>
      <c r="BC1829" s="425"/>
      <c r="BD1829" s="136"/>
    </row>
    <row r="1830" spans="1:56" ht="11.25" customHeight="1">
      <c r="A1830" s="357">
        <v>395</v>
      </c>
      <c r="B1830" s="263" t="s">
        <v>1044</v>
      </c>
      <c r="C1830" s="344">
        <v>0</v>
      </c>
      <c r="D1830" s="264"/>
      <c r="E1830" s="421">
        <v>412.02000000000004</v>
      </c>
      <c r="F1830" s="263" t="s">
        <v>55</v>
      </c>
      <c r="G1830" s="263" t="s">
        <v>589</v>
      </c>
      <c r="H1830" s="263" t="s">
        <v>373</v>
      </c>
      <c r="I1830" s="263" t="s">
        <v>103</v>
      </c>
      <c r="J1830" s="263"/>
      <c r="K1830" s="263"/>
      <c r="L1830" s="267">
        <v>2004.925</v>
      </c>
      <c r="M1830" s="265">
        <v>0</v>
      </c>
      <c r="N1830" s="268">
        <v>0</v>
      </c>
      <c r="O1830" s="263"/>
      <c r="P1830" s="263"/>
      <c r="Q1830" s="267">
        <v>1819.6261499999998</v>
      </c>
      <c r="R1830" s="265">
        <v>0</v>
      </c>
      <c r="S1830" s="268">
        <v>0</v>
      </c>
      <c r="T1830" s="263"/>
      <c r="U1830" s="263"/>
      <c r="V1830" s="267">
        <v>2113.4297500000002</v>
      </c>
      <c r="W1830" s="265">
        <v>0</v>
      </c>
      <c r="X1830" s="268">
        <v>0</v>
      </c>
      <c r="Y1830" s="263"/>
      <c r="Z1830" s="263"/>
      <c r="AA1830" s="265">
        <v>1986.5373999999999</v>
      </c>
      <c r="AB1830" s="265">
        <v>0</v>
      </c>
      <c r="AC1830" s="268">
        <v>0</v>
      </c>
      <c r="AD1830" s="263"/>
      <c r="AE1830" s="263"/>
      <c r="AF1830" s="271">
        <v>1971.30395</v>
      </c>
      <c r="AG1830" s="265">
        <v>0</v>
      </c>
      <c r="AH1830" s="268">
        <v>0</v>
      </c>
      <c r="AI1830" s="263"/>
      <c r="AJ1830" s="263"/>
      <c r="AK1830" s="263">
        <v>1987.5125</v>
      </c>
      <c r="AL1830" s="265">
        <v>0</v>
      </c>
      <c r="AM1830" s="268">
        <v>0</v>
      </c>
      <c r="AN1830" s="263"/>
      <c r="AO1830" s="313"/>
      <c r="AP1830" s="263">
        <v>1769.17965</v>
      </c>
      <c r="AQ1830" s="265">
        <v>0</v>
      </c>
      <c r="AR1830" s="268">
        <v>0</v>
      </c>
      <c r="AS1830" s="263"/>
      <c r="AT1830" s="263"/>
      <c r="AU1830" s="422">
        <v>2063.6697999999997</v>
      </c>
      <c r="AV1830" s="265">
        <v>0</v>
      </c>
      <c r="AW1830" s="268">
        <v>0</v>
      </c>
      <c r="AX1830" s="422"/>
      <c r="AY1830" s="263"/>
      <c r="AZ1830" s="422">
        <v>2097.5296499999999</v>
      </c>
      <c r="BA1830" s="265">
        <v>0</v>
      </c>
      <c r="BB1830" s="268">
        <v>0</v>
      </c>
      <c r="BC1830" s="422"/>
      <c r="BD1830" s="263"/>
    </row>
    <row r="1831" spans="1:56" s="4" customFormat="1" ht="11.25" customHeight="1">
      <c r="A1831" s="123">
        <v>395</v>
      </c>
      <c r="B1831" s="55" t="s">
        <v>1044</v>
      </c>
      <c r="C1831" s="345">
        <v>1</v>
      </c>
      <c r="D1831" s="57">
        <v>41721</v>
      </c>
      <c r="E1831" s="8">
        <v>68.67</v>
      </c>
      <c r="F1831" s="55" t="s">
        <v>55</v>
      </c>
      <c r="G1831" s="55" t="s">
        <v>589</v>
      </c>
      <c r="H1831" s="55" t="s">
        <v>373</v>
      </c>
      <c r="I1831" s="55" t="s">
        <v>103</v>
      </c>
      <c r="J1831" s="55"/>
      <c r="K1831" s="55"/>
      <c r="L1831" s="197">
        <v>334.15416666666664</v>
      </c>
      <c r="M1831" s="8">
        <v>0</v>
      </c>
      <c r="N1831" s="58">
        <v>0</v>
      </c>
      <c r="O1831" s="55"/>
      <c r="P1831" s="5" t="s">
        <v>1057</v>
      </c>
      <c r="Q1831" s="197">
        <v>303.27102500000001</v>
      </c>
      <c r="R1831" s="8">
        <v>0</v>
      </c>
      <c r="S1831" s="58">
        <v>0</v>
      </c>
      <c r="T1831" s="55"/>
      <c r="U1831" s="5" t="s">
        <v>1057</v>
      </c>
      <c r="V1831" s="222"/>
      <c r="W1831" s="8">
        <v>0</v>
      </c>
      <c r="X1831" s="58">
        <v>0</v>
      </c>
      <c r="Y1831" s="55"/>
      <c r="Z1831" s="5" t="s">
        <v>1057</v>
      </c>
      <c r="AA1831" s="222"/>
      <c r="AB1831" s="8"/>
      <c r="AC1831" s="58"/>
      <c r="AD1831" s="55"/>
      <c r="AE1831" s="5" t="s">
        <v>1057</v>
      </c>
      <c r="AF1831" s="222"/>
      <c r="AG1831" s="8"/>
      <c r="AH1831" s="58"/>
      <c r="AI1831" s="55"/>
      <c r="AJ1831" s="5" t="s">
        <v>1057</v>
      </c>
      <c r="AK1831" s="55">
        <v>406.71620000000001</v>
      </c>
      <c r="AL1831" s="8">
        <v>0</v>
      </c>
      <c r="AM1831" s="58">
        <v>0</v>
      </c>
      <c r="AN1831" s="55"/>
      <c r="AO1831" s="228" t="s">
        <v>1057</v>
      </c>
      <c r="AP1831" s="55">
        <v>347.95</v>
      </c>
      <c r="AQ1831" s="200">
        <v>0</v>
      </c>
      <c r="AR1831" s="201">
        <v>0</v>
      </c>
      <c r="AS1831" s="55"/>
      <c r="AT1831" s="55" t="s">
        <v>1057</v>
      </c>
      <c r="AU1831" s="423">
        <v>404.44759999999997</v>
      </c>
      <c r="AV1831" s="200">
        <v>0</v>
      </c>
      <c r="AW1831" s="201">
        <v>0</v>
      </c>
      <c r="AX1831" s="423"/>
      <c r="AY1831" s="55" t="s">
        <v>1057</v>
      </c>
      <c r="AZ1831" s="423">
        <v>324.04165</v>
      </c>
      <c r="BA1831" s="200">
        <v>0</v>
      </c>
      <c r="BB1831" s="201">
        <v>0</v>
      </c>
      <c r="BC1831" s="425"/>
      <c r="BD1831" s="136" t="s">
        <v>1057</v>
      </c>
    </row>
    <row r="1832" spans="1:56" s="54" customFormat="1" ht="11.25" customHeight="1">
      <c r="A1832" s="123">
        <v>395</v>
      </c>
      <c r="B1832" s="55" t="s">
        <v>1044</v>
      </c>
      <c r="C1832" s="345">
        <v>2</v>
      </c>
      <c r="D1832" s="57">
        <v>41719</v>
      </c>
      <c r="E1832" s="8">
        <v>68.67</v>
      </c>
      <c r="F1832" s="55" t="s">
        <v>55</v>
      </c>
      <c r="G1832" s="55" t="s">
        <v>589</v>
      </c>
      <c r="H1832" s="55" t="s">
        <v>373</v>
      </c>
      <c r="I1832" s="55" t="s">
        <v>103</v>
      </c>
      <c r="J1832" s="55"/>
      <c r="K1832" s="55"/>
      <c r="L1832" s="197">
        <v>334.15416666666664</v>
      </c>
      <c r="M1832" s="8">
        <v>0</v>
      </c>
      <c r="N1832" s="58">
        <v>0</v>
      </c>
      <c r="O1832" s="55"/>
      <c r="P1832" s="5" t="s">
        <v>1057</v>
      </c>
      <c r="Q1832" s="197">
        <v>303.27102500000001</v>
      </c>
      <c r="R1832" s="8">
        <v>0</v>
      </c>
      <c r="S1832" s="58">
        <v>0</v>
      </c>
      <c r="T1832" s="55"/>
      <c r="U1832" s="5" t="s">
        <v>1057</v>
      </c>
      <c r="V1832" s="222"/>
      <c r="W1832" s="8">
        <v>0</v>
      </c>
      <c r="X1832" s="58">
        <v>0</v>
      </c>
      <c r="Y1832" s="55"/>
      <c r="Z1832" s="5" t="s">
        <v>1057</v>
      </c>
      <c r="AA1832" s="222"/>
      <c r="AB1832" s="8"/>
      <c r="AC1832" s="58"/>
      <c r="AD1832" s="55"/>
      <c r="AE1832" s="5" t="s">
        <v>1057</v>
      </c>
      <c r="AF1832" s="222"/>
      <c r="AG1832" s="8"/>
      <c r="AH1832" s="58"/>
      <c r="AI1832" s="55"/>
      <c r="AJ1832" s="5" t="s">
        <v>1057</v>
      </c>
      <c r="AK1832" s="55">
        <v>304.072</v>
      </c>
      <c r="AL1832" s="8">
        <v>0</v>
      </c>
      <c r="AM1832" s="58">
        <v>0</v>
      </c>
      <c r="AN1832" s="55"/>
      <c r="AO1832" s="228" t="s">
        <v>1057</v>
      </c>
      <c r="AP1832" s="55">
        <v>267.14</v>
      </c>
      <c r="AQ1832" s="200">
        <v>0</v>
      </c>
      <c r="AR1832" s="201">
        <v>0</v>
      </c>
      <c r="AS1832" s="55"/>
      <c r="AT1832" s="55" t="s">
        <v>1057</v>
      </c>
      <c r="AU1832" s="423">
        <v>321.91234999999995</v>
      </c>
      <c r="AV1832" s="200">
        <v>0</v>
      </c>
      <c r="AW1832" s="201">
        <v>0</v>
      </c>
      <c r="AX1832" s="423"/>
      <c r="AY1832" s="55" t="s">
        <v>1057</v>
      </c>
      <c r="AZ1832" s="423">
        <v>298.32090000000005</v>
      </c>
      <c r="BA1832" s="200">
        <v>0</v>
      </c>
      <c r="BB1832" s="201">
        <v>0</v>
      </c>
      <c r="BC1832" s="425"/>
      <c r="BD1832" s="136" t="s">
        <v>1057</v>
      </c>
    </row>
    <row r="1833" spans="1:56" s="54" customFormat="1" ht="11.25" customHeight="1">
      <c r="A1833" s="123">
        <v>395</v>
      </c>
      <c r="B1833" s="55" t="s">
        <v>1044</v>
      </c>
      <c r="C1833" s="345">
        <v>3</v>
      </c>
      <c r="D1833" s="57">
        <v>41727</v>
      </c>
      <c r="E1833" s="8">
        <v>68.67</v>
      </c>
      <c r="F1833" s="122" t="s">
        <v>55</v>
      </c>
      <c r="G1833" s="122" t="s">
        <v>589</v>
      </c>
      <c r="H1833" s="55" t="s">
        <v>373</v>
      </c>
      <c r="I1833" s="55" t="s">
        <v>103</v>
      </c>
      <c r="J1833" s="55"/>
      <c r="K1833" s="55"/>
      <c r="L1833" s="222">
        <v>334.15416666666664</v>
      </c>
      <c r="M1833" s="126">
        <v>0</v>
      </c>
      <c r="N1833" s="221">
        <v>0</v>
      </c>
      <c r="O1833" s="136"/>
      <c r="P1833" s="135" t="s">
        <v>1057</v>
      </c>
      <c r="Q1833" s="222">
        <v>303.27102500000001</v>
      </c>
      <c r="R1833" s="126">
        <v>0</v>
      </c>
      <c r="S1833" s="221">
        <v>0</v>
      </c>
      <c r="T1833" s="136"/>
      <c r="U1833" s="135" t="s">
        <v>1057</v>
      </c>
      <c r="V1833" s="222"/>
      <c r="W1833" s="126">
        <v>0</v>
      </c>
      <c r="X1833" s="221">
        <v>0</v>
      </c>
      <c r="Y1833" s="136"/>
      <c r="Z1833" s="135" t="s">
        <v>1057</v>
      </c>
      <c r="AA1833" s="222"/>
      <c r="AB1833" s="126"/>
      <c r="AC1833" s="221"/>
      <c r="AD1833" s="136"/>
      <c r="AE1833" s="135" t="s">
        <v>1057</v>
      </c>
      <c r="AF1833" s="222"/>
      <c r="AG1833" s="126"/>
      <c r="AH1833" s="221"/>
      <c r="AI1833" s="136"/>
      <c r="AJ1833" s="135" t="s">
        <v>1057</v>
      </c>
      <c r="AK1833" s="136">
        <v>298.87810000000002</v>
      </c>
      <c r="AL1833" s="8">
        <v>0</v>
      </c>
      <c r="AM1833" s="58">
        <v>0</v>
      </c>
      <c r="AN1833" s="55"/>
      <c r="AO1833" s="237" t="s">
        <v>1057</v>
      </c>
      <c r="AP1833" s="136">
        <v>256.35000000000002</v>
      </c>
      <c r="AQ1833" s="200">
        <v>0</v>
      </c>
      <c r="AR1833" s="201">
        <v>0</v>
      </c>
      <c r="AS1833" s="136"/>
      <c r="AT1833" s="136" t="s">
        <v>1057</v>
      </c>
      <c r="AU1833" s="423">
        <v>318.07165000000003</v>
      </c>
      <c r="AV1833" s="200">
        <v>0</v>
      </c>
      <c r="AW1833" s="201">
        <v>0</v>
      </c>
      <c r="AX1833" s="423"/>
      <c r="AY1833" s="136" t="s">
        <v>1057</v>
      </c>
      <c r="AZ1833" s="423">
        <v>345.41425000000004</v>
      </c>
      <c r="BA1833" s="200">
        <v>0</v>
      </c>
      <c r="BB1833" s="201">
        <v>0</v>
      </c>
      <c r="BC1833" s="425"/>
      <c r="BD1833" s="136" t="s">
        <v>1057</v>
      </c>
    </row>
    <row r="1834" spans="1:56" s="4" customFormat="1" ht="11.25" customHeight="1">
      <c r="A1834" s="123">
        <v>395</v>
      </c>
      <c r="B1834" s="55" t="s">
        <v>1044</v>
      </c>
      <c r="C1834" s="345">
        <v>4</v>
      </c>
      <c r="D1834" s="57">
        <v>41802</v>
      </c>
      <c r="E1834" s="8">
        <v>68.67</v>
      </c>
      <c r="F1834" s="122" t="s">
        <v>55</v>
      </c>
      <c r="G1834" s="122" t="s">
        <v>589</v>
      </c>
      <c r="H1834" s="55" t="s">
        <v>373</v>
      </c>
      <c r="I1834" s="55" t="s">
        <v>103</v>
      </c>
      <c r="J1834" s="55"/>
      <c r="K1834" s="55"/>
      <c r="L1834" s="197">
        <v>334.15416666666664</v>
      </c>
      <c r="M1834" s="8">
        <v>0</v>
      </c>
      <c r="N1834" s="58">
        <v>0</v>
      </c>
      <c r="O1834" s="55"/>
      <c r="P1834" s="5" t="s">
        <v>1057</v>
      </c>
      <c r="Q1834" s="197">
        <v>303.27102500000001</v>
      </c>
      <c r="R1834" s="8">
        <v>0</v>
      </c>
      <c r="S1834" s="58">
        <v>0</v>
      </c>
      <c r="T1834" s="55"/>
      <c r="U1834" s="5" t="s">
        <v>1057</v>
      </c>
      <c r="V1834" s="197"/>
      <c r="W1834" s="8">
        <v>0</v>
      </c>
      <c r="X1834" s="58">
        <v>0</v>
      </c>
      <c r="Y1834" s="55"/>
      <c r="Z1834" s="5" t="s">
        <v>1057</v>
      </c>
      <c r="AA1834" s="197"/>
      <c r="AB1834" s="8"/>
      <c r="AC1834" s="58"/>
      <c r="AD1834" s="55"/>
      <c r="AE1834" s="5" t="s">
        <v>1057</v>
      </c>
      <c r="AF1834" s="197"/>
      <c r="AG1834" s="8"/>
      <c r="AH1834" s="58"/>
      <c r="AI1834" s="55"/>
      <c r="AJ1834" s="5" t="s">
        <v>1057</v>
      </c>
      <c r="AK1834" s="55">
        <v>284.64959999999996</v>
      </c>
      <c r="AL1834" s="8">
        <v>0</v>
      </c>
      <c r="AM1834" s="58">
        <v>0</v>
      </c>
      <c r="AN1834" s="55"/>
      <c r="AO1834" s="228" t="s">
        <v>1057</v>
      </c>
      <c r="AP1834" s="55">
        <v>259.43</v>
      </c>
      <c r="AQ1834" s="200">
        <v>0</v>
      </c>
      <c r="AR1834" s="201">
        <v>0</v>
      </c>
      <c r="AS1834" s="55"/>
      <c r="AT1834" s="55" t="s">
        <v>1057</v>
      </c>
      <c r="AU1834" s="423">
        <v>320.0517000000001</v>
      </c>
      <c r="AV1834" s="200">
        <v>0</v>
      </c>
      <c r="AW1834" s="201">
        <v>0</v>
      </c>
      <c r="AX1834" s="423"/>
      <c r="AY1834" s="55" t="s">
        <v>1057</v>
      </c>
      <c r="AZ1834" s="423">
        <v>346.6182</v>
      </c>
      <c r="BA1834" s="200">
        <v>0</v>
      </c>
      <c r="BB1834" s="201">
        <v>0</v>
      </c>
      <c r="BC1834" s="425"/>
      <c r="BD1834" s="136" t="s">
        <v>1057</v>
      </c>
    </row>
    <row r="1835" spans="1:56" ht="11.25" customHeight="1">
      <c r="A1835" s="123">
        <v>395</v>
      </c>
      <c r="B1835" s="55" t="s">
        <v>1044</v>
      </c>
      <c r="C1835" s="345">
        <v>5</v>
      </c>
      <c r="D1835" s="57">
        <v>41851</v>
      </c>
      <c r="E1835" s="8">
        <v>68.67</v>
      </c>
      <c r="F1835" s="122" t="s">
        <v>55</v>
      </c>
      <c r="G1835" s="122" t="s">
        <v>589</v>
      </c>
      <c r="H1835" s="55" t="s">
        <v>373</v>
      </c>
      <c r="I1835" s="55" t="s">
        <v>103</v>
      </c>
      <c r="J1835" s="55"/>
      <c r="K1835" s="55"/>
      <c r="L1835" s="197">
        <v>334.15416666666664</v>
      </c>
      <c r="M1835" s="8">
        <v>0</v>
      </c>
      <c r="N1835" s="58">
        <v>0</v>
      </c>
      <c r="O1835" s="55"/>
      <c r="P1835" s="5" t="s">
        <v>1057</v>
      </c>
      <c r="Q1835" s="197">
        <v>303.27102500000001</v>
      </c>
      <c r="R1835" s="8">
        <v>0</v>
      </c>
      <c r="S1835" s="58">
        <v>0</v>
      </c>
      <c r="T1835" s="55"/>
      <c r="U1835" s="5" t="s">
        <v>1057</v>
      </c>
      <c r="V1835" s="197"/>
      <c r="W1835" s="8">
        <v>0</v>
      </c>
      <c r="X1835" s="58">
        <v>0</v>
      </c>
      <c r="Y1835" s="55"/>
      <c r="Z1835" s="5" t="s">
        <v>1057</v>
      </c>
      <c r="AA1835" s="197"/>
      <c r="AB1835" s="8"/>
      <c r="AC1835" s="58"/>
      <c r="AD1835" s="55"/>
      <c r="AE1835" s="5" t="s">
        <v>1057</v>
      </c>
      <c r="AF1835" s="197"/>
      <c r="AG1835" s="8"/>
      <c r="AH1835" s="58"/>
      <c r="AI1835" s="55"/>
      <c r="AJ1835" s="5" t="s">
        <v>1057</v>
      </c>
      <c r="AK1835" s="55">
        <v>302.04219999999998</v>
      </c>
      <c r="AL1835" s="8">
        <v>0</v>
      </c>
      <c r="AM1835" s="58">
        <v>0</v>
      </c>
      <c r="AN1835" s="55"/>
      <c r="AO1835" s="228" t="s">
        <v>1057</v>
      </c>
      <c r="AP1835" s="55">
        <v>287.33</v>
      </c>
      <c r="AQ1835" s="200">
        <v>0</v>
      </c>
      <c r="AR1835" s="201">
        <v>0</v>
      </c>
      <c r="AS1835" s="55"/>
      <c r="AT1835" s="55" t="s">
        <v>1057</v>
      </c>
      <c r="AU1835" s="423">
        <v>313.62399999999997</v>
      </c>
      <c r="AV1835" s="200">
        <v>0</v>
      </c>
      <c r="AW1835" s="201">
        <v>0</v>
      </c>
      <c r="AX1835" s="423"/>
      <c r="AY1835" s="55" t="s">
        <v>1057</v>
      </c>
      <c r="AZ1835" s="423">
        <v>350.43899999999991</v>
      </c>
      <c r="BA1835" s="200">
        <v>0</v>
      </c>
      <c r="BB1835" s="201">
        <v>0</v>
      </c>
      <c r="BC1835" s="425"/>
      <c r="BD1835" s="136" t="s">
        <v>1057</v>
      </c>
    </row>
    <row r="1836" spans="1:56" ht="11.25" customHeight="1">
      <c r="A1836" s="123">
        <v>395</v>
      </c>
      <c r="B1836" s="55" t="s">
        <v>1044</v>
      </c>
      <c r="C1836" s="345">
        <v>6</v>
      </c>
      <c r="D1836" s="57">
        <v>41977</v>
      </c>
      <c r="E1836" s="8">
        <v>68.67</v>
      </c>
      <c r="F1836" s="122" t="s">
        <v>55</v>
      </c>
      <c r="G1836" s="122" t="s">
        <v>589</v>
      </c>
      <c r="H1836" s="55" t="s">
        <v>373</v>
      </c>
      <c r="I1836" s="55" t="s">
        <v>103</v>
      </c>
      <c r="J1836" s="55"/>
      <c r="K1836" s="55"/>
      <c r="L1836" s="197">
        <v>334.15416666666664</v>
      </c>
      <c r="M1836" s="8">
        <v>0</v>
      </c>
      <c r="N1836" s="58">
        <v>0</v>
      </c>
      <c r="O1836" s="55"/>
      <c r="P1836" s="5" t="s">
        <v>1057</v>
      </c>
      <c r="Q1836" s="197">
        <v>303.27102500000001</v>
      </c>
      <c r="R1836" s="8">
        <v>0</v>
      </c>
      <c r="S1836" s="58">
        <v>0</v>
      </c>
      <c r="T1836" s="55"/>
      <c r="U1836" s="5" t="s">
        <v>1057</v>
      </c>
      <c r="V1836" s="197"/>
      <c r="W1836" s="8">
        <v>0</v>
      </c>
      <c r="X1836" s="58">
        <v>0</v>
      </c>
      <c r="Y1836" s="55"/>
      <c r="Z1836" s="5" t="s">
        <v>1057</v>
      </c>
      <c r="AA1836" s="197"/>
      <c r="AB1836" s="8"/>
      <c r="AC1836" s="58"/>
      <c r="AD1836" s="55"/>
      <c r="AE1836" s="5" t="s">
        <v>1057</v>
      </c>
      <c r="AF1836" s="197"/>
      <c r="AG1836" s="8"/>
      <c r="AH1836" s="58"/>
      <c r="AI1836" s="55"/>
      <c r="AJ1836" s="5" t="s">
        <v>1057</v>
      </c>
      <c r="AK1836" s="55">
        <v>391.15440000000001</v>
      </c>
      <c r="AL1836" s="8">
        <v>0</v>
      </c>
      <c r="AM1836" s="58">
        <v>0</v>
      </c>
      <c r="AN1836" s="55"/>
      <c r="AO1836" s="228" t="s">
        <v>1057</v>
      </c>
      <c r="AP1836" s="55">
        <v>350.99</v>
      </c>
      <c r="AQ1836" s="200">
        <v>0</v>
      </c>
      <c r="AR1836" s="201">
        <v>0</v>
      </c>
      <c r="AS1836" s="55"/>
      <c r="AT1836" s="55" t="s">
        <v>1057</v>
      </c>
      <c r="AU1836" s="423">
        <v>385.5625</v>
      </c>
      <c r="AV1836" s="200">
        <v>0</v>
      </c>
      <c r="AW1836" s="201">
        <v>0</v>
      </c>
      <c r="AX1836" s="423"/>
      <c r="AY1836" s="55" t="s">
        <v>1057</v>
      </c>
      <c r="AZ1836" s="423">
        <v>432.69565</v>
      </c>
      <c r="BA1836" s="200">
        <v>0</v>
      </c>
      <c r="BB1836" s="201">
        <v>0</v>
      </c>
      <c r="BC1836" s="425"/>
      <c r="BD1836" s="136" t="s">
        <v>1057</v>
      </c>
    </row>
    <row r="1837" spans="1:56" s="4" customFormat="1" ht="11.25" customHeight="1">
      <c r="A1837" s="357">
        <v>396</v>
      </c>
      <c r="B1837" s="263" t="s">
        <v>101</v>
      </c>
      <c r="C1837" s="344">
        <v>0</v>
      </c>
      <c r="D1837" s="264"/>
      <c r="E1837" s="421">
        <v>405</v>
      </c>
      <c r="F1837" s="263" t="s">
        <v>99</v>
      </c>
      <c r="G1837" s="263" t="s">
        <v>589</v>
      </c>
      <c r="H1837" s="263" t="s">
        <v>386</v>
      </c>
      <c r="I1837" s="263" t="s">
        <v>103</v>
      </c>
      <c r="J1837" s="263"/>
      <c r="K1837" s="263"/>
      <c r="L1837" s="267">
        <v>1409.6563000000001</v>
      </c>
      <c r="M1837" s="265">
        <v>0</v>
      </c>
      <c r="N1837" s="268">
        <v>0</v>
      </c>
      <c r="O1837" s="263"/>
      <c r="P1837" s="263"/>
      <c r="Q1837" s="267">
        <v>1046.5907500000001</v>
      </c>
      <c r="R1837" s="265">
        <v>0</v>
      </c>
      <c r="S1837" s="268">
        <v>0</v>
      </c>
      <c r="T1837" s="263"/>
      <c r="U1837" s="263"/>
      <c r="V1837" s="267">
        <v>1283.0027500000001</v>
      </c>
      <c r="W1837" s="265">
        <v>0</v>
      </c>
      <c r="X1837" s="268">
        <v>0</v>
      </c>
      <c r="Y1837" s="263"/>
      <c r="Z1837" s="263"/>
      <c r="AA1837" s="265">
        <v>1388.4031</v>
      </c>
      <c r="AB1837" s="265">
        <v>0</v>
      </c>
      <c r="AC1837" s="268">
        <v>0</v>
      </c>
      <c r="AD1837" s="263"/>
      <c r="AE1837" s="263"/>
      <c r="AF1837" s="271">
        <v>1148.55835</v>
      </c>
      <c r="AG1837" s="265">
        <v>0</v>
      </c>
      <c r="AH1837" s="268">
        <v>0</v>
      </c>
      <c r="AI1837" s="263"/>
      <c r="AJ1837" s="263"/>
      <c r="AK1837" s="263">
        <v>1369.3687500000001</v>
      </c>
      <c r="AL1837" s="265">
        <v>0</v>
      </c>
      <c r="AM1837" s="268">
        <v>0</v>
      </c>
      <c r="AN1837" s="263"/>
      <c r="AO1837" s="313"/>
      <c r="AP1837" s="263">
        <v>1171.50305</v>
      </c>
      <c r="AQ1837" s="265">
        <v>0</v>
      </c>
      <c r="AR1837" s="268">
        <v>0</v>
      </c>
      <c r="AS1837" s="263"/>
      <c r="AT1837" s="263"/>
      <c r="AU1837" s="422">
        <v>1059.7844500000001</v>
      </c>
      <c r="AV1837" s="265">
        <v>0</v>
      </c>
      <c r="AW1837" s="268">
        <v>0</v>
      </c>
      <c r="AX1837" s="422"/>
      <c r="AY1837" s="263"/>
      <c r="AZ1837" s="422">
        <v>1072.7592499999998</v>
      </c>
      <c r="BA1837" s="265">
        <v>0</v>
      </c>
      <c r="BB1837" s="268">
        <v>0</v>
      </c>
      <c r="BC1837" s="422"/>
      <c r="BD1837" s="263"/>
    </row>
    <row r="1838" spans="1:56" ht="11.25" customHeight="1">
      <c r="A1838" s="123">
        <v>396</v>
      </c>
      <c r="B1838" s="55" t="s">
        <v>101</v>
      </c>
      <c r="C1838" s="345">
        <v>1</v>
      </c>
      <c r="D1838" s="57">
        <v>37282</v>
      </c>
      <c r="E1838" s="8">
        <v>135</v>
      </c>
      <c r="F1838" s="55" t="s">
        <v>99</v>
      </c>
      <c r="G1838" s="55" t="s">
        <v>589</v>
      </c>
      <c r="H1838" s="55" t="s">
        <v>386</v>
      </c>
      <c r="I1838" s="55" t="s">
        <v>103</v>
      </c>
      <c r="J1838" s="55"/>
      <c r="K1838" s="55"/>
      <c r="L1838" s="55"/>
      <c r="M1838" s="8"/>
      <c r="N1838" s="58"/>
      <c r="O1838" s="55"/>
      <c r="P1838" s="55"/>
      <c r="Q1838" s="55"/>
      <c r="R1838" s="8"/>
      <c r="S1838" s="58"/>
      <c r="T1838" s="55"/>
      <c r="U1838" s="55"/>
      <c r="V1838" s="55"/>
      <c r="W1838" s="8"/>
      <c r="X1838" s="58"/>
      <c r="Y1838" s="55"/>
      <c r="Z1838" s="55"/>
      <c r="AA1838" s="55"/>
      <c r="AB1838" s="8"/>
      <c r="AC1838" s="58"/>
      <c r="AD1838" s="55"/>
      <c r="AE1838" s="55"/>
      <c r="AF1838" s="55"/>
      <c r="AG1838" s="8"/>
      <c r="AH1838" s="58"/>
      <c r="AI1838" s="55"/>
      <c r="AJ1838" s="55"/>
      <c r="AK1838" s="55">
        <v>467.09280000000001</v>
      </c>
      <c r="AL1838" s="8">
        <v>0</v>
      </c>
      <c r="AM1838" s="58">
        <v>0</v>
      </c>
      <c r="AN1838" s="55"/>
      <c r="AO1838" s="228"/>
      <c r="AP1838" s="55">
        <v>382.42</v>
      </c>
      <c r="AQ1838" s="200">
        <v>0</v>
      </c>
      <c r="AR1838" s="201">
        <v>0</v>
      </c>
      <c r="AS1838" s="55"/>
      <c r="AT1838" s="55"/>
      <c r="AU1838" s="423">
        <v>350.92655000000008</v>
      </c>
      <c r="AV1838" s="200">
        <v>0</v>
      </c>
      <c r="AW1838" s="201">
        <v>0</v>
      </c>
      <c r="AX1838" s="423"/>
      <c r="AY1838" s="55"/>
      <c r="AZ1838" s="423">
        <v>373.32399999999996</v>
      </c>
      <c r="BA1838" s="200">
        <v>0</v>
      </c>
      <c r="BB1838" s="201">
        <v>0</v>
      </c>
      <c r="BC1838" s="425"/>
      <c r="BD1838" s="136"/>
    </row>
    <row r="1839" spans="1:56" ht="11.25" customHeight="1">
      <c r="A1839" s="123">
        <v>396</v>
      </c>
      <c r="B1839" s="55" t="s">
        <v>101</v>
      </c>
      <c r="C1839" s="345">
        <v>2</v>
      </c>
      <c r="D1839" s="57">
        <v>37285</v>
      </c>
      <c r="E1839" s="8">
        <v>135</v>
      </c>
      <c r="F1839" s="55" t="s">
        <v>99</v>
      </c>
      <c r="G1839" s="55" t="s">
        <v>589</v>
      </c>
      <c r="H1839" s="55" t="s">
        <v>386</v>
      </c>
      <c r="I1839" s="55" t="s">
        <v>103</v>
      </c>
      <c r="J1839" s="55"/>
      <c r="K1839" s="55"/>
      <c r="L1839" s="55"/>
      <c r="M1839" s="8"/>
      <c r="N1839" s="58"/>
      <c r="O1839" s="55"/>
      <c r="P1839" s="55"/>
      <c r="Q1839" s="55"/>
      <c r="R1839" s="8"/>
      <c r="S1839" s="58"/>
      <c r="T1839" s="55"/>
      <c r="U1839" s="55"/>
      <c r="V1839" s="55"/>
      <c r="W1839" s="8"/>
      <c r="X1839" s="58"/>
      <c r="Y1839" s="55"/>
      <c r="Z1839" s="55"/>
      <c r="AA1839" s="55"/>
      <c r="AB1839" s="8"/>
      <c r="AC1839" s="58"/>
      <c r="AD1839" s="55"/>
      <c r="AE1839" s="55"/>
      <c r="AF1839" s="55"/>
      <c r="AG1839" s="8"/>
      <c r="AH1839" s="58"/>
      <c r="AI1839" s="55"/>
      <c r="AJ1839" s="55"/>
      <c r="AK1839" s="55">
        <v>446.62565000000001</v>
      </c>
      <c r="AL1839" s="8">
        <v>0</v>
      </c>
      <c r="AM1839" s="58">
        <v>0</v>
      </c>
      <c r="AN1839" s="55"/>
      <c r="AO1839" s="228"/>
      <c r="AP1839" s="55">
        <v>389</v>
      </c>
      <c r="AQ1839" s="200">
        <v>0</v>
      </c>
      <c r="AR1839" s="201">
        <v>0</v>
      </c>
      <c r="AS1839" s="55"/>
      <c r="AT1839" s="55"/>
      <c r="AU1839" s="423">
        <v>349.56340000000006</v>
      </c>
      <c r="AV1839" s="200">
        <v>0</v>
      </c>
      <c r="AW1839" s="201">
        <v>0</v>
      </c>
      <c r="AX1839" s="423"/>
      <c r="AY1839" s="55"/>
      <c r="AZ1839" s="423">
        <v>311.44495000000001</v>
      </c>
      <c r="BA1839" s="200">
        <v>0</v>
      </c>
      <c r="BB1839" s="201">
        <v>0</v>
      </c>
      <c r="BC1839" s="425"/>
      <c r="BD1839" s="136"/>
    </row>
    <row r="1840" spans="1:56" ht="11.25" customHeight="1">
      <c r="A1840" s="123">
        <v>396</v>
      </c>
      <c r="B1840" s="55" t="s">
        <v>101</v>
      </c>
      <c r="C1840" s="345">
        <v>3</v>
      </c>
      <c r="D1840" s="57">
        <v>37344</v>
      </c>
      <c r="E1840" s="8">
        <v>135</v>
      </c>
      <c r="F1840" s="55" t="s">
        <v>99</v>
      </c>
      <c r="G1840" s="55" t="s">
        <v>589</v>
      </c>
      <c r="H1840" s="55" t="s">
        <v>386</v>
      </c>
      <c r="I1840" s="55" t="s">
        <v>103</v>
      </c>
      <c r="J1840" s="55"/>
      <c r="K1840" s="55"/>
      <c r="L1840" s="55"/>
      <c r="M1840" s="8"/>
      <c r="N1840" s="58"/>
      <c r="O1840" s="55"/>
      <c r="P1840" s="55"/>
      <c r="Q1840" s="55"/>
      <c r="R1840" s="8"/>
      <c r="S1840" s="58"/>
      <c r="T1840" s="55"/>
      <c r="U1840" s="55"/>
      <c r="V1840" s="55"/>
      <c r="W1840" s="8"/>
      <c r="X1840" s="58"/>
      <c r="Y1840" s="55"/>
      <c r="Z1840" s="55"/>
      <c r="AA1840" s="55"/>
      <c r="AB1840" s="8"/>
      <c r="AC1840" s="58"/>
      <c r="AD1840" s="55"/>
      <c r="AE1840" s="55"/>
      <c r="AF1840" s="55"/>
      <c r="AG1840" s="8"/>
      <c r="AH1840" s="58"/>
      <c r="AI1840" s="55"/>
      <c r="AJ1840" s="55"/>
      <c r="AK1840" s="55">
        <v>455.65030000000002</v>
      </c>
      <c r="AL1840" s="8">
        <v>0</v>
      </c>
      <c r="AM1840" s="58">
        <v>0</v>
      </c>
      <c r="AN1840" s="55"/>
      <c r="AO1840" s="228"/>
      <c r="AP1840" s="55">
        <v>400.09</v>
      </c>
      <c r="AQ1840" s="200">
        <v>0</v>
      </c>
      <c r="AR1840" s="201">
        <v>0</v>
      </c>
      <c r="AS1840" s="55"/>
      <c r="AT1840" s="55"/>
      <c r="AU1840" s="423">
        <v>359.29450000000003</v>
      </c>
      <c r="AV1840" s="200">
        <v>0</v>
      </c>
      <c r="AW1840" s="201">
        <v>0</v>
      </c>
      <c r="AX1840" s="423"/>
      <c r="AY1840" s="55"/>
      <c r="AZ1840" s="423">
        <v>387.99029999999999</v>
      </c>
      <c r="BA1840" s="200">
        <v>0</v>
      </c>
      <c r="BB1840" s="201">
        <v>0</v>
      </c>
      <c r="BC1840" s="425"/>
      <c r="BD1840" s="136"/>
    </row>
    <row r="1841" spans="1:56" s="4" customFormat="1" ht="11.25" customHeight="1">
      <c r="A1841" s="357">
        <v>397</v>
      </c>
      <c r="B1841" s="263" t="s">
        <v>207</v>
      </c>
      <c r="C1841" s="344">
        <v>0</v>
      </c>
      <c r="D1841" s="264"/>
      <c r="E1841" s="421">
        <v>60</v>
      </c>
      <c r="F1841" s="263" t="s">
        <v>877</v>
      </c>
      <c r="G1841" s="263" t="s">
        <v>589</v>
      </c>
      <c r="H1841" s="263" t="s">
        <v>370</v>
      </c>
      <c r="I1841" s="263" t="s">
        <v>103</v>
      </c>
      <c r="J1841" s="263"/>
      <c r="K1841" s="263"/>
      <c r="L1841" s="267">
        <v>344.18045000000006</v>
      </c>
      <c r="M1841" s="265">
        <v>0</v>
      </c>
      <c r="N1841" s="268">
        <v>0</v>
      </c>
      <c r="O1841" s="263"/>
      <c r="P1841" s="263"/>
      <c r="Q1841" s="267">
        <v>347.34454999999997</v>
      </c>
      <c r="R1841" s="265">
        <v>0</v>
      </c>
      <c r="S1841" s="268">
        <v>0</v>
      </c>
      <c r="T1841" s="263"/>
      <c r="U1841" s="263"/>
      <c r="V1841" s="284">
        <v>353.0061</v>
      </c>
      <c r="W1841" s="265">
        <v>0</v>
      </c>
      <c r="X1841" s="268">
        <v>0</v>
      </c>
      <c r="Y1841" s="263"/>
      <c r="Z1841" s="263"/>
      <c r="AA1841" s="269">
        <v>287.26644999999996</v>
      </c>
      <c r="AB1841" s="265">
        <v>0</v>
      </c>
      <c r="AC1841" s="268">
        <v>0</v>
      </c>
      <c r="AD1841" s="263"/>
      <c r="AE1841" s="263"/>
      <c r="AF1841" s="286">
        <v>336.01150000000001</v>
      </c>
      <c r="AG1841" s="265">
        <v>0</v>
      </c>
      <c r="AH1841" s="268">
        <v>0</v>
      </c>
      <c r="AI1841" s="263"/>
      <c r="AJ1841" s="263"/>
      <c r="AK1841" s="263">
        <v>330.69819999999999</v>
      </c>
      <c r="AL1841" s="265">
        <v>0</v>
      </c>
      <c r="AM1841" s="268">
        <v>0</v>
      </c>
      <c r="AN1841" s="263"/>
      <c r="AO1841" s="313"/>
      <c r="AP1841" s="263">
        <v>295.52494999999999</v>
      </c>
      <c r="AQ1841" s="265">
        <v>0</v>
      </c>
      <c r="AR1841" s="268">
        <v>0</v>
      </c>
      <c r="AS1841" s="263"/>
      <c r="AT1841" s="263"/>
      <c r="AU1841" s="422">
        <v>319.05670000000003</v>
      </c>
      <c r="AV1841" s="265">
        <v>0</v>
      </c>
      <c r="AW1841" s="268">
        <v>0</v>
      </c>
      <c r="AX1841" s="422"/>
      <c r="AY1841" s="263"/>
      <c r="AZ1841" s="422">
        <v>330.46934999999996</v>
      </c>
      <c r="BA1841" s="265">
        <v>0</v>
      </c>
      <c r="BB1841" s="268">
        <v>0</v>
      </c>
      <c r="BC1841" s="422"/>
      <c r="BD1841" s="263"/>
    </row>
    <row r="1842" spans="1:56" ht="11.25" customHeight="1">
      <c r="A1842" s="123">
        <v>397</v>
      </c>
      <c r="B1842" s="55" t="s">
        <v>207</v>
      </c>
      <c r="C1842" s="345">
        <v>1</v>
      </c>
      <c r="D1842" s="57">
        <v>36561</v>
      </c>
      <c r="E1842" s="8">
        <v>20</v>
      </c>
      <c r="F1842" s="55" t="s">
        <v>877</v>
      </c>
      <c r="G1842" s="55" t="s">
        <v>589</v>
      </c>
      <c r="H1842" s="55" t="s">
        <v>370</v>
      </c>
      <c r="I1842" s="55" t="s">
        <v>103</v>
      </c>
      <c r="J1842" s="55"/>
      <c r="K1842" s="55"/>
      <c r="L1842" s="55"/>
      <c r="M1842" s="8"/>
      <c r="N1842" s="58"/>
      <c r="O1842" s="55"/>
      <c r="P1842" s="55"/>
      <c r="Q1842" s="55"/>
      <c r="R1842" s="8"/>
      <c r="S1842" s="58"/>
      <c r="T1842" s="55"/>
      <c r="U1842" s="55"/>
      <c r="V1842" s="55"/>
      <c r="W1842" s="8"/>
      <c r="X1842" s="58"/>
      <c r="Y1842" s="55"/>
      <c r="Z1842" s="55"/>
      <c r="AA1842" s="55"/>
      <c r="AB1842" s="8"/>
      <c r="AC1842" s="58"/>
      <c r="AD1842" s="55"/>
      <c r="AE1842" s="55"/>
      <c r="AF1842" s="55"/>
      <c r="AG1842" s="8"/>
      <c r="AH1842" s="58"/>
      <c r="AI1842" s="55"/>
      <c r="AJ1842" s="55"/>
      <c r="AK1842" s="55">
        <v>108.4152</v>
      </c>
      <c r="AL1842" s="8">
        <v>0</v>
      </c>
      <c r="AM1842" s="58">
        <v>0</v>
      </c>
      <c r="AN1842" s="55"/>
      <c r="AO1842" s="228"/>
      <c r="AP1842" s="55">
        <v>71.27</v>
      </c>
      <c r="AQ1842" s="200">
        <v>0</v>
      </c>
      <c r="AR1842" s="201">
        <v>0</v>
      </c>
      <c r="AS1842" s="55"/>
      <c r="AT1842" s="55"/>
      <c r="AU1842" s="423">
        <v>122.46460000000003</v>
      </c>
      <c r="AV1842" s="200">
        <v>0</v>
      </c>
      <c r="AW1842" s="201">
        <v>0</v>
      </c>
      <c r="AX1842" s="423"/>
      <c r="AY1842" s="55"/>
      <c r="AZ1842" s="423">
        <v>107.27094999999998</v>
      </c>
      <c r="BA1842" s="200">
        <v>0</v>
      </c>
      <c r="BB1842" s="201">
        <v>0</v>
      </c>
      <c r="BC1842" s="425"/>
      <c r="BD1842" s="136"/>
    </row>
    <row r="1843" spans="1:56" ht="11.25" customHeight="1">
      <c r="A1843" s="123">
        <v>397</v>
      </c>
      <c r="B1843" s="55" t="s">
        <v>207</v>
      </c>
      <c r="C1843" s="345">
        <v>2</v>
      </c>
      <c r="D1843" s="57">
        <v>36561</v>
      </c>
      <c r="E1843" s="8">
        <v>20</v>
      </c>
      <c r="F1843" s="55" t="s">
        <v>877</v>
      </c>
      <c r="G1843" s="55" t="s">
        <v>589</v>
      </c>
      <c r="H1843" s="55" t="s">
        <v>370</v>
      </c>
      <c r="I1843" s="55" t="s">
        <v>103</v>
      </c>
      <c r="J1843" s="55"/>
      <c r="K1843" s="55"/>
      <c r="L1843" s="55"/>
      <c r="M1843" s="8"/>
      <c r="N1843" s="58"/>
      <c r="O1843" s="55"/>
      <c r="P1843" s="55"/>
      <c r="Q1843" s="55"/>
      <c r="R1843" s="8"/>
      <c r="S1843" s="58"/>
      <c r="T1843" s="55"/>
      <c r="U1843" s="55"/>
      <c r="V1843" s="55"/>
      <c r="W1843" s="8"/>
      <c r="X1843" s="58"/>
      <c r="Y1843" s="55"/>
      <c r="Z1843" s="55"/>
      <c r="AA1843" s="55"/>
      <c r="AB1843" s="8"/>
      <c r="AC1843" s="58"/>
      <c r="AD1843" s="55"/>
      <c r="AE1843" s="55"/>
      <c r="AF1843" s="55"/>
      <c r="AG1843" s="8"/>
      <c r="AH1843" s="58"/>
      <c r="AI1843" s="55"/>
      <c r="AJ1843" s="55"/>
      <c r="AK1843" s="55">
        <v>115.32050000000001</v>
      </c>
      <c r="AL1843" s="8">
        <v>0</v>
      </c>
      <c r="AM1843" s="58">
        <v>0</v>
      </c>
      <c r="AN1843" s="55"/>
      <c r="AO1843" s="228"/>
      <c r="AP1843" s="55">
        <v>129.84</v>
      </c>
      <c r="AQ1843" s="200">
        <v>0</v>
      </c>
      <c r="AR1843" s="201">
        <v>0</v>
      </c>
      <c r="AS1843" s="55"/>
      <c r="AT1843" s="55"/>
      <c r="AU1843" s="423">
        <v>112.66385</v>
      </c>
      <c r="AV1843" s="200">
        <v>0</v>
      </c>
      <c r="AW1843" s="201">
        <v>0</v>
      </c>
      <c r="AX1843" s="423"/>
      <c r="AY1843" s="55"/>
      <c r="AZ1843" s="423">
        <v>125.3302</v>
      </c>
      <c r="BA1843" s="200">
        <v>0</v>
      </c>
      <c r="BB1843" s="201">
        <v>0</v>
      </c>
      <c r="BC1843" s="425"/>
      <c r="BD1843" s="136"/>
    </row>
    <row r="1844" spans="1:56" s="4" customFormat="1" ht="11.25" customHeight="1">
      <c r="A1844" s="123">
        <v>397</v>
      </c>
      <c r="B1844" s="55" t="s">
        <v>207</v>
      </c>
      <c r="C1844" s="345">
        <v>3</v>
      </c>
      <c r="D1844" s="57">
        <v>36561</v>
      </c>
      <c r="E1844" s="8">
        <v>20</v>
      </c>
      <c r="F1844" s="55" t="s">
        <v>877</v>
      </c>
      <c r="G1844" s="55" t="s">
        <v>589</v>
      </c>
      <c r="H1844" s="55" t="s">
        <v>370</v>
      </c>
      <c r="I1844" s="55" t="s">
        <v>103</v>
      </c>
      <c r="J1844" s="55"/>
      <c r="K1844" s="55"/>
      <c r="L1844" s="55"/>
      <c r="M1844" s="8"/>
      <c r="N1844" s="58"/>
      <c r="O1844" s="55"/>
      <c r="P1844" s="55"/>
      <c r="Q1844" s="55"/>
      <c r="R1844" s="8"/>
      <c r="S1844" s="58"/>
      <c r="T1844" s="55"/>
      <c r="U1844" s="55"/>
      <c r="V1844" s="136"/>
      <c r="W1844" s="8"/>
      <c r="X1844" s="58"/>
      <c r="Y1844" s="55"/>
      <c r="Z1844" s="55"/>
      <c r="AA1844" s="136"/>
      <c r="AB1844" s="8"/>
      <c r="AC1844" s="58"/>
      <c r="AD1844" s="55"/>
      <c r="AE1844" s="55"/>
      <c r="AF1844" s="136"/>
      <c r="AG1844" s="8"/>
      <c r="AH1844" s="58"/>
      <c r="AI1844" s="55"/>
      <c r="AJ1844" s="55"/>
      <c r="AK1844" s="55">
        <v>106.96250000000001</v>
      </c>
      <c r="AL1844" s="8">
        <v>0</v>
      </c>
      <c r="AM1844" s="58">
        <v>0</v>
      </c>
      <c r="AN1844" s="55"/>
      <c r="AO1844" s="228"/>
      <c r="AP1844" s="55">
        <v>94.42</v>
      </c>
      <c r="AQ1844" s="200">
        <v>0</v>
      </c>
      <c r="AR1844" s="201">
        <v>0</v>
      </c>
      <c r="AS1844" s="55"/>
      <c r="AT1844" s="55"/>
      <c r="AU1844" s="423">
        <v>83.928249999999991</v>
      </c>
      <c r="AV1844" s="200">
        <v>0</v>
      </c>
      <c r="AW1844" s="201">
        <v>0</v>
      </c>
      <c r="AX1844" s="423"/>
      <c r="AY1844" s="55"/>
      <c r="AZ1844" s="423">
        <v>97.868199999999987</v>
      </c>
      <c r="BA1844" s="200">
        <v>0</v>
      </c>
      <c r="BB1844" s="201">
        <v>0</v>
      </c>
      <c r="BC1844" s="425"/>
      <c r="BD1844" s="136"/>
    </row>
    <row r="1845" spans="1:56" ht="11.25" customHeight="1">
      <c r="A1845" s="357">
        <v>398</v>
      </c>
      <c r="B1845" s="263" t="s">
        <v>393</v>
      </c>
      <c r="C1845" s="344">
        <v>0</v>
      </c>
      <c r="D1845" s="264"/>
      <c r="E1845" s="421">
        <v>600</v>
      </c>
      <c r="F1845" s="263" t="s">
        <v>1012</v>
      </c>
      <c r="G1845" s="263" t="s">
        <v>748</v>
      </c>
      <c r="H1845" s="263" t="s">
        <v>1013</v>
      </c>
      <c r="I1845" s="263" t="s">
        <v>103</v>
      </c>
      <c r="J1845" s="263"/>
      <c r="K1845" s="263"/>
      <c r="L1845" s="267">
        <v>1794.4029</v>
      </c>
      <c r="M1845" s="265">
        <v>0</v>
      </c>
      <c r="N1845" s="268">
        <v>0</v>
      </c>
      <c r="O1845" s="263"/>
      <c r="P1845" s="263"/>
      <c r="Q1845" s="267">
        <v>1447.2474</v>
      </c>
      <c r="R1845" s="265">
        <v>0</v>
      </c>
      <c r="S1845" s="268">
        <v>0</v>
      </c>
      <c r="T1845" s="263"/>
      <c r="U1845" s="263"/>
      <c r="V1845" s="267">
        <v>2088.7139499999998</v>
      </c>
      <c r="W1845" s="265">
        <v>0</v>
      </c>
      <c r="X1845" s="268">
        <v>0</v>
      </c>
      <c r="Y1845" s="263"/>
      <c r="Z1845" s="263"/>
      <c r="AA1845" s="265">
        <v>1491.4055000000001</v>
      </c>
      <c r="AB1845" s="265">
        <v>0</v>
      </c>
      <c r="AC1845" s="268">
        <v>0</v>
      </c>
      <c r="AD1845" s="263"/>
      <c r="AE1845" s="263"/>
      <c r="AF1845" s="271">
        <v>1157.1750500000001</v>
      </c>
      <c r="AG1845" s="265">
        <v>0</v>
      </c>
      <c r="AH1845" s="268">
        <v>0</v>
      </c>
      <c r="AI1845" s="263"/>
      <c r="AJ1845" s="263"/>
      <c r="AK1845" s="263">
        <v>1500.1117499999998</v>
      </c>
      <c r="AL1845" s="265">
        <v>0</v>
      </c>
      <c r="AM1845" s="268">
        <v>0</v>
      </c>
      <c r="AN1845" s="263"/>
      <c r="AO1845" s="313"/>
      <c r="AP1845" s="263">
        <v>1833.8049000000001</v>
      </c>
      <c r="AQ1845" s="265">
        <v>0</v>
      </c>
      <c r="AR1845" s="268">
        <v>0</v>
      </c>
      <c r="AS1845" s="263"/>
      <c r="AT1845" s="263"/>
      <c r="AU1845" s="422">
        <v>1253.1626999999999</v>
      </c>
      <c r="AV1845" s="265">
        <v>0</v>
      </c>
      <c r="AW1845" s="268">
        <v>0</v>
      </c>
      <c r="AX1845" s="422"/>
      <c r="AY1845" s="263"/>
      <c r="AZ1845" s="422">
        <v>1513.8128999999999</v>
      </c>
      <c r="BA1845" s="265">
        <v>0</v>
      </c>
      <c r="BB1845" s="268">
        <v>0</v>
      </c>
      <c r="BC1845" s="422"/>
      <c r="BD1845" s="263"/>
    </row>
    <row r="1846" spans="1:56" s="4" customFormat="1" ht="11.25" customHeight="1">
      <c r="A1846" s="123">
        <v>398</v>
      </c>
      <c r="B1846" s="136" t="s">
        <v>393</v>
      </c>
      <c r="C1846" s="346">
        <v>1</v>
      </c>
      <c r="D1846" s="140">
        <v>36750</v>
      </c>
      <c r="E1846" s="126">
        <v>150</v>
      </c>
      <c r="F1846" s="136" t="s">
        <v>1012</v>
      </c>
      <c r="G1846" s="136" t="s">
        <v>748</v>
      </c>
      <c r="H1846" s="136" t="s">
        <v>1013</v>
      </c>
      <c r="I1846" s="136" t="s">
        <v>103</v>
      </c>
      <c r="J1846" s="136"/>
      <c r="K1846" s="136"/>
      <c r="L1846" s="136"/>
      <c r="M1846" s="126"/>
      <c r="N1846" s="221"/>
      <c r="O1846" s="136"/>
      <c r="P1846" s="136"/>
      <c r="Q1846" s="136"/>
      <c r="R1846" s="126"/>
      <c r="S1846" s="221"/>
      <c r="T1846" s="136"/>
      <c r="U1846" s="136"/>
      <c r="V1846" s="136"/>
      <c r="W1846" s="126"/>
      <c r="X1846" s="221"/>
      <c r="Y1846" s="136"/>
      <c r="Z1846" s="136"/>
      <c r="AA1846" s="136"/>
      <c r="AB1846" s="126"/>
      <c r="AC1846" s="221"/>
      <c r="AD1846" s="136"/>
      <c r="AE1846" s="136"/>
      <c r="AF1846" s="136"/>
      <c r="AG1846" s="126"/>
      <c r="AH1846" s="221"/>
      <c r="AI1846" s="136"/>
      <c r="AJ1846" s="136"/>
      <c r="AK1846" s="136">
        <v>709.57429999999999</v>
      </c>
      <c r="AL1846" s="8">
        <v>0</v>
      </c>
      <c r="AM1846" s="58">
        <v>0</v>
      </c>
      <c r="AN1846" s="55"/>
      <c r="AO1846" s="237"/>
      <c r="AP1846" s="136">
        <v>1091.58</v>
      </c>
      <c r="AQ1846" s="200">
        <v>0</v>
      </c>
      <c r="AR1846" s="201">
        <v>0</v>
      </c>
      <c r="AS1846" s="136"/>
      <c r="AT1846" s="136"/>
      <c r="AU1846" s="423">
        <v>261.89395000000002</v>
      </c>
      <c r="AV1846" s="200">
        <v>0</v>
      </c>
      <c r="AW1846" s="201">
        <v>0</v>
      </c>
      <c r="AX1846" s="423"/>
      <c r="AY1846" s="136"/>
      <c r="AZ1846" s="423">
        <v>361.11534999999998</v>
      </c>
      <c r="BA1846" s="200">
        <v>0</v>
      </c>
      <c r="BB1846" s="201">
        <v>0</v>
      </c>
      <c r="BC1846" s="425"/>
      <c r="BD1846" s="136"/>
    </row>
    <row r="1847" spans="1:56" s="102" customFormat="1" ht="11.25" customHeight="1">
      <c r="A1847" s="123">
        <v>398</v>
      </c>
      <c r="B1847" s="55" t="s">
        <v>393</v>
      </c>
      <c r="C1847" s="345">
        <v>2</v>
      </c>
      <c r="D1847" s="57">
        <v>36811</v>
      </c>
      <c r="E1847" s="8">
        <v>150</v>
      </c>
      <c r="F1847" s="55" t="s">
        <v>1012</v>
      </c>
      <c r="G1847" s="55" t="s">
        <v>748</v>
      </c>
      <c r="H1847" s="55" t="s">
        <v>1013</v>
      </c>
      <c r="I1847" s="55" t="s">
        <v>103</v>
      </c>
      <c r="J1847" s="55"/>
      <c r="K1847" s="55"/>
      <c r="L1847" s="55"/>
      <c r="M1847" s="8"/>
      <c r="N1847" s="58"/>
      <c r="O1847" s="55"/>
      <c r="P1847" s="55"/>
      <c r="Q1847" s="55"/>
      <c r="R1847" s="8"/>
      <c r="S1847" s="58"/>
      <c r="T1847" s="55"/>
      <c r="U1847" s="55"/>
      <c r="V1847" s="55"/>
      <c r="W1847" s="8"/>
      <c r="X1847" s="58"/>
      <c r="Y1847" s="55"/>
      <c r="Z1847" s="55"/>
      <c r="AA1847" s="55"/>
      <c r="AB1847" s="8"/>
      <c r="AC1847" s="58"/>
      <c r="AD1847" s="55"/>
      <c r="AE1847" s="55"/>
      <c r="AF1847" s="55"/>
      <c r="AG1847" s="8"/>
      <c r="AH1847" s="58"/>
      <c r="AI1847" s="55"/>
      <c r="AJ1847" s="55"/>
      <c r="AK1847" s="55">
        <v>300.74869999999999</v>
      </c>
      <c r="AL1847" s="8">
        <v>0</v>
      </c>
      <c r="AM1847" s="58">
        <v>0</v>
      </c>
      <c r="AN1847" s="55"/>
      <c r="AO1847" s="228"/>
      <c r="AP1847" s="55">
        <v>246.78</v>
      </c>
      <c r="AQ1847" s="200">
        <v>0</v>
      </c>
      <c r="AR1847" s="201">
        <v>0</v>
      </c>
      <c r="AS1847" s="55"/>
      <c r="AT1847" s="55"/>
      <c r="AU1847" s="423">
        <v>348.00124999999997</v>
      </c>
      <c r="AV1847" s="200">
        <v>0</v>
      </c>
      <c r="AW1847" s="201">
        <v>0</v>
      </c>
      <c r="AX1847" s="423"/>
      <c r="AY1847" s="55"/>
      <c r="AZ1847" s="423">
        <v>370.08030000000002</v>
      </c>
      <c r="BA1847" s="200">
        <v>0</v>
      </c>
      <c r="BB1847" s="201">
        <v>0</v>
      </c>
      <c r="BC1847" s="425"/>
      <c r="BD1847" s="136"/>
    </row>
    <row r="1848" spans="1:56" ht="11.25" customHeight="1">
      <c r="A1848" s="123">
        <v>398</v>
      </c>
      <c r="B1848" s="55" t="s">
        <v>393</v>
      </c>
      <c r="C1848" s="345">
        <v>3</v>
      </c>
      <c r="D1848" s="57">
        <v>36758</v>
      </c>
      <c r="E1848" s="8">
        <v>150</v>
      </c>
      <c r="F1848" s="55" t="s">
        <v>1012</v>
      </c>
      <c r="G1848" s="55" t="s">
        <v>748</v>
      </c>
      <c r="H1848" s="55" t="s">
        <v>1013</v>
      </c>
      <c r="I1848" s="55" t="s">
        <v>103</v>
      </c>
      <c r="J1848" s="55"/>
      <c r="K1848" s="55"/>
      <c r="L1848" s="55"/>
      <c r="M1848" s="8"/>
      <c r="N1848" s="58"/>
      <c r="O1848" s="55"/>
      <c r="P1848" s="55"/>
      <c r="Q1848" s="55"/>
      <c r="R1848" s="8"/>
      <c r="S1848" s="58"/>
      <c r="T1848" s="55"/>
      <c r="U1848" s="55"/>
      <c r="V1848" s="55"/>
      <c r="W1848" s="8"/>
      <c r="X1848" s="58"/>
      <c r="Y1848" s="55"/>
      <c r="Z1848" s="55"/>
      <c r="AA1848" s="55"/>
      <c r="AB1848" s="8"/>
      <c r="AC1848" s="58"/>
      <c r="AD1848" s="55"/>
      <c r="AE1848" s="55"/>
      <c r="AF1848" s="55"/>
      <c r="AG1848" s="8"/>
      <c r="AH1848" s="58"/>
      <c r="AI1848" s="55"/>
      <c r="AJ1848" s="55"/>
      <c r="AK1848" s="55">
        <v>251.9539</v>
      </c>
      <c r="AL1848" s="8">
        <v>0</v>
      </c>
      <c r="AM1848" s="58">
        <v>0</v>
      </c>
      <c r="AN1848" s="55"/>
      <c r="AO1848" s="228"/>
      <c r="AP1848" s="55">
        <v>185.59</v>
      </c>
      <c r="AQ1848" s="200">
        <v>0</v>
      </c>
      <c r="AR1848" s="201">
        <v>0</v>
      </c>
      <c r="AS1848" s="55"/>
      <c r="AT1848" s="55"/>
      <c r="AU1848" s="423">
        <v>308.05200000000002</v>
      </c>
      <c r="AV1848" s="200">
        <v>0</v>
      </c>
      <c r="AW1848" s="201">
        <v>0</v>
      </c>
      <c r="AX1848" s="423"/>
      <c r="AY1848" s="55"/>
      <c r="AZ1848" s="423">
        <v>371.83150000000001</v>
      </c>
      <c r="BA1848" s="200">
        <v>0</v>
      </c>
      <c r="BB1848" s="201">
        <v>0</v>
      </c>
      <c r="BC1848" s="425"/>
      <c r="BD1848" s="136"/>
    </row>
    <row r="1849" spans="1:56" ht="11.25" customHeight="1">
      <c r="A1849" s="123">
        <v>398</v>
      </c>
      <c r="B1849" s="55" t="s">
        <v>393</v>
      </c>
      <c r="C1849" s="345">
        <v>4</v>
      </c>
      <c r="D1849" s="57">
        <v>36784</v>
      </c>
      <c r="E1849" s="8">
        <v>150</v>
      </c>
      <c r="F1849" s="55" t="s">
        <v>1012</v>
      </c>
      <c r="G1849" s="55" t="s">
        <v>748</v>
      </c>
      <c r="H1849" s="55" t="s">
        <v>1013</v>
      </c>
      <c r="I1849" s="55" t="s">
        <v>103</v>
      </c>
      <c r="J1849" s="55"/>
      <c r="K1849" s="55"/>
      <c r="L1849" s="56"/>
      <c r="M1849" s="200"/>
      <c r="N1849" s="201"/>
      <c r="O1849" s="56"/>
      <c r="P1849" s="56"/>
      <c r="Q1849" s="56"/>
      <c r="R1849" s="200"/>
      <c r="S1849" s="201"/>
      <c r="T1849" s="56"/>
      <c r="U1849" s="56"/>
      <c r="V1849" s="56"/>
      <c r="W1849" s="200"/>
      <c r="X1849" s="201"/>
      <c r="Y1849" s="56"/>
      <c r="Z1849" s="56"/>
      <c r="AA1849" s="56"/>
      <c r="AB1849" s="200"/>
      <c r="AC1849" s="201"/>
      <c r="AD1849" s="56"/>
      <c r="AE1849" s="56"/>
      <c r="AF1849" s="56"/>
      <c r="AG1849" s="200"/>
      <c r="AH1849" s="201"/>
      <c r="AI1849" s="56"/>
      <c r="AJ1849" s="56"/>
      <c r="AK1849" s="55">
        <v>237.83484999999999</v>
      </c>
      <c r="AL1849" s="8">
        <v>0</v>
      </c>
      <c r="AM1849" s="58">
        <v>0</v>
      </c>
      <c r="AN1849" s="55"/>
      <c r="AO1849" s="228"/>
      <c r="AP1849" s="56">
        <v>309.85000000000002</v>
      </c>
      <c r="AQ1849" s="200">
        <v>0</v>
      </c>
      <c r="AR1849" s="201">
        <v>0</v>
      </c>
      <c r="AS1849" s="56"/>
      <c r="AT1849" s="56"/>
      <c r="AU1849" s="423">
        <v>335.21550000000002</v>
      </c>
      <c r="AV1849" s="200">
        <v>0</v>
      </c>
      <c r="AW1849" s="201">
        <v>0</v>
      </c>
      <c r="AX1849" s="423"/>
      <c r="AY1849" s="56"/>
      <c r="AZ1849" s="423">
        <v>410.78575000000006</v>
      </c>
      <c r="BA1849" s="200">
        <v>0</v>
      </c>
      <c r="BB1849" s="201">
        <v>0</v>
      </c>
      <c r="BC1849" s="425"/>
      <c r="BD1849" s="139"/>
    </row>
    <row r="1850" spans="1:56" ht="11.25" customHeight="1">
      <c r="A1850" s="357">
        <v>399</v>
      </c>
      <c r="B1850" s="263" t="s">
        <v>926</v>
      </c>
      <c r="C1850" s="344">
        <v>0</v>
      </c>
      <c r="D1850" s="264"/>
      <c r="E1850" s="421">
        <v>100</v>
      </c>
      <c r="F1850" s="263" t="s">
        <v>540</v>
      </c>
      <c r="G1850" s="263" t="s">
        <v>338</v>
      </c>
      <c r="H1850" s="263" t="s">
        <v>927</v>
      </c>
      <c r="I1850" s="263" t="s">
        <v>849</v>
      </c>
      <c r="J1850" s="263" t="s">
        <v>591</v>
      </c>
      <c r="K1850" s="263" t="s">
        <v>848</v>
      </c>
      <c r="L1850" s="267">
        <v>641.87199999999996</v>
      </c>
      <c r="M1850" s="265">
        <v>913579.18692784535</v>
      </c>
      <c r="N1850" s="268">
        <v>1.4233043144549777</v>
      </c>
      <c r="O1850" s="263">
        <v>1</v>
      </c>
      <c r="P1850" s="263"/>
      <c r="Q1850" s="267">
        <v>689.00800000000004</v>
      </c>
      <c r="R1850" s="265">
        <v>1027342.824916278</v>
      </c>
      <c r="S1850" s="268">
        <v>1.4910462939708653</v>
      </c>
      <c r="T1850" s="263">
        <v>1</v>
      </c>
      <c r="U1850" s="263"/>
      <c r="V1850" s="267">
        <v>631.03</v>
      </c>
      <c r="W1850" s="265">
        <v>820381.59420788393</v>
      </c>
      <c r="X1850" s="268">
        <v>1.3000674994974628</v>
      </c>
      <c r="Y1850" s="263">
        <v>1</v>
      </c>
      <c r="Z1850" s="263"/>
      <c r="AA1850" s="267">
        <v>427.35009136096329</v>
      </c>
      <c r="AB1850" s="265">
        <v>525418.82592263317</v>
      </c>
      <c r="AC1850" s="268">
        <v>1.2294810192958063</v>
      </c>
      <c r="AD1850" s="263">
        <v>1</v>
      </c>
      <c r="AE1850" s="263"/>
      <c r="AF1850" s="267">
        <v>575.49400000000003</v>
      </c>
      <c r="AG1850" s="265">
        <v>761977.83883752453</v>
      </c>
      <c r="AH1850" s="268">
        <v>1.324041325952181</v>
      </c>
      <c r="AI1850" s="263">
        <v>1</v>
      </c>
      <c r="AJ1850" s="263"/>
      <c r="AK1850" s="263">
        <v>463</v>
      </c>
      <c r="AL1850" s="265">
        <v>595220.87173103995</v>
      </c>
      <c r="AM1850" s="268">
        <v>1.2855742370000862</v>
      </c>
      <c r="AN1850" s="263"/>
      <c r="AO1850" s="313"/>
      <c r="AP1850" s="263">
        <v>550.14</v>
      </c>
      <c r="AQ1850" s="265">
        <v>710293.24397122522</v>
      </c>
      <c r="AR1850" s="268">
        <v>1.2911136146639497</v>
      </c>
      <c r="AS1850" s="263"/>
      <c r="AT1850" s="263"/>
      <c r="AU1850" s="422">
        <v>513.51700000000005</v>
      </c>
      <c r="AV1850" s="265">
        <v>652399.95937490009</v>
      </c>
      <c r="AW1850" s="268">
        <v>1.2704544530656239</v>
      </c>
      <c r="AX1850" s="422"/>
      <c r="AY1850" s="263"/>
      <c r="AZ1850" s="422">
        <v>494.10799999999995</v>
      </c>
      <c r="BA1850" s="265">
        <v>640545.43837971706</v>
      </c>
      <c r="BB1850" s="268">
        <v>1.2963672686532441</v>
      </c>
      <c r="BC1850" s="422"/>
      <c r="BD1850" s="263"/>
    </row>
    <row r="1851" spans="1:56" s="4" customFormat="1" ht="11.25" customHeight="1">
      <c r="A1851" s="123">
        <v>399</v>
      </c>
      <c r="B1851" s="55" t="s">
        <v>926</v>
      </c>
      <c r="C1851" s="345">
        <v>1</v>
      </c>
      <c r="D1851" s="57">
        <v>41309</v>
      </c>
      <c r="E1851" s="94">
        <v>50</v>
      </c>
      <c r="F1851" s="55" t="s">
        <v>540</v>
      </c>
      <c r="G1851" s="55" t="s">
        <v>338</v>
      </c>
      <c r="H1851" s="55" t="s">
        <v>927</v>
      </c>
      <c r="I1851" s="55" t="s">
        <v>849</v>
      </c>
      <c r="J1851" s="55" t="s">
        <v>591</v>
      </c>
      <c r="K1851" s="55" t="s">
        <v>848</v>
      </c>
      <c r="L1851" s="197">
        <v>262.00299999999999</v>
      </c>
      <c r="M1851" s="8">
        <v>415515.89753614797</v>
      </c>
      <c r="N1851" s="58">
        <v>1.5859203808206319</v>
      </c>
      <c r="O1851" s="55"/>
      <c r="P1851" s="55"/>
      <c r="Q1851" s="197"/>
      <c r="R1851" s="8">
        <v>0</v>
      </c>
      <c r="S1851" s="58">
        <v>0</v>
      </c>
      <c r="T1851" s="55"/>
      <c r="U1851" s="55"/>
      <c r="V1851" s="222"/>
      <c r="W1851" s="8">
        <v>0</v>
      </c>
      <c r="X1851" s="58">
        <v>0</v>
      </c>
      <c r="Y1851" s="55"/>
      <c r="Z1851" s="55"/>
      <c r="AA1851" s="222"/>
      <c r="AB1851" s="8">
        <v>0</v>
      </c>
      <c r="AC1851" s="58">
        <v>0</v>
      </c>
      <c r="AD1851" s="55"/>
      <c r="AE1851" s="55"/>
      <c r="AF1851" s="222"/>
      <c r="AG1851" s="8">
        <v>0</v>
      </c>
      <c r="AH1851" s="58">
        <v>0</v>
      </c>
      <c r="AI1851" s="55"/>
      <c r="AJ1851" s="55"/>
      <c r="AK1851" s="55">
        <v>217.291</v>
      </c>
      <c r="AL1851" s="8">
        <v>292397.68313423998</v>
      </c>
      <c r="AM1851" s="58">
        <v>1.3456502254315181</v>
      </c>
      <c r="AN1851" s="237">
        <v>1</v>
      </c>
      <c r="AO1851" s="228"/>
      <c r="AP1851" s="55">
        <v>279.13400000000001</v>
      </c>
      <c r="AQ1851" s="200">
        <v>374607.02749171626</v>
      </c>
      <c r="AR1851" s="201">
        <v>1.3420329572596541</v>
      </c>
      <c r="AS1851" s="55">
        <v>1</v>
      </c>
      <c r="AT1851" s="55"/>
      <c r="AU1851" s="423">
        <v>198.452</v>
      </c>
      <c r="AV1851" s="200">
        <v>273636.00771350291</v>
      </c>
      <c r="AW1851" s="201">
        <v>1.3788523558014176</v>
      </c>
      <c r="AX1851" s="423">
        <v>1</v>
      </c>
      <c r="AY1851" s="55"/>
      <c r="AZ1851" s="424">
        <v>284.27999999999997</v>
      </c>
      <c r="BA1851" s="200">
        <v>382788.06846879231</v>
      </c>
      <c r="BB1851" s="201">
        <v>1.3465177587898984</v>
      </c>
      <c r="BC1851" s="425">
        <v>1</v>
      </c>
      <c r="BD1851" s="136"/>
    </row>
    <row r="1852" spans="1:56" ht="11.25" customHeight="1">
      <c r="A1852" s="123">
        <v>399</v>
      </c>
      <c r="B1852" s="55" t="s">
        <v>926</v>
      </c>
      <c r="C1852" s="345">
        <v>2</v>
      </c>
      <c r="D1852" s="57">
        <v>42684</v>
      </c>
      <c r="E1852" s="94">
        <v>50</v>
      </c>
      <c r="F1852" s="122" t="s">
        <v>540</v>
      </c>
      <c r="G1852" s="122" t="s">
        <v>338</v>
      </c>
      <c r="H1852" s="122" t="s">
        <v>927</v>
      </c>
      <c r="I1852" s="55" t="s">
        <v>849</v>
      </c>
      <c r="J1852" s="55" t="s">
        <v>591</v>
      </c>
      <c r="K1852" s="55" t="s">
        <v>848</v>
      </c>
      <c r="L1852" s="197">
        <v>379.86900000000003</v>
      </c>
      <c r="M1852" s="8">
        <v>498063.2893916975</v>
      </c>
      <c r="N1852" s="58">
        <v>1.3111448667611663</v>
      </c>
      <c r="O1852" s="55"/>
      <c r="P1852" s="55">
        <v>1</v>
      </c>
      <c r="Q1852" s="197">
        <v>361.15800000000002</v>
      </c>
      <c r="R1852" s="8">
        <v>502205.37370732531</v>
      </c>
      <c r="S1852" s="58">
        <v>1.3905420168107181</v>
      </c>
      <c r="T1852" s="55"/>
      <c r="U1852" s="55">
        <v>1</v>
      </c>
      <c r="V1852" s="197">
        <v>352.75</v>
      </c>
      <c r="W1852" s="8">
        <v>403255.98226124729</v>
      </c>
      <c r="X1852" s="58">
        <v>1.143177837735641</v>
      </c>
      <c r="Y1852" s="55"/>
      <c r="Z1852" s="55">
        <v>1</v>
      </c>
      <c r="AA1852" s="197">
        <v>297.42030036546367</v>
      </c>
      <c r="AB1852" s="8">
        <v>345548.85725916212</v>
      </c>
      <c r="AC1852" s="58">
        <v>1.1618200130742895</v>
      </c>
      <c r="AD1852" s="55"/>
      <c r="AE1852" s="55">
        <v>1</v>
      </c>
      <c r="AF1852" s="197">
        <v>330.76</v>
      </c>
      <c r="AG1852" s="8">
        <v>407965.67838780978</v>
      </c>
      <c r="AH1852" s="58">
        <v>1.2334190300756132</v>
      </c>
      <c r="AI1852" s="55"/>
      <c r="AJ1852" s="55">
        <v>1</v>
      </c>
      <c r="AK1852" s="55">
        <v>245.369</v>
      </c>
      <c r="AL1852" s="8">
        <v>302823.18859679997</v>
      </c>
      <c r="AM1852" s="58">
        <v>1.2341542272935861</v>
      </c>
      <c r="AN1852" s="237">
        <v>1</v>
      </c>
      <c r="AO1852" s="228">
        <v>1</v>
      </c>
      <c r="AP1852" s="55">
        <v>271.01</v>
      </c>
      <c r="AQ1852" s="200">
        <v>335685.67484265502</v>
      </c>
      <c r="AR1852" s="201">
        <v>1.2386468205699237</v>
      </c>
      <c r="AS1852" s="55">
        <v>1</v>
      </c>
      <c r="AT1852" s="55"/>
      <c r="AU1852" s="423">
        <v>315.065</v>
      </c>
      <c r="AV1852" s="200">
        <v>378763.95166139735</v>
      </c>
      <c r="AW1852" s="201">
        <v>1.2021771750635499</v>
      </c>
      <c r="AX1852" s="423">
        <v>1</v>
      </c>
      <c r="AY1852" s="55"/>
      <c r="AZ1852" s="424">
        <v>209.828</v>
      </c>
      <c r="BA1852" s="200">
        <v>257757.36991092487</v>
      </c>
      <c r="BB1852" s="201">
        <v>1.228422183459428</v>
      </c>
      <c r="BC1852" s="425">
        <v>1</v>
      </c>
      <c r="BD1852" s="136"/>
    </row>
    <row r="1853" spans="1:56" ht="11.25" customHeight="1">
      <c r="A1853" s="357">
        <v>400</v>
      </c>
      <c r="B1853" s="263" t="s">
        <v>292</v>
      </c>
      <c r="C1853" s="344">
        <v>0</v>
      </c>
      <c r="D1853" s="264"/>
      <c r="E1853" s="421">
        <v>1967.08</v>
      </c>
      <c r="F1853" s="263" t="s">
        <v>551</v>
      </c>
      <c r="G1853" s="263" t="s">
        <v>589</v>
      </c>
      <c r="H1853" s="263" t="s">
        <v>1396</v>
      </c>
      <c r="I1853" s="263" t="s">
        <v>849</v>
      </c>
      <c r="J1853" s="263" t="s">
        <v>596</v>
      </c>
      <c r="K1853" s="263" t="s">
        <v>530</v>
      </c>
      <c r="L1853" s="267">
        <v>4418.7150000000001</v>
      </c>
      <c r="M1853" s="265">
        <v>1710930.4346804458</v>
      </c>
      <c r="N1853" s="268">
        <v>0.38720090222620052</v>
      </c>
      <c r="O1853" s="263">
        <v>1</v>
      </c>
      <c r="P1853" s="263"/>
      <c r="Q1853" s="267">
        <v>4378.7089999999998</v>
      </c>
      <c r="R1853" s="265">
        <v>1692833.4734943581</v>
      </c>
      <c r="S1853" s="268">
        <v>0.38660561217800915</v>
      </c>
      <c r="T1853" s="263">
        <v>1</v>
      </c>
      <c r="U1853" s="263"/>
      <c r="V1853" s="267">
        <v>4181.9080000000004</v>
      </c>
      <c r="W1853" s="265">
        <v>1622743.721231967</v>
      </c>
      <c r="X1853" s="268">
        <v>0.38803907719442099</v>
      </c>
      <c r="Y1853" s="263">
        <v>1</v>
      </c>
      <c r="Z1853" s="263"/>
      <c r="AA1853" s="267">
        <v>2448.2000000000007</v>
      </c>
      <c r="AB1853" s="265">
        <v>987393.46752940677</v>
      </c>
      <c r="AC1853" s="268">
        <v>0.40331405421509947</v>
      </c>
      <c r="AD1853" s="263">
        <v>1</v>
      </c>
      <c r="AE1853" s="263"/>
      <c r="AF1853" s="267">
        <v>2998.84</v>
      </c>
      <c r="AG1853" s="265">
        <v>1224579.0588708327</v>
      </c>
      <c r="AH1853" s="268">
        <v>0.40835091531086443</v>
      </c>
      <c r="AI1853" s="263">
        <v>1</v>
      </c>
      <c r="AJ1853" s="263"/>
      <c r="AK1853" s="263">
        <v>287.54610973199999</v>
      </c>
      <c r="AL1853" s="265">
        <v>123825.67508440255</v>
      </c>
      <c r="AM1853" s="268">
        <v>0.43062893530297147</v>
      </c>
      <c r="AN1853" s="263"/>
      <c r="AO1853" s="313"/>
      <c r="AP1853" s="263">
        <v>1182.9281354125742</v>
      </c>
      <c r="AQ1853" s="265">
        <v>487998.09908643877</v>
      </c>
      <c r="AR1853" s="271">
        <v>0.41253402001148437</v>
      </c>
      <c r="AS1853" s="263"/>
      <c r="AT1853" s="263"/>
      <c r="AU1853" s="422">
        <v>1388.1403400174559</v>
      </c>
      <c r="AV1853" s="265">
        <v>585724.29338955495</v>
      </c>
      <c r="AW1853" s="268">
        <v>0.42194890279046959</v>
      </c>
      <c r="AX1853" s="422"/>
      <c r="AY1853" s="263"/>
      <c r="AZ1853" s="422">
        <v>820.02152959999989</v>
      </c>
      <c r="BA1853" s="265">
        <v>356603.97400771093</v>
      </c>
      <c r="BB1853" s="268">
        <v>0.43487147731555242</v>
      </c>
      <c r="BC1853" s="422"/>
      <c r="BD1853" s="263"/>
    </row>
    <row r="1854" spans="1:56" ht="11.25" customHeight="1">
      <c r="A1854" s="123">
        <v>400</v>
      </c>
      <c r="B1854" s="55" t="s">
        <v>293</v>
      </c>
      <c r="C1854" s="345">
        <v>1</v>
      </c>
      <c r="D1854" s="57">
        <v>36140</v>
      </c>
      <c r="E1854" s="94">
        <v>205</v>
      </c>
      <c r="F1854" s="55" t="s">
        <v>551</v>
      </c>
      <c r="G1854" s="55" t="s">
        <v>338</v>
      </c>
      <c r="H1854" s="55" t="s">
        <v>294</v>
      </c>
      <c r="I1854" s="55" t="s">
        <v>849</v>
      </c>
      <c r="J1854" s="55" t="s">
        <v>596</v>
      </c>
      <c r="K1854" s="55" t="s">
        <v>530</v>
      </c>
      <c r="L1854" s="55"/>
      <c r="M1854" s="8"/>
      <c r="N1854" s="58"/>
      <c r="O1854" s="55"/>
      <c r="P1854" s="55"/>
      <c r="Q1854" s="55"/>
      <c r="R1854" s="8"/>
      <c r="S1854" s="58"/>
      <c r="T1854" s="55"/>
      <c r="U1854" s="55"/>
      <c r="V1854" s="55"/>
      <c r="W1854" s="8"/>
      <c r="X1854" s="58"/>
      <c r="Y1854" s="55"/>
      <c r="Z1854" s="55"/>
      <c r="AA1854" s="55"/>
      <c r="AB1854" s="8"/>
      <c r="AC1854" s="58"/>
      <c r="AD1854" s="55"/>
      <c r="AE1854" s="55"/>
      <c r="AF1854" s="55"/>
      <c r="AG1854" s="8"/>
      <c r="AH1854" s="58"/>
      <c r="AI1854" s="55"/>
      <c r="AJ1854" s="55"/>
      <c r="AK1854" s="55">
        <v>0</v>
      </c>
      <c r="AL1854" s="8">
        <v>0</v>
      </c>
      <c r="AM1854" s="58">
        <v>0</v>
      </c>
      <c r="AN1854" s="237">
        <v>1</v>
      </c>
      <c r="AO1854" s="228"/>
      <c r="AP1854" s="55">
        <v>0</v>
      </c>
      <c r="AQ1854" s="8">
        <v>0</v>
      </c>
      <c r="AR1854" s="58">
        <v>0</v>
      </c>
      <c r="AS1854" s="55">
        <v>1</v>
      </c>
      <c r="AT1854" s="55"/>
      <c r="AU1854" s="423">
        <v>0</v>
      </c>
      <c r="AV1854" s="200">
        <v>0</v>
      </c>
      <c r="AW1854" s="201">
        <v>0</v>
      </c>
      <c r="AX1854" s="423">
        <v>1</v>
      </c>
      <c r="AY1854" s="55"/>
      <c r="AZ1854" s="423">
        <v>0</v>
      </c>
      <c r="BA1854" s="200">
        <v>0</v>
      </c>
      <c r="BB1854" s="201">
        <v>0</v>
      </c>
      <c r="BC1854" s="425">
        <v>1</v>
      </c>
      <c r="BD1854" s="136"/>
    </row>
    <row r="1855" spans="1:56" ht="11.25" customHeight="1">
      <c r="A1855" s="123">
        <v>400</v>
      </c>
      <c r="B1855" s="55" t="s">
        <v>293</v>
      </c>
      <c r="C1855" s="345">
        <v>2</v>
      </c>
      <c r="D1855" s="57">
        <v>36140</v>
      </c>
      <c r="E1855" s="94">
        <v>205</v>
      </c>
      <c r="F1855" s="55" t="s">
        <v>551</v>
      </c>
      <c r="G1855" s="55" t="s">
        <v>338</v>
      </c>
      <c r="H1855" s="55" t="s">
        <v>294</v>
      </c>
      <c r="I1855" s="55" t="s">
        <v>849</v>
      </c>
      <c r="J1855" s="55" t="s">
        <v>596</v>
      </c>
      <c r="K1855" s="55" t="s">
        <v>530</v>
      </c>
      <c r="L1855" s="55"/>
      <c r="M1855" s="8"/>
      <c r="N1855" s="58"/>
      <c r="O1855" s="55"/>
      <c r="P1855" s="55"/>
      <c r="Q1855" s="55"/>
      <c r="R1855" s="8"/>
      <c r="S1855" s="58"/>
      <c r="T1855" s="55"/>
      <c r="U1855" s="55"/>
      <c r="V1855" s="55"/>
      <c r="W1855" s="8"/>
      <c r="X1855" s="58"/>
      <c r="Y1855" s="55"/>
      <c r="Z1855" s="55"/>
      <c r="AA1855" s="55"/>
      <c r="AB1855" s="8"/>
      <c r="AC1855" s="58"/>
      <c r="AD1855" s="55"/>
      <c r="AE1855" s="55"/>
      <c r="AF1855" s="55"/>
      <c r="AG1855" s="8"/>
      <c r="AH1855" s="58"/>
      <c r="AI1855" s="55"/>
      <c r="AJ1855" s="55"/>
      <c r="AK1855" s="55">
        <v>0</v>
      </c>
      <c r="AL1855" s="8">
        <v>0</v>
      </c>
      <c r="AM1855" s="58">
        <v>0</v>
      </c>
      <c r="AN1855" s="237">
        <v>1</v>
      </c>
      <c r="AO1855" s="228"/>
      <c r="AP1855" s="55">
        <v>0</v>
      </c>
      <c r="AQ1855" s="8">
        <v>0</v>
      </c>
      <c r="AR1855" s="58">
        <v>0</v>
      </c>
      <c r="AS1855" s="55">
        <v>1</v>
      </c>
      <c r="AT1855" s="55"/>
      <c r="AU1855" s="423">
        <v>0</v>
      </c>
      <c r="AV1855" s="200">
        <v>0</v>
      </c>
      <c r="AW1855" s="201">
        <v>0</v>
      </c>
      <c r="AX1855" s="423">
        <v>1</v>
      </c>
      <c r="AY1855" s="55"/>
      <c r="AZ1855" s="423">
        <v>0</v>
      </c>
      <c r="BA1855" s="200">
        <v>0</v>
      </c>
      <c r="BB1855" s="201">
        <v>0</v>
      </c>
      <c r="BC1855" s="425">
        <v>1</v>
      </c>
      <c r="BD1855" s="136"/>
    </row>
    <row r="1856" spans="1:56" ht="11.25" customHeight="1">
      <c r="A1856" s="123">
        <v>400</v>
      </c>
      <c r="B1856" s="55" t="s">
        <v>293</v>
      </c>
      <c r="C1856" s="345">
        <v>3</v>
      </c>
      <c r="D1856" s="57">
        <v>36140</v>
      </c>
      <c r="E1856" s="94">
        <v>230</v>
      </c>
      <c r="F1856" s="55" t="s">
        <v>551</v>
      </c>
      <c r="G1856" s="55" t="s">
        <v>338</v>
      </c>
      <c r="H1856" s="55" t="s">
        <v>294</v>
      </c>
      <c r="I1856" s="55" t="s">
        <v>849</v>
      </c>
      <c r="J1856" s="55" t="s">
        <v>596</v>
      </c>
      <c r="K1856" s="55" t="s">
        <v>530</v>
      </c>
      <c r="L1856" s="55"/>
      <c r="M1856" s="8"/>
      <c r="N1856" s="58"/>
      <c r="O1856" s="55"/>
      <c r="P1856" s="55"/>
      <c r="Q1856" s="55"/>
      <c r="R1856" s="8"/>
      <c r="S1856" s="58"/>
      <c r="T1856" s="55"/>
      <c r="U1856" s="55"/>
      <c r="V1856" s="55"/>
      <c r="W1856" s="8"/>
      <c r="X1856" s="58"/>
      <c r="Y1856" s="55"/>
      <c r="Z1856" s="55"/>
      <c r="AA1856" s="55"/>
      <c r="AB1856" s="8"/>
      <c r="AC1856" s="58"/>
      <c r="AD1856" s="55"/>
      <c r="AE1856" s="55"/>
      <c r="AF1856" s="55"/>
      <c r="AG1856" s="8"/>
      <c r="AH1856" s="58"/>
      <c r="AI1856" s="55"/>
      <c r="AJ1856" s="55"/>
      <c r="AK1856" s="55">
        <v>0</v>
      </c>
      <c r="AL1856" s="8">
        <v>0</v>
      </c>
      <c r="AM1856" s="58">
        <v>0</v>
      </c>
      <c r="AN1856" s="237">
        <v>1</v>
      </c>
      <c r="AO1856" s="228"/>
      <c r="AP1856" s="55">
        <v>0</v>
      </c>
      <c r="AQ1856" s="8">
        <v>0</v>
      </c>
      <c r="AR1856" s="58">
        <v>0</v>
      </c>
      <c r="AS1856" s="55">
        <v>1</v>
      </c>
      <c r="AT1856" s="55"/>
      <c r="AU1856" s="423">
        <v>0</v>
      </c>
      <c r="AV1856" s="200">
        <v>0</v>
      </c>
      <c r="AW1856" s="201">
        <v>0</v>
      </c>
      <c r="AX1856" s="423">
        <v>1</v>
      </c>
      <c r="AY1856" s="55"/>
      <c r="AZ1856" s="423">
        <v>0</v>
      </c>
      <c r="BA1856" s="200">
        <v>0</v>
      </c>
      <c r="BB1856" s="201">
        <v>0</v>
      </c>
      <c r="BC1856" s="425">
        <v>1</v>
      </c>
      <c r="BD1856" s="136"/>
    </row>
    <row r="1857" spans="1:56" s="4" customFormat="1" ht="11.25" customHeight="1">
      <c r="A1857" s="123">
        <v>400</v>
      </c>
      <c r="B1857" s="55" t="s">
        <v>293</v>
      </c>
      <c r="C1857" s="345">
        <v>4</v>
      </c>
      <c r="D1857" s="57">
        <v>36140</v>
      </c>
      <c r="E1857" s="94">
        <v>0</v>
      </c>
      <c r="F1857" s="55" t="s">
        <v>551</v>
      </c>
      <c r="G1857" s="55" t="s">
        <v>338</v>
      </c>
      <c r="H1857" s="55" t="s">
        <v>294</v>
      </c>
      <c r="I1857" s="55" t="s">
        <v>849</v>
      </c>
      <c r="J1857" s="55" t="s">
        <v>596</v>
      </c>
      <c r="K1857" s="55" t="s">
        <v>530</v>
      </c>
      <c r="L1857" s="55"/>
      <c r="M1857" s="8"/>
      <c r="N1857" s="58"/>
      <c r="O1857" s="55"/>
      <c r="P1857" s="55"/>
      <c r="Q1857" s="55"/>
      <c r="R1857" s="8"/>
      <c r="S1857" s="58"/>
      <c r="T1857" s="55"/>
      <c r="U1857" s="55"/>
      <c r="V1857" s="55"/>
      <c r="W1857" s="8"/>
      <c r="X1857" s="58"/>
      <c r="Y1857" s="55"/>
      <c r="Z1857" s="55"/>
      <c r="AA1857" s="55"/>
      <c r="AB1857" s="8"/>
      <c r="AC1857" s="58"/>
      <c r="AD1857" s="55"/>
      <c r="AE1857" s="55"/>
      <c r="AF1857" s="55"/>
      <c r="AG1857" s="8"/>
      <c r="AH1857" s="58"/>
      <c r="AI1857" s="55"/>
      <c r="AJ1857" s="55"/>
      <c r="AK1857" s="55"/>
      <c r="AL1857" s="8">
        <v>0</v>
      </c>
      <c r="AM1857" s="58">
        <v>0</v>
      </c>
      <c r="AN1857" s="237">
        <v>1</v>
      </c>
      <c r="AO1857" s="228"/>
      <c r="AP1857" s="55"/>
      <c r="AQ1857" s="8">
        <v>0</v>
      </c>
      <c r="AR1857" s="58">
        <v>0</v>
      </c>
      <c r="AS1857" s="55">
        <v>1</v>
      </c>
      <c r="AT1857" s="55"/>
      <c r="AU1857" s="245">
        <v>0</v>
      </c>
      <c r="AV1857" s="200">
        <v>0</v>
      </c>
      <c r="AW1857" s="201">
        <v>0</v>
      </c>
      <c r="AX1857" s="423">
        <v>1</v>
      </c>
      <c r="AY1857" s="55"/>
      <c r="AZ1857" s="423">
        <v>0</v>
      </c>
      <c r="BA1857" s="200">
        <v>0</v>
      </c>
      <c r="BB1857" s="201">
        <v>0</v>
      </c>
      <c r="BC1857" s="425">
        <v>1</v>
      </c>
      <c r="BD1857" s="136"/>
    </row>
    <row r="1858" spans="1:56" s="4" customFormat="1" ht="11.25" customHeight="1">
      <c r="A1858" s="123">
        <v>400</v>
      </c>
      <c r="B1858" s="55" t="s">
        <v>293</v>
      </c>
      <c r="C1858" s="345">
        <v>5</v>
      </c>
      <c r="D1858" s="57">
        <v>38837</v>
      </c>
      <c r="E1858" s="94">
        <v>213</v>
      </c>
      <c r="F1858" s="55" t="s">
        <v>551</v>
      </c>
      <c r="G1858" s="55" t="s">
        <v>338</v>
      </c>
      <c r="H1858" s="55" t="s">
        <v>294</v>
      </c>
      <c r="I1858" s="55" t="s">
        <v>849</v>
      </c>
      <c r="J1858" s="55" t="s">
        <v>596</v>
      </c>
      <c r="K1858" s="55" t="s">
        <v>530</v>
      </c>
      <c r="L1858" s="55"/>
      <c r="M1858" s="8"/>
      <c r="N1858" s="58"/>
      <c r="O1858" s="55"/>
      <c r="P1858" s="55"/>
      <c r="Q1858" s="55"/>
      <c r="R1858" s="8"/>
      <c r="S1858" s="58"/>
      <c r="T1858" s="55"/>
      <c r="U1858" s="55"/>
      <c r="V1858" s="55"/>
      <c r="W1858" s="8"/>
      <c r="X1858" s="58"/>
      <c r="Y1858" s="55"/>
      <c r="Z1858" s="55"/>
      <c r="AA1858" s="55"/>
      <c r="AB1858" s="8"/>
      <c r="AC1858" s="58"/>
      <c r="AD1858" s="55"/>
      <c r="AE1858" s="55"/>
      <c r="AF1858" s="55"/>
      <c r="AG1858" s="8"/>
      <c r="AH1858" s="58"/>
      <c r="AI1858" s="55"/>
      <c r="AJ1858" s="55"/>
      <c r="AK1858" s="55">
        <v>56.727613183334881</v>
      </c>
      <c r="AL1858" s="8">
        <v>24428.551667418309</v>
      </c>
      <c r="AM1858" s="58">
        <v>0.43062893530297153</v>
      </c>
      <c r="AN1858" s="237">
        <v>1</v>
      </c>
      <c r="AO1858" s="228"/>
      <c r="AP1858" s="55">
        <v>258.19964146828261</v>
      </c>
      <c r="AQ1858" s="8">
        <v>106516.69488939914</v>
      </c>
      <c r="AR1858" s="58">
        <v>0.41253618434045619</v>
      </c>
      <c r="AS1858" s="55">
        <v>1</v>
      </c>
      <c r="AT1858" s="55"/>
      <c r="AU1858" s="423">
        <v>218.25259028920323</v>
      </c>
      <c r="AV1858" s="200">
        <v>92091.441003707208</v>
      </c>
      <c r="AW1858" s="201">
        <v>0.42194890279046959</v>
      </c>
      <c r="AX1858" s="423">
        <v>1</v>
      </c>
      <c r="AY1858" s="55"/>
      <c r="AZ1858" s="424">
        <v>119.66781440813469</v>
      </c>
      <c r="BA1858" s="200">
        <v>52040.119238788902</v>
      </c>
      <c r="BB1858" s="201">
        <v>0.43487147731555259</v>
      </c>
      <c r="BC1858" s="425">
        <v>1</v>
      </c>
      <c r="BD1858" s="136"/>
    </row>
    <row r="1859" spans="1:56" ht="11.25" customHeight="1">
      <c r="A1859" s="123">
        <v>400</v>
      </c>
      <c r="B1859" s="55" t="s">
        <v>293</v>
      </c>
      <c r="C1859" s="345">
        <v>6</v>
      </c>
      <c r="D1859" s="57">
        <v>38844</v>
      </c>
      <c r="E1859" s="94">
        <v>213</v>
      </c>
      <c r="F1859" s="55" t="s">
        <v>551</v>
      </c>
      <c r="G1859" s="55" t="s">
        <v>338</v>
      </c>
      <c r="H1859" s="55" t="s">
        <v>294</v>
      </c>
      <c r="I1859" s="55" t="s">
        <v>849</v>
      </c>
      <c r="J1859" s="55" t="s">
        <v>596</v>
      </c>
      <c r="K1859" s="55" t="s">
        <v>530</v>
      </c>
      <c r="L1859" s="55"/>
      <c r="M1859" s="8"/>
      <c r="N1859" s="58"/>
      <c r="O1859" s="55"/>
      <c r="P1859" s="55"/>
      <c r="Q1859" s="55"/>
      <c r="R1859" s="8"/>
      <c r="S1859" s="58"/>
      <c r="T1859" s="55"/>
      <c r="U1859" s="55"/>
      <c r="V1859" s="55"/>
      <c r="W1859" s="8"/>
      <c r="X1859" s="58"/>
      <c r="Y1859" s="55"/>
      <c r="Z1859" s="55"/>
      <c r="AA1859" s="55"/>
      <c r="AB1859" s="8"/>
      <c r="AC1859" s="58"/>
      <c r="AD1859" s="55"/>
      <c r="AE1859" s="55"/>
      <c r="AF1859" s="55"/>
      <c r="AG1859" s="8"/>
      <c r="AH1859" s="58"/>
      <c r="AI1859" s="55"/>
      <c r="AJ1859" s="55"/>
      <c r="AK1859" s="55">
        <v>70.688813026626363</v>
      </c>
      <c r="AL1859" s="8">
        <v>30440.648291486927</v>
      </c>
      <c r="AM1859" s="58">
        <v>0.43062893530297142</v>
      </c>
      <c r="AN1859" s="237">
        <v>1</v>
      </c>
      <c r="AO1859" s="228"/>
      <c r="AP1859" s="55">
        <v>258.19964146828261</v>
      </c>
      <c r="AQ1859" s="8">
        <v>106516.69488939914</v>
      </c>
      <c r="AR1859" s="58">
        <v>0.41253618434045619</v>
      </c>
      <c r="AS1859" s="55">
        <v>1</v>
      </c>
      <c r="AT1859" s="55"/>
      <c r="AU1859" s="423">
        <v>207.18124910705808</v>
      </c>
      <c r="AV1859" s="200">
        <v>87419.900739482138</v>
      </c>
      <c r="AW1859" s="201">
        <v>0.4219489027904697</v>
      </c>
      <c r="AX1859" s="423">
        <v>1</v>
      </c>
      <c r="AY1859" s="55"/>
      <c r="AZ1859" s="424">
        <v>128.47846962473997</v>
      </c>
      <c r="BA1859" s="200">
        <v>55871.62188895201</v>
      </c>
      <c r="BB1859" s="201">
        <v>0.43487147731555253</v>
      </c>
      <c r="BC1859" s="425">
        <v>1</v>
      </c>
      <c r="BD1859" s="136"/>
    </row>
    <row r="1860" spans="1:56" ht="11.25" customHeight="1">
      <c r="A1860" s="123">
        <v>400</v>
      </c>
      <c r="B1860" s="55" t="s">
        <v>293</v>
      </c>
      <c r="C1860" s="345">
        <v>7</v>
      </c>
      <c r="D1860" s="57">
        <v>38851</v>
      </c>
      <c r="E1860" s="94">
        <v>237.54</v>
      </c>
      <c r="F1860" s="55" t="s">
        <v>551</v>
      </c>
      <c r="G1860" s="55" t="s">
        <v>338</v>
      </c>
      <c r="H1860" s="55" t="s">
        <v>294</v>
      </c>
      <c r="I1860" s="55" t="s">
        <v>849</v>
      </c>
      <c r="J1860" s="55" t="s">
        <v>596</v>
      </c>
      <c r="K1860" s="55" t="s">
        <v>530</v>
      </c>
      <c r="L1860" s="55"/>
      <c r="M1860" s="8"/>
      <c r="N1860" s="58"/>
      <c r="O1860" s="55"/>
      <c r="P1860" s="55"/>
      <c r="Q1860" s="55"/>
      <c r="R1860" s="8"/>
      <c r="S1860" s="58"/>
      <c r="T1860" s="55"/>
      <c r="U1860" s="55"/>
      <c r="V1860" s="55"/>
      <c r="W1860" s="8"/>
      <c r="X1860" s="58"/>
      <c r="Y1860" s="55"/>
      <c r="Z1860" s="55"/>
      <c r="AA1860" s="55"/>
      <c r="AB1860" s="8"/>
      <c r="AC1860" s="58"/>
      <c r="AD1860" s="55"/>
      <c r="AE1860" s="55"/>
      <c r="AF1860" s="55"/>
      <c r="AG1860" s="8"/>
      <c r="AH1860" s="58"/>
      <c r="AI1860" s="55"/>
      <c r="AJ1860" s="55"/>
      <c r="AK1860" s="55">
        <v>80.700103657409031</v>
      </c>
      <c r="AL1860" s="8">
        <v>34751.799716829482</v>
      </c>
      <c r="AM1860" s="58">
        <v>0.43062893530297147</v>
      </c>
      <c r="AN1860" s="237">
        <v>1</v>
      </c>
      <c r="AO1860" s="228"/>
      <c r="AP1860" s="55">
        <v>287.89866126158273</v>
      </c>
      <c r="AQ1860" s="8">
        <v>118768.61519357882</v>
      </c>
      <c r="AR1860" s="58">
        <v>0.41253618434045608</v>
      </c>
      <c r="AS1860" s="55">
        <v>1</v>
      </c>
      <c r="AT1860" s="55"/>
      <c r="AU1860" s="423">
        <v>273.994051757953</v>
      </c>
      <c r="AV1860" s="200">
        <v>115611.48951038344</v>
      </c>
      <c r="AW1860" s="201">
        <v>0.4219489027904697</v>
      </c>
      <c r="AX1860" s="423">
        <v>1</v>
      </c>
      <c r="AY1860" s="55"/>
      <c r="AZ1860" s="424">
        <v>157.63596556712531</v>
      </c>
      <c r="BA1860" s="200">
        <v>68551.385224239362</v>
      </c>
      <c r="BB1860" s="201">
        <v>0.43487147731555259</v>
      </c>
      <c r="BC1860" s="425">
        <v>1</v>
      </c>
      <c r="BD1860" s="136"/>
    </row>
    <row r="1861" spans="1:56" ht="11.25" customHeight="1">
      <c r="A1861" s="123">
        <v>400</v>
      </c>
      <c r="B1861" s="55" t="s">
        <v>293</v>
      </c>
      <c r="C1861" s="345">
        <v>8</v>
      </c>
      <c r="D1861" s="57">
        <v>39383</v>
      </c>
      <c r="E1861" s="94">
        <v>213</v>
      </c>
      <c r="F1861" s="55" t="s">
        <v>551</v>
      </c>
      <c r="G1861" s="55" t="s">
        <v>338</v>
      </c>
      <c r="H1861" s="55" t="s">
        <v>294</v>
      </c>
      <c r="I1861" s="55" t="s">
        <v>849</v>
      </c>
      <c r="J1861" s="55" t="s">
        <v>596</v>
      </c>
      <c r="K1861" s="55" t="s">
        <v>530</v>
      </c>
      <c r="L1861" s="55"/>
      <c r="M1861" s="8"/>
      <c r="N1861" s="58"/>
      <c r="O1861" s="55"/>
      <c r="P1861" s="55"/>
      <c r="Q1861" s="55"/>
      <c r="R1861" s="8"/>
      <c r="S1861" s="58"/>
      <c r="T1861" s="55"/>
      <c r="U1861" s="55"/>
      <c r="V1861" s="55"/>
      <c r="W1861" s="8"/>
      <c r="X1861" s="58"/>
      <c r="Y1861" s="55"/>
      <c r="Z1861" s="55"/>
      <c r="AA1861" s="55"/>
      <c r="AB1861" s="8"/>
      <c r="AC1861" s="58"/>
      <c r="AD1861" s="55"/>
      <c r="AE1861" s="55"/>
      <c r="AF1861" s="55"/>
      <c r="AG1861" s="8"/>
      <c r="AH1861" s="58"/>
      <c r="AI1861" s="55"/>
      <c r="AJ1861" s="55"/>
      <c r="AK1861" s="55">
        <v>20.805282165426529</v>
      </c>
      <c r="AL1861" s="8">
        <v>8959.356507575525</v>
      </c>
      <c r="AM1861" s="58">
        <v>0.43062893530297136</v>
      </c>
      <c r="AN1861" s="237">
        <v>1</v>
      </c>
      <c r="AO1861" s="228"/>
      <c r="AP1861" s="55">
        <v>121.54970720221978</v>
      </c>
      <c r="AQ1861" s="8">
        <v>50143.652416903373</v>
      </c>
      <c r="AR1861" s="58">
        <v>0.41253618434045586</v>
      </c>
      <c r="AS1861" s="55">
        <v>1</v>
      </c>
      <c r="AT1861" s="55"/>
      <c r="AU1861" s="423">
        <v>213.97218470618446</v>
      </c>
      <c r="AV1861" s="200">
        <v>90285.328564454263</v>
      </c>
      <c r="AW1861" s="201">
        <v>0.4219489027904697</v>
      </c>
      <c r="AX1861" s="423">
        <v>1</v>
      </c>
      <c r="AY1861" s="55"/>
      <c r="AZ1861" s="424">
        <v>140.87071707876984</v>
      </c>
      <c r="BA1861" s="200">
        <v>61260.656846545848</v>
      </c>
      <c r="BB1861" s="201">
        <v>0.43487147731555231</v>
      </c>
      <c r="BC1861" s="425">
        <v>1</v>
      </c>
      <c r="BD1861" s="136"/>
    </row>
    <row r="1862" spans="1:56" ht="11.25" customHeight="1">
      <c r="A1862" s="123">
        <v>400</v>
      </c>
      <c r="B1862" s="55" t="s">
        <v>293</v>
      </c>
      <c r="C1862" s="345">
        <v>9</v>
      </c>
      <c r="D1862" s="57">
        <v>39383</v>
      </c>
      <c r="E1862" s="94">
        <v>213</v>
      </c>
      <c r="F1862" s="55" t="s">
        <v>551</v>
      </c>
      <c r="G1862" s="55" t="s">
        <v>338</v>
      </c>
      <c r="H1862" s="55" t="s">
        <v>294</v>
      </c>
      <c r="I1862" s="55" t="s">
        <v>849</v>
      </c>
      <c r="J1862" s="55" t="s">
        <v>596</v>
      </c>
      <c r="K1862" s="55" t="s">
        <v>530</v>
      </c>
      <c r="L1862" s="55"/>
      <c r="M1862" s="8"/>
      <c r="N1862" s="58"/>
      <c r="O1862" s="55"/>
      <c r="P1862" s="55"/>
      <c r="Q1862" s="55"/>
      <c r="R1862" s="8"/>
      <c r="S1862" s="58"/>
      <c r="T1862" s="55"/>
      <c r="U1862" s="55"/>
      <c r="V1862" s="55"/>
      <c r="W1862" s="8"/>
      <c r="X1862" s="58"/>
      <c r="Y1862" s="55"/>
      <c r="Z1862" s="55"/>
      <c r="AA1862" s="55"/>
      <c r="AB1862" s="8"/>
      <c r="AC1862" s="58"/>
      <c r="AD1862" s="55"/>
      <c r="AE1862" s="55"/>
      <c r="AF1862" s="55"/>
      <c r="AG1862" s="8"/>
      <c r="AH1862" s="58"/>
      <c r="AI1862" s="55"/>
      <c r="AJ1862" s="55"/>
      <c r="AK1862" s="55">
        <v>25.53789228179652</v>
      </c>
      <c r="AL1862" s="8">
        <v>10997.355363192008</v>
      </c>
      <c r="AM1862" s="58">
        <v>0.43062893530297147</v>
      </c>
      <c r="AN1862" s="237">
        <v>1</v>
      </c>
      <c r="AO1862" s="228"/>
      <c r="AP1862" s="55">
        <v>121.54970720221978</v>
      </c>
      <c r="AQ1862" s="8">
        <v>50143.652416903373</v>
      </c>
      <c r="AR1862" s="58">
        <v>0.41253618434045586</v>
      </c>
      <c r="AS1862" s="55">
        <v>1</v>
      </c>
      <c r="AT1862" s="55"/>
      <c r="AU1862" s="423">
        <v>201.63115018255962</v>
      </c>
      <c r="AV1862" s="200">
        <v>85078.042587911448</v>
      </c>
      <c r="AW1862" s="201">
        <v>0.4219489027904697</v>
      </c>
      <c r="AX1862" s="423">
        <v>1</v>
      </c>
      <c r="AY1862" s="55"/>
      <c r="AZ1862" s="424">
        <v>110.72269768377727</v>
      </c>
      <c r="BA1862" s="200">
        <v>48150.143114107508</v>
      </c>
      <c r="BB1862" s="201">
        <v>0.43487147731555231</v>
      </c>
      <c r="BC1862" s="425">
        <v>1</v>
      </c>
      <c r="BD1862" s="136"/>
    </row>
    <row r="1863" spans="1:56" s="4" customFormat="1" ht="11.25" customHeight="1">
      <c r="A1863" s="123">
        <v>400</v>
      </c>
      <c r="B1863" s="55" t="s">
        <v>293</v>
      </c>
      <c r="C1863" s="345">
        <v>10</v>
      </c>
      <c r="D1863" s="57">
        <v>39383</v>
      </c>
      <c r="E1863" s="94">
        <v>237.54</v>
      </c>
      <c r="F1863" s="55" t="s">
        <v>551</v>
      </c>
      <c r="G1863" s="55" t="s">
        <v>338</v>
      </c>
      <c r="H1863" s="55" t="s">
        <v>294</v>
      </c>
      <c r="I1863" s="55" t="s">
        <v>849</v>
      </c>
      <c r="J1863" s="55" t="s">
        <v>596</v>
      </c>
      <c r="K1863" s="55" t="s">
        <v>530</v>
      </c>
      <c r="L1863" s="55"/>
      <c r="M1863" s="8"/>
      <c r="N1863" s="58"/>
      <c r="O1863" s="55"/>
      <c r="P1863" s="55"/>
      <c r="Q1863" s="55"/>
      <c r="R1863" s="8"/>
      <c r="S1863" s="58"/>
      <c r="T1863" s="55"/>
      <c r="U1863" s="55"/>
      <c r="V1863" s="55"/>
      <c r="W1863" s="8"/>
      <c r="X1863" s="58"/>
      <c r="Y1863" s="55"/>
      <c r="Z1863" s="55"/>
      <c r="AA1863" s="55"/>
      <c r="AB1863" s="8"/>
      <c r="AC1863" s="58"/>
      <c r="AD1863" s="55"/>
      <c r="AE1863" s="55"/>
      <c r="AF1863" s="55"/>
      <c r="AG1863" s="8"/>
      <c r="AH1863" s="58"/>
      <c r="AI1863" s="55"/>
      <c r="AJ1863" s="55"/>
      <c r="AK1863" s="55">
        <v>33.082764948086371</v>
      </c>
      <c r="AL1863" s="8">
        <v>14246.395846472895</v>
      </c>
      <c r="AM1863" s="58">
        <v>0.43062893530297136</v>
      </c>
      <c r="AN1863" s="237">
        <v>1</v>
      </c>
      <c r="AO1863" s="228"/>
      <c r="AP1863" s="55">
        <v>135.53077680998683</v>
      </c>
      <c r="AQ1863" s="8">
        <v>55911.349525889927</v>
      </c>
      <c r="AR1863" s="58">
        <v>0.41253618434045597</v>
      </c>
      <c r="AS1863" s="55">
        <v>1</v>
      </c>
      <c r="AT1863" s="55"/>
      <c r="AU1863" s="423">
        <v>273.10911397449746</v>
      </c>
      <c r="AV1863" s="200">
        <v>115238.09098361652</v>
      </c>
      <c r="AW1863" s="201">
        <v>0.42194890279046959</v>
      </c>
      <c r="AX1863" s="423">
        <v>1</v>
      </c>
      <c r="AY1863" s="55"/>
      <c r="AZ1863" s="424">
        <v>162.64586523745282</v>
      </c>
      <c r="BA1863" s="200">
        <v>70730.047695077359</v>
      </c>
      <c r="BB1863" s="201">
        <v>0.43487147731555242</v>
      </c>
      <c r="BC1863" s="425">
        <v>1</v>
      </c>
      <c r="BD1863" s="136"/>
    </row>
    <row r="1864" spans="1:56" ht="11.25" customHeight="1">
      <c r="A1864" s="357">
        <v>401</v>
      </c>
      <c r="B1864" s="263" t="s">
        <v>118</v>
      </c>
      <c r="C1864" s="344">
        <v>0</v>
      </c>
      <c r="D1864" s="264"/>
      <c r="E1864" s="421">
        <v>1650</v>
      </c>
      <c r="F1864" s="263" t="s">
        <v>978</v>
      </c>
      <c r="G1864" s="263" t="s">
        <v>748</v>
      </c>
      <c r="H1864" s="263" t="s">
        <v>385</v>
      </c>
      <c r="I1864" s="263" t="s">
        <v>849</v>
      </c>
      <c r="J1864" s="263" t="s">
        <v>591</v>
      </c>
      <c r="K1864" s="263" t="s">
        <v>848</v>
      </c>
      <c r="L1864" s="267">
        <v>6216.6381000000001</v>
      </c>
      <c r="M1864" s="265">
        <v>6154471.7190000005</v>
      </c>
      <c r="N1864" s="268">
        <v>0.99</v>
      </c>
      <c r="O1864" s="263">
        <v>1</v>
      </c>
      <c r="P1864" s="263"/>
      <c r="Q1864" s="267">
        <v>5949.7060000000001</v>
      </c>
      <c r="R1864" s="265">
        <v>6113992.1052587181</v>
      </c>
      <c r="S1864" s="268">
        <v>1.027612474508609</v>
      </c>
      <c r="T1864" s="263">
        <v>1</v>
      </c>
      <c r="U1864" s="263"/>
      <c r="V1864" s="267">
        <v>5801.06</v>
      </c>
      <c r="W1864" s="265">
        <v>5818197.1489597196</v>
      </c>
      <c r="X1864" s="268">
        <v>1.0029541409603968</v>
      </c>
      <c r="Y1864" s="263">
        <v>1</v>
      </c>
      <c r="Z1864" s="263"/>
      <c r="AA1864" s="267">
        <v>2046.2760000000001</v>
      </c>
      <c r="AB1864" s="265">
        <v>2061468.6607228625</v>
      </c>
      <c r="AC1864" s="268">
        <v>1.0074245413242702</v>
      </c>
      <c r="AD1864" s="263">
        <v>1</v>
      </c>
      <c r="AE1864" s="263"/>
      <c r="AF1864" s="267">
        <v>6194.2610000000004</v>
      </c>
      <c r="AG1864" s="265">
        <v>6333093.7793702073</v>
      </c>
      <c r="AH1864" s="268">
        <v>1.0224131303750692</v>
      </c>
      <c r="AI1864" s="263">
        <v>1</v>
      </c>
      <c r="AJ1864" s="263"/>
      <c r="AK1864" s="263">
        <v>8461</v>
      </c>
      <c r="AL1864" s="265">
        <v>8861731.3827117179</v>
      </c>
      <c r="AM1864" s="268">
        <v>1.0473621773681263</v>
      </c>
      <c r="AN1864" s="263"/>
      <c r="AO1864" s="313"/>
      <c r="AP1864" s="263">
        <v>9439.39</v>
      </c>
      <c r="AQ1864" s="265">
        <v>9914779.1717038173</v>
      </c>
      <c r="AR1864" s="268">
        <v>1.050362276768289</v>
      </c>
      <c r="AS1864" s="263"/>
      <c r="AT1864" s="263"/>
      <c r="AU1864" s="422">
        <v>8365.9089999999997</v>
      </c>
      <c r="AV1864" s="265">
        <v>8997620.6756501012</v>
      </c>
      <c r="AW1864" s="268">
        <v>1.0755102255654587</v>
      </c>
      <c r="AX1864" s="422"/>
      <c r="AY1864" s="263"/>
      <c r="AZ1864" s="422">
        <v>7471.7520000000004</v>
      </c>
      <c r="BA1864" s="265">
        <v>7877223.4448166657</v>
      </c>
      <c r="BB1864" s="268">
        <v>1.0542672514848814</v>
      </c>
      <c r="BC1864" s="422"/>
      <c r="BD1864" s="263"/>
    </row>
    <row r="1865" spans="1:56" ht="11.25" customHeight="1">
      <c r="A1865" s="123">
        <v>401</v>
      </c>
      <c r="B1865" s="55" t="s">
        <v>118</v>
      </c>
      <c r="C1865" s="345">
        <v>1</v>
      </c>
      <c r="D1865" s="57">
        <v>34451</v>
      </c>
      <c r="E1865" s="94">
        <v>210</v>
      </c>
      <c r="F1865" s="55" t="s">
        <v>978</v>
      </c>
      <c r="G1865" s="55" t="s">
        <v>748</v>
      </c>
      <c r="H1865" s="55" t="s">
        <v>385</v>
      </c>
      <c r="I1865" s="55" t="s">
        <v>849</v>
      </c>
      <c r="J1865" s="55" t="s">
        <v>591</v>
      </c>
      <c r="K1865" s="55" t="s">
        <v>848</v>
      </c>
      <c r="L1865" s="55"/>
      <c r="M1865" s="8"/>
      <c r="N1865" s="58"/>
      <c r="O1865" s="55"/>
      <c r="P1865" s="55"/>
      <c r="Q1865" s="55"/>
      <c r="R1865" s="8"/>
      <c r="S1865" s="58"/>
      <c r="T1865" s="55"/>
      <c r="U1865" s="55"/>
      <c r="V1865" s="55"/>
      <c r="W1865" s="8"/>
      <c r="X1865" s="58"/>
      <c r="Y1865" s="55"/>
      <c r="Z1865" s="55"/>
      <c r="AA1865" s="55"/>
      <c r="AB1865" s="8"/>
      <c r="AC1865" s="58"/>
      <c r="AD1865" s="55"/>
      <c r="AE1865" s="55"/>
      <c r="AF1865" s="55"/>
      <c r="AG1865" s="8"/>
      <c r="AH1865" s="58"/>
      <c r="AI1865" s="55"/>
      <c r="AJ1865" s="55"/>
      <c r="AK1865" s="55">
        <v>1165.2190000000001</v>
      </c>
      <c r="AL1865" s="8">
        <v>1285044.5715839039</v>
      </c>
      <c r="AM1865" s="58">
        <v>1.1028352366241057</v>
      </c>
      <c r="AN1865" s="237">
        <v>1</v>
      </c>
      <c r="AO1865" s="228"/>
      <c r="AP1865" s="55">
        <v>1173.9849999999999</v>
      </c>
      <c r="AQ1865" s="200">
        <v>1295427.7494250017</v>
      </c>
      <c r="AR1865" s="201">
        <v>1.1034448902030278</v>
      </c>
      <c r="AS1865" s="55">
        <v>1</v>
      </c>
      <c r="AT1865" s="55"/>
      <c r="AU1865" s="423">
        <v>1073.28</v>
      </c>
      <c r="AV1865" s="200">
        <v>1221015.8688719296</v>
      </c>
      <c r="AW1865" s="201">
        <v>1.1376489535553906</v>
      </c>
      <c r="AX1865" s="423">
        <v>1</v>
      </c>
      <c r="AY1865" s="55"/>
      <c r="AZ1865" s="423">
        <v>923.47699999999998</v>
      </c>
      <c r="BA1865" s="200">
        <v>1033368.896353053</v>
      </c>
      <c r="BB1865" s="201">
        <v>1.1189979786752167</v>
      </c>
      <c r="BC1865" s="425">
        <v>1</v>
      </c>
      <c r="BD1865" s="136"/>
    </row>
    <row r="1866" spans="1:56" ht="11.25" customHeight="1">
      <c r="A1866" s="123">
        <v>401</v>
      </c>
      <c r="B1866" s="55" t="s">
        <v>118</v>
      </c>
      <c r="C1866" s="345">
        <v>2</v>
      </c>
      <c r="D1866" s="57">
        <v>34755</v>
      </c>
      <c r="E1866" s="94">
        <v>210</v>
      </c>
      <c r="F1866" s="55" t="s">
        <v>978</v>
      </c>
      <c r="G1866" s="55" t="s">
        <v>748</v>
      </c>
      <c r="H1866" s="55" t="s">
        <v>385</v>
      </c>
      <c r="I1866" s="55" t="s">
        <v>849</v>
      </c>
      <c r="J1866" s="55" t="s">
        <v>591</v>
      </c>
      <c r="K1866" s="55" t="s">
        <v>848</v>
      </c>
      <c r="L1866" s="55"/>
      <c r="M1866" s="8"/>
      <c r="N1866" s="58"/>
      <c r="O1866" s="55"/>
      <c r="P1866" s="55"/>
      <c r="Q1866" s="55"/>
      <c r="R1866" s="8"/>
      <c r="S1866" s="58"/>
      <c r="T1866" s="55"/>
      <c r="U1866" s="55"/>
      <c r="V1866" s="55"/>
      <c r="W1866" s="8"/>
      <c r="X1866" s="58"/>
      <c r="Y1866" s="55"/>
      <c r="Z1866" s="55"/>
      <c r="AA1866" s="55"/>
      <c r="AB1866" s="8"/>
      <c r="AC1866" s="58"/>
      <c r="AD1866" s="55"/>
      <c r="AE1866" s="55"/>
      <c r="AF1866" s="55"/>
      <c r="AG1866" s="8"/>
      <c r="AH1866" s="58"/>
      <c r="AI1866" s="55"/>
      <c r="AJ1866" s="55"/>
      <c r="AK1866" s="55">
        <v>752.09050000000002</v>
      </c>
      <c r="AL1866" s="8">
        <v>850920.53501206811</v>
      </c>
      <c r="AM1866" s="58">
        <v>1.1314071046131657</v>
      </c>
      <c r="AN1866" s="237">
        <v>1</v>
      </c>
      <c r="AO1866" s="228"/>
      <c r="AP1866" s="55">
        <v>1198.03</v>
      </c>
      <c r="AQ1866" s="200">
        <v>1332883.1695446908</v>
      </c>
      <c r="AR1866" s="201">
        <v>1.1125624312785913</v>
      </c>
      <c r="AS1866" s="55">
        <v>1</v>
      </c>
      <c r="AT1866" s="55"/>
      <c r="AU1866" s="423">
        <v>995.70799999999997</v>
      </c>
      <c r="AV1866" s="200">
        <v>1129298.1060364151</v>
      </c>
      <c r="AW1866" s="201">
        <v>1.1341659462778395</v>
      </c>
      <c r="AX1866" s="423">
        <v>1</v>
      </c>
      <c r="AY1866" s="55"/>
      <c r="AZ1866" s="423">
        <v>875.428</v>
      </c>
      <c r="BA1866" s="200">
        <v>981411.92406969436</v>
      </c>
      <c r="BB1866" s="201">
        <v>1.1210652664407517</v>
      </c>
      <c r="BC1866" s="425">
        <v>1</v>
      </c>
      <c r="BD1866" s="136"/>
    </row>
    <row r="1867" spans="1:56" ht="11.25" customHeight="1">
      <c r="A1867" s="123">
        <v>401</v>
      </c>
      <c r="B1867" s="55" t="s">
        <v>118</v>
      </c>
      <c r="C1867" s="345">
        <v>3</v>
      </c>
      <c r="D1867" s="57">
        <v>39107</v>
      </c>
      <c r="E1867" s="94">
        <v>210</v>
      </c>
      <c r="F1867" s="55" t="s">
        <v>978</v>
      </c>
      <c r="G1867" s="55" t="s">
        <v>748</v>
      </c>
      <c r="H1867" s="55" t="s">
        <v>385</v>
      </c>
      <c r="I1867" s="55" t="s">
        <v>849</v>
      </c>
      <c r="J1867" s="55" t="s">
        <v>591</v>
      </c>
      <c r="K1867" s="55" t="s">
        <v>848</v>
      </c>
      <c r="L1867" s="55"/>
      <c r="M1867" s="8"/>
      <c r="N1867" s="58"/>
      <c r="O1867" s="55"/>
      <c r="P1867" s="55"/>
      <c r="Q1867" s="55"/>
      <c r="R1867" s="8"/>
      <c r="S1867" s="58"/>
      <c r="T1867" s="55"/>
      <c r="U1867" s="55"/>
      <c r="V1867" s="55"/>
      <c r="W1867" s="8"/>
      <c r="X1867" s="58"/>
      <c r="Y1867" s="55"/>
      <c r="Z1867" s="55"/>
      <c r="AA1867" s="55"/>
      <c r="AB1867" s="8"/>
      <c r="AC1867" s="58"/>
      <c r="AD1867" s="55"/>
      <c r="AE1867" s="55"/>
      <c r="AF1867" s="55"/>
      <c r="AG1867" s="8"/>
      <c r="AH1867" s="58"/>
      <c r="AI1867" s="55"/>
      <c r="AJ1867" s="55"/>
      <c r="AK1867" s="55">
        <v>1231.721</v>
      </c>
      <c r="AL1867" s="8">
        <v>1301230.3305242734</v>
      </c>
      <c r="AM1867" s="58">
        <v>1.0564326909456552</v>
      </c>
      <c r="AN1867" s="237">
        <v>1</v>
      </c>
      <c r="AO1867" s="228"/>
      <c r="AP1867" s="55">
        <v>1333.9010000000001</v>
      </c>
      <c r="AQ1867" s="200">
        <v>1402106.001684339</v>
      </c>
      <c r="AR1867" s="201">
        <v>1.0511319818219935</v>
      </c>
      <c r="AS1867" s="55">
        <v>1</v>
      </c>
      <c r="AT1867" s="55"/>
      <c r="AU1867" s="423">
        <v>1174.27</v>
      </c>
      <c r="AV1867" s="200">
        <v>1264810.295767671</v>
      </c>
      <c r="AW1867" s="201">
        <v>1.0771034734496079</v>
      </c>
      <c r="AX1867" s="423">
        <v>1</v>
      </c>
      <c r="AY1867" s="55"/>
      <c r="AZ1867" s="423">
        <v>965.63499999999999</v>
      </c>
      <c r="BA1867" s="200">
        <v>1045626.9158710763</v>
      </c>
      <c r="BB1867" s="201">
        <v>1.0828386666505214</v>
      </c>
      <c r="BC1867" s="425">
        <v>1</v>
      </c>
      <c r="BD1867" s="136"/>
    </row>
    <row r="1868" spans="1:56" ht="11.25" customHeight="1">
      <c r="A1868" s="123">
        <v>401</v>
      </c>
      <c r="B1868" s="55" t="s">
        <v>118</v>
      </c>
      <c r="C1868" s="345">
        <v>4</v>
      </c>
      <c r="D1868" s="57">
        <v>39406</v>
      </c>
      <c r="E1868" s="94">
        <v>210</v>
      </c>
      <c r="F1868" s="55" t="s">
        <v>978</v>
      </c>
      <c r="G1868" s="55" t="s">
        <v>748</v>
      </c>
      <c r="H1868" s="55" t="s">
        <v>385</v>
      </c>
      <c r="I1868" s="55" t="s">
        <v>849</v>
      </c>
      <c r="J1868" s="55" t="s">
        <v>591</v>
      </c>
      <c r="K1868" s="55" t="s">
        <v>848</v>
      </c>
      <c r="L1868" s="56"/>
      <c r="M1868" s="200"/>
      <c r="N1868" s="201"/>
      <c r="O1868" s="56"/>
      <c r="P1868" s="56"/>
      <c r="Q1868" s="56"/>
      <c r="R1868" s="200"/>
      <c r="S1868" s="201"/>
      <c r="T1868" s="56"/>
      <c r="U1868" s="56"/>
      <c r="V1868" s="56"/>
      <c r="W1868" s="200"/>
      <c r="X1868" s="201"/>
      <c r="Y1868" s="56"/>
      <c r="Z1868" s="56"/>
      <c r="AA1868" s="56"/>
      <c r="AB1868" s="200"/>
      <c r="AC1868" s="201"/>
      <c r="AD1868" s="56"/>
      <c r="AE1868" s="56"/>
      <c r="AF1868" s="56"/>
      <c r="AG1868" s="200"/>
      <c r="AH1868" s="201"/>
      <c r="AI1868" s="56"/>
      <c r="AJ1868" s="56"/>
      <c r="AK1868" s="55">
        <v>1242.2280000000001</v>
      </c>
      <c r="AL1868" s="8">
        <v>1336745.5550102335</v>
      </c>
      <c r="AM1868" s="58">
        <v>1.0760871233060545</v>
      </c>
      <c r="AN1868" s="237">
        <v>1</v>
      </c>
      <c r="AO1868" s="228"/>
      <c r="AP1868" s="56">
        <v>1288.8130000000001</v>
      </c>
      <c r="AQ1868" s="200">
        <v>1396925.031984492</v>
      </c>
      <c r="AR1868" s="201">
        <v>1.0838849639043771</v>
      </c>
      <c r="AS1868" s="56">
        <v>1</v>
      </c>
      <c r="AT1868" s="56"/>
      <c r="AU1868" s="423">
        <v>1178.4939999999999</v>
      </c>
      <c r="AV1868" s="200">
        <v>1286270.8420021827</v>
      </c>
      <c r="AW1868" s="201">
        <v>1.0914530256430519</v>
      </c>
      <c r="AX1868" s="423">
        <v>1</v>
      </c>
      <c r="AY1868" s="56"/>
      <c r="AZ1868" s="423">
        <v>860.40099999999995</v>
      </c>
      <c r="BA1868" s="200">
        <v>940914.54601686622</v>
      </c>
      <c r="BB1868" s="201">
        <v>1.0935767694561793</v>
      </c>
      <c r="BC1868" s="425">
        <v>1</v>
      </c>
      <c r="BD1868" s="139"/>
    </row>
    <row r="1869" spans="1:56" ht="11.25" customHeight="1">
      <c r="A1869" s="123">
        <v>401</v>
      </c>
      <c r="B1869" s="55" t="s">
        <v>118</v>
      </c>
      <c r="C1869" s="345">
        <v>5</v>
      </c>
      <c r="D1869" s="57">
        <v>40543</v>
      </c>
      <c r="E1869" s="94">
        <v>210</v>
      </c>
      <c r="F1869" s="55" t="s">
        <v>978</v>
      </c>
      <c r="G1869" s="55" t="s">
        <v>748</v>
      </c>
      <c r="H1869" s="55" t="s">
        <v>385</v>
      </c>
      <c r="I1869" s="55" t="s">
        <v>849</v>
      </c>
      <c r="J1869" s="55" t="s">
        <v>591</v>
      </c>
      <c r="K1869" s="55" t="s">
        <v>848</v>
      </c>
      <c r="L1869" s="56"/>
      <c r="M1869" s="200"/>
      <c r="N1869" s="201"/>
      <c r="O1869" s="56"/>
      <c r="P1869" s="56"/>
      <c r="Q1869" s="56"/>
      <c r="R1869" s="200"/>
      <c r="S1869" s="201"/>
      <c r="T1869" s="56"/>
      <c r="U1869" s="56"/>
      <c r="V1869" s="56"/>
      <c r="W1869" s="200"/>
      <c r="X1869" s="201"/>
      <c r="Y1869" s="56"/>
      <c r="Z1869" s="56"/>
      <c r="AA1869" s="56"/>
      <c r="AB1869" s="200"/>
      <c r="AC1869" s="201"/>
      <c r="AD1869" s="56"/>
      <c r="AE1869" s="56"/>
      <c r="AF1869" s="56"/>
      <c r="AG1869" s="200"/>
      <c r="AH1869" s="201"/>
      <c r="AI1869" s="56"/>
      <c r="AJ1869" s="56"/>
      <c r="AK1869" s="55">
        <v>1218.5329999999999</v>
      </c>
      <c r="AL1869" s="8">
        <v>1331118.4997866913</v>
      </c>
      <c r="AM1869" s="58">
        <v>1.0923942969018412</v>
      </c>
      <c r="AN1869" s="237">
        <v>1</v>
      </c>
      <c r="AO1869" s="228"/>
      <c r="AP1869" s="56">
        <v>1185.6600000000001</v>
      </c>
      <c r="AQ1869" s="200">
        <v>1287680.1154981959</v>
      </c>
      <c r="AR1869" s="201">
        <v>1.0860450006732081</v>
      </c>
      <c r="AS1869" s="56">
        <v>1</v>
      </c>
      <c r="AT1869" s="56"/>
      <c r="AU1869" s="423">
        <v>1179.365</v>
      </c>
      <c r="AV1869" s="200">
        <v>1292641.5579093182</v>
      </c>
      <c r="AW1869" s="201">
        <v>1.0960487702359476</v>
      </c>
      <c r="AX1869" s="423">
        <v>1</v>
      </c>
      <c r="AY1869" s="56"/>
      <c r="AZ1869" s="423">
        <v>897.17100000000005</v>
      </c>
      <c r="BA1869" s="200">
        <v>981700.48498331674</v>
      </c>
      <c r="BB1869" s="201">
        <v>1.0942178079578104</v>
      </c>
      <c r="BC1869" s="425">
        <v>1</v>
      </c>
      <c r="BD1869" s="139"/>
    </row>
    <row r="1870" spans="1:56" s="4" customFormat="1" ht="11.25" customHeight="1">
      <c r="A1870" s="123">
        <v>401</v>
      </c>
      <c r="B1870" s="55" t="s">
        <v>118</v>
      </c>
      <c r="C1870" s="345">
        <v>6</v>
      </c>
      <c r="D1870" s="57">
        <v>43171</v>
      </c>
      <c r="E1870" s="94">
        <v>600</v>
      </c>
      <c r="F1870" s="122" t="s">
        <v>978</v>
      </c>
      <c r="G1870" s="122" t="s">
        <v>748</v>
      </c>
      <c r="H1870" s="122" t="s">
        <v>385</v>
      </c>
      <c r="I1870" s="55" t="s">
        <v>849</v>
      </c>
      <c r="J1870" s="55" t="s">
        <v>591</v>
      </c>
      <c r="K1870" s="55" t="s">
        <v>848</v>
      </c>
      <c r="L1870" s="58">
        <v>110.69470219194369</v>
      </c>
      <c r="M1870" s="8">
        <v>109587.75517002425</v>
      </c>
      <c r="N1870" s="58">
        <v>0.99</v>
      </c>
      <c r="O1870" s="55"/>
      <c r="P1870" s="55">
        <v>1</v>
      </c>
      <c r="Q1870" s="197">
        <v>1005.2688000000001</v>
      </c>
      <c r="R1870" s="8">
        <v>1020014.1532015072</v>
      </c>
      <c r="S1870" s="58">
        <v>1.0146680700739017</v>
      </c>
      <c r="T1870" s="55"/>
      <c r="U1870" s="55">
        <v>1</v>
      </c>
      <c r="V1870" s="197">
        <v>2188.66</v>
      </c>
      <c r="W1870" s="8">
        <v>2095869.6743268527</v>
      </c>
      <c r="X1870" s="58">
        <v>0.95760404737458205</v>
      </c>
      <c r="Y1870" s="55"/>
      <c r="Z1870" s="55">
        <v>1</v>
      </c>
      <c r="AA1870" s="197">
        <v>796.50800000000004</v>
      </c>
      <c r="AB1870" s="8">
        <v>767198.23504769884</v>
      </c>
      <c r="AC1870" s="58">
        <v>0.96320217128729257</v>
      </c>
      <c r="AD1870" s="55"/>
      <c r="AE1870" s="55">
        <v>1</v>
      </c>
      <c r="AF1870" s="197">
        <v>2364.87</v>
      </c>
      <c r="AG1870" s="8">
        <v>2267729.0056122974</v>
      </c>
      <c r="AH1870" s="58">
        <v>0.95892332585397821</v>
      </c>
      <c r="AI1870" s="55"/>
      <c r="AJ1870" s="55">
        <v>1</v>
      </c>
      <c r="AK1870" s="55">
        <v>2851.17</v>
      </c>
      <c r="AL1870" s="8">
        <v>2756066.1099855225</v>
      </c>
      <c r="AM1870" s="58">
        <v>0.96664390758373664</v>
      </c>
      <c r="AN1870" s="237">
        <v>1</v>
      </c>
      <c r="AO1870" s="228">
        <v>1</v>
      </c>
      <c r="AP1870" s="55">
        <v>3258.9989999999998</v>
      </c>
      <c r="AQ1870" s="200">
        <v>3199752.7452641702</v>
      </c>
      <c r="AR1870" s="201">
        <v>0.98182072018560618</v>
      </c>
      <c r="AS1870" s="55">
        <v>1</v>
      </c>
      <c r="AT1870" s="55">
        <v>1</v>
      </c>
      <c r="AU1870" s="423">
        <v>2764.7919999999999</v>
      </c>
      <c r="AV1870" s="200">
        <v>2803584.0050625843</v>
      </c>
      <c r="AW1870" s="201">
        <v>1.0140307137255116</v>
      </c>
      <c r="AX1870" s="423">
        <v>1</v>
      </c>
      <c r="AY1870" s="55">
        <v>1</v>
      </c>
      <c r="AZ1870" s="423">
        <v>2949.64</v>
      </c>
      <c r="BA1870" s="200">
        <v>2894200.6775226602</v>
      </c>
      <c r="BB1870" s="201">
        <v>0.98120471566789857</v>
      </c>
      <c r="BC1870" s="425">
        <v>1</v>
      </c>
      <c r="BD1870" s="136"/>
    </row>
    <row r="1871" spans="1:56" ht="11.25" customHeight="1">
      <c r="A1871" s="357">
        <v>402</v>
      </c>
      <c r="B1871" s="263" t="s">
        <v>973</v>
      </c>
      <c r="C1871" s="344">
        <v>0</v>
      </c>
      <c r="D1871" s="264"/>
      <c r="E1871" s="421">
        <v>0</v>
      </c>
      <c r="F1871" s="263" t="s">
        <v>974</v>
      </c>
      <c r="G1871" s="263" t="s">
        <v>338</v>
      </c>
      <c r="H1871" s="263" t="s">
        <v>975</v>
      </c>
      <c r="I1871" s="263" t="s">
        <v>849</v>
      </c>
      <c r="J1871" s="263" t="s">
        <v>596</v>
      </c>
      <c r="K1871" s="263" t="s">
        <v>530</v>
      </c>
      <c r="L1871" s="263"/>
      <c r="M1871" s="265">
        <v>0</v>
      </c>
      <c r="N1871" s="268">
        <v>0</v>
      </c>
      <c r="O1871" s="263">
        <v>1</v>
      </c>
      <c r="P1871" s="263"/>
      <c r="Q1871" s="263">
        <v>0</v>
      </c>
      <c r="R1871" s="265">
        <v>0</v>
      </c>
      <c r="S1871" s="268">
        <v>0</v>
      </c>
      <c r="T1871" s="263">
        <v>1</v>
      </c>
      <c r="U1871" s="263"/>
      <c r="V1871" s="263">
        <v>0</v>
      </c>
      <c r="W1871" s="265">
        <v>0</v>
      </c>
      <c r="X1871" s="268">
        <v>0</v>
      </c>
      <c r="Y1871" s="263">
        <v>1</v>
      </c>
      <c r="Z1871" s="263"/>
      <c r="AA1871" s="277">
        <v>0</v>
      </c>
      <c r="AB1871" s="265">
        <v>0</v>
      </c>
      <c r="AC1871" s="268">
        <v>0</v>
      </c>
      <c r="AD1871" s="263">
        <v>1</v>
      </c>
      <c r="AE1871" s="263"/>
      <c r="AF1871" s="277">
        <v>0</v>
      </c>
      <c r="AG1871" s="265">
        <v>0</v>
      </c>
      <c r="AH1871" s="268">
        <v>0</v>
      </c>
      <c r="AI1871" s="263">
        <v>1</v>
      </c>
      <c r="AJ1871" s="263"/>
      <c r="AK1871" s="263">
        <v>0</v>
      </c>
      <c r="AL1871" s="265">
        <v>0</v>
      </c>
      <c r="AM1871" s="268">
        <v>0</v>
      </c>
      <c r="AN1871" s="263"/>
      <c r="AO1871" s="313"/>
      <c r="AP1871" s="263">
        <v>0</v>
      </c>
      <c r="AQ1871" s="265">
        <v>0</v>
      </c>
      <c r="AR1871" s="268">
        <v>0</v>
      </c>
      <c r="AS1871" s="263"/>
      <c r="AT1871" s="263"/>
      <c r="AU1871" s="422">
        <v>0</v>
      </c>
      <c r="AV1871" s="265">
        <v>0</v>
      </c>
      <c r="AW1871" s="268">
        <v>0</v>
      </c>
      <c r="AX1871" s="422"/>
      <c r="AY1871" s="263"/>
      <c r="AZ1871" s="422">
        <v>0</v>
      </c>
      <c r="BA1871" s="265">
        <v>0</v>
      </c>
      <c r="BB1871" s="268">
        <v>0</v>
      </c>
      <c r="BC1871" s="422"/>
      <c r="BD1871" s="263"/>
    </row>
    <row r="1872" spans="1:56" ht="11.25" customHeight="1">
      <c r="A1872" s="123">
        <v>402</v>
      </c>
      <c r="B1872" s="55" t="s">
        <v>973</v>
      </c>
      <c r="C1872" s="345">
        <v>1</v>
      </c>
      <c r="D1872" s="57">
        <v>36386</v>
      </c>
      <c r="E1872" s="94">
        <v>0</v>
      </c>
      <c r="F1872" s="55" t="s">
        <v>974</v>
      </c>
      <c r="G1872" s="55" t="s">
        <v>338</v>
      </c>
      <c r="H1872" s="55" t="s">
        <v>975</v>
      </c>
      <c r="I1872" s="55" t="s">
        <v>849</v>
      </c>
      <c r="J1872" s="55" t="s">
        <v>596</v>
      </c>
      <c r="K1872" s="55" t="s">
        <v>530</v>
      </c>
      <c r="L1872" s="56"/>
      <c r="M1872" s="200"/>
      <c r="N1872" s="201"/>
      <c r="O1872" s="56"/>
      <c r="P1872" s="56"/>
      <c r="Q1872" s="56"/>
      <c r="R1872" s="200"/>
      <c r="S1872" s="201"/>
      <c r="T1872" s="56"/>
      <c r="U1872" s="56"/>
      <c r="V1872" s="56"/>
      <c r="W1872" s="200"/>
      <c r="X1872" s="201"/>
      <c r="Y1872" s="56"/>
      <c r="Z1872" s="56"/>
      <c r="AA1872" s="56"/>
      <c r="AB1872" s="200"/>
      <c r="AC1872" s="201"/>
      <c r="AD1872" s="56"/>
      <c r="AE1872" s="56"/>
      <c r="AF1872" s="56"/>
      <c r="AG1872" s="200"/>
      <c r="AH1872" s="201"/>
      <c r="AI1872" s="56"/>
      <c r="AJ1872" s="56"/>
      <c r="AK1872" s="55">
        <v>0</v>
      </c>
      <c r="AL1872" s="8">
        <v>0</v>
      </c>
      <c r="AM1872" s="58">
        <v>0</v>
      </c>
      <c r="AN1872" s="237">
        <v>1</v>
      </c>
      <c r="AO1872" s="228"/>
      <c r="AP1872" s="56">
        <v>0</v>
      </c>
      <c r="AQ1872" s="200">
        <v>0</v>
      </c>
      <c r="AR1872" s="201">
        <v>0</v>
      </c>
      <c r="AS1872" s="56">
        <v>1</v>
      </c>
      <c r="AT1872" s="56"/>
      <c r="AU1872" s="423">
        <v>0</v>
      </c>
      <c r="AV1872" s="200">
        <v>0</v>
      </c>
      <c r="AW1872" s="201">
        <v>0</v>
      </c>
      <c r="AX1872" s="423">
        <v>1</v>
      </c>
      <c r="AY1872" s="56"/>
      <c r="AZ1872" s="423">
        <v>0</v>
      </c>
      <c r="BA1872" s="200">
        <v>0</v>
      </c>
      <c r="BB1872" s="201">
        <v>0</v>
      </c>
      <c r="BC1872" s="425">
        <v>1</v>
      </c>
      <c r="BD1872" s="139"/>
    </row>
    <row r="1873" spans="1:56" ht="11.25" customHeight="1">
      <c r="A1873" s="357">
        <v>403</v>
      </c>
      <c r="B1873" s="263" t="s">
        <v>284</v>
      </c>
      <c r="C1873" s="344">
        <v>0</v>
      </c>
      <c r="D1873" s="264"/>
      <c r="E1873" s="421">
        <v>250</v>
      </c>
      <c r="F1873" s="263" t="s">
        <v>454</v>
      </c>
      <c r="G1873" s="263" t="s">
        <v>748</v>
      </c>
      <c r="H1873" s="263" t="s">
        <v>283</v>
      </c>
      <c r="I1873" s="263" t="s">
        <v>103</v>
      </c>
      <c r="J1873" s="263"/>
      <c r="K1873" s="263"/>
      <c r="L1873" s="267">
        <v>758.79695000000004</v>
      </c>
      <c r="M1873" s="265">
        <v>0</v>
      </c>
      <c r="N1873" s="268">
        <v>0</v>
      </c>
      <c r="O1873" s="263"/>
      <c r="P1873" s="263"/>
      <c r="Q1873" s="267">
        <v>833.70054999999991</v>
      </c>
      <c r="R1873" s="265">
        <v>0</v>
      </c>
      <c r="S1873" s="268">
        <v>0</v>
      </c>
      <c r="T1873" s="263"/>
      <c r="U1873" s="263"/>
      <c r="V1873" s="267">
        <v>661.8441499999999</v>
      </c>
      <c r="W1873" s="265">
        <v>0</v>
      </c>
      <c r="X1873" s="268">
        <v>0</v>
      </c>
      <c r="Y1873" s="263"/>
      <c r="Z1873" s="263"/>
      <c r="AA1873" s="265">
        <v>1011.5269500000001</v>
      </c>
      <c r="AB1873" s="265">
        <v>0</v>
      </c>
      <c r="AC1873" s="268">
        <v>0</v>
      </c>
      <c r="AD1873" s="263"/>
      <c r="AE1873" s="263"/>
      <c r="AF1873" s="271">
        <v>862.05804999999998</v>
      </c>
      <c r="AG1873" s="265">
        <v>0</v>
      </c>
      <c r="AH1873" s="268">
        <v>0</v>
      </c>
      <c r="AI1873" s="263"/>
      <c r="AJ1873" s="263"/>
      <c r="AK1873" s="263">
        <v>754.7672</v>
      </c>
      <c r="AL1873" s="265">
        <v>0</v>
      </c>
      <c r="AM1873" s="268">
        <v>0</v>
      </c>
      <c r="AN1873" s="263"/>
      <c r="AO1873" s="313"/>
      <c r="AP1873" s="263">
        <v>775.61244999999985</v>
      </c>
      <c r="AQ1873" s="265">
        <v>0</v>
      </c>
      <c r="AR1873" s="268">
        <v>0</v>
      </c>
      <c r="AS1873" s="263"/>
      <c r="AT1873" s="263"/>
      <c r="AU1873" s="422">
        <v>899.97750000000008</v>
      </c>
      <c r="AV1873" s="265">
        <v>0</v>
      </c>
      <c r="AW1873" s="268">
        <v>0</v>
      </c>
      <c r="AX1873" s="422"/>
      <c r="AY1873" s="263"/>
      <c r="AZ1873" s="422">
        <v>1027.6459500000001</v>
      </c>
      <c r="BA1873" s="265">
        <v>0</v>
      </c>
      <c r="BB1873" s="268">
        <v>0</v>
      </c>
      <c r="BC1873" s="422"/>
      <c r="BD1873" s="263"/>
    </row>
    <row r="1874" spans="1:56" s="4" customFormat="1" ht="11.25" customHeight="1">
      <c r="A1874" s="123">
        <v>403</v>
      </c>
      <c r="B1874" s="55" t="s">
        <v>284</v>
      </c>
      <c r="C1874" s="345">
        <v>1</v>
      </c>
      <c r="D1874" s="57">
        <v>31286</v>
      </c>
      <c r="E1874" s="8">
        <v>50</v>
      </c>
      <c r="F1874" s="55" t="s">
        <v>454</v>
      </c>
      <c r="G1874" s="55" t="s">
        <v>748</v>
      </c>
      <c r="H1874" s="55" t="s">
        <v>283</v>
      </c>
      <c r="I1874" s="55" t="s">
        <v>103</v>
      </c>
      <c r="J1874" s="55"/>
      <c r="K1874" s="55"/>
      <c r="L1874" s="55"/>
      <c r="M1874" s="8"/>
      <c r="N1874" s="58"/>
      <c r="O1874" s="55"/>
      <c r="P1874" s="55"/>
      <c r="Q1874" s="55"/>
      <c r="R1874" s="8"/>
      <c r="S1874" s="58"/>
      <c r="T1874" s="55"/>
      <c r="U1874" s="55"/>
      <c r="V1874" s="55"/>
      <c r="W1874" s="8"/>
      <c r="X1874" s="58"/>
      <c r="Y1874" s="55"/>
      <c r="Z1874" s="55"/>
      <c r="AA1874" s="55"/>
      <c r="AB1874" s="8"/>
      <c r="AC1874" s="58"/>
      <c r="AD1874" s="55"/>
      <c r="AE1874" s="55"/>
      <c r="AF1874" s="55"/>
      <c r="AG1874" s="8"/>
      <c r="AH1874" s="58"/>
      <c r="AI1874" s="55"/>
      <c r="AJ1874" s="55"/>
      <c r="AK1874" s="55">
        <v>188.00524999999999</v>
      </c>
      <c r="AL1874" s="8">
        <v>0</v>
      </c>
      <c r="AM1874" s="58">
        <v>0</v>
      </c>
      <c r="AN1874" s="55"/>
      <c r="AO1874" s="228"/>
      <c r="AP1874" s="55">
        <v>148.80000000000001</v>
      </c>
      <c r="AQ1874" s="200">
        <v>0</v>
      </c>
      <c r="AR1874" s="201">
        <v>0</v>
      </c>
      <c r="AS1874" s="55"/>
      <c r="AT1874" s="55"/>
      <c r="AU1874" s="423">
        <v>180.3338</v>
      </c>
      <c r="AV1874" s="200">
        <v>0</v>
      </c>
      <c r="AW1874" s="201">
        <v>0</v>
      </c>
      <c r="AX1874" s="423"/>
      <c r="AY1874" s="55"/>
      <c r="AZ1874" s="423">
        <v>204.02475000000001</v>
      </c>
      <c r="BA1874" s="200">
        <v>0</v>
      </c>
      <c r="BB1874" s="201">
        <v>0</v>
      </c>
      <c r="BC1874" s="425"/>
      <c r="BD1874" s="136"/>
    </row>
    <row r="1875" spans="1:56" ht="11.25" customHeight="1">
      <c r="A1875" s="123">
        <v>403</v>
      </c>
      <c r="B1875" s="55" t="s">
        <v>284</v>
      </c>
      <c r="C1875" s="345">
        <v>2</v>
      </c>
      <c r="D1875" s="57">
        <v>31497</v>
      </c>
      <c r="E1875" s="8">
        <v>50</v>
      </c>
      <c r="F1875" s="55" t="s">
        <v>454</v>
      </c>
      <c r="G1875" s="55" t="s">
        <v>748</v>
      </c>
      <c r="H1875" s="55" t="s">
        <v>283</v>
      </c>
      <c r="I1875" s="55" t="s">
        <v>103</v>
      </c>
      <c r="J1875" s="55"/>
      <c r="K1875" s="55"/>
      <c r="L1875" s="55"/>
      <c r="M1875" s="8"/>
      <c r="N1875" s="58"/>
      <c r="O1875" s="55"/>
      <c r="P1875" s="55"/>
      <c r="Q1875" s="55"/>
      <c r="R1875" s="8"/>
      <c r="S1875" s="58"/>
      <c r="T1875" s="55"/>
      <c r="U1875" s="55"/>
      <c r="V1875" s="55"/>
      <c r="W1875" s="8"/>
      <c r="X1875" s="58"/>
      <c r="Y1875" s="55"/>
      <c r="Z1875" s="55"/>
      <c r="AA1875" s="55"/>
      <c r="AB1875" s="8"/>
      <c r="AC1875" s="58"/>
      <c r="AD1875" s="55"/>
      <c r="AE1875" s="55"/>
      <c r="AF1875" s="55"/>
      <c r="AG1875" s="8"/>
      <c r="AH1875" s="58"/>
      <c r="AI1875" s="55"/>
      <c r="AJ1875" s="55"/>
      <c r="AK1875" s="55">
        <v>141.34970000000001</v>
      </c>
      <c r="AL1875" s="8">
        <v>0</v>
      </c>
      <c r="AM1875" s="58">
        <v>0</v>
      </c>
      <c r="AN1875" s="55"/>
      <c r="AO1875" s="228"/>
      <c r="AP1875" s="55">
        <v>144.44</v>
      </c>
      <c r="AQ1875" s="200">
        <v>0</v>
      </c>
      <c r="AR1875" s="201">
        <v>0</v>
      </c>
      <c r="AS1875" s="55"/>
      <c r="AT1875" s="55"/>
      <c r="AU1875" s="423">
        <v>189.10970000000003</v>
      </c>
      <c r="AV1875" s="200">
        <v>0</v>
      </c>
      <c r="AW1875" s="201">
        <v>0</v>
      </c>
      <c r="AX1875" s="423"/>
      <c r="AY1875" s="55"/>
      <c r="AZ1875" s="423">
        <v>198.18409999999994</v>
      </c>
      <c r="BA1875" s="200">
        <v>0</v>
      </c>
      <c r="BB1875" s="201">
        <v>0</v>
      </c>
      <c r="BC1875" s="425"/>
      <c r="BD1875" s="136"/>
    </row>
    <row r="1876" spans="1:56" ht="11.25" customHeight="1">
      <c r="A1876" s="123">
        <v>403</v>
      </c>
      <c r="B1876" s="55" t="s">
        <v>284</v>
      </c>
      <c r="C1876" s="345">
        <v>3</v>
      </c>
      <c r="D1876" s="57">
        <v>32730</v>
      </c>
      <c r="E1876" s="8">
        <v>50</v>
      </c>
      <c r="F1876" s="55" t="s">
        <v>454</v>
      </c>
      <c r="G1876" s="55" t="s">
        <v>748</v>
      </c>
      <c r="H1876" s="55" t="s">
        <v>283</v>
      </c>
      <c r="I1876" s="55" t="s">
        <v>103</v>
      </c>
      <c r="J1876" s="55"/>
      <c r="K1876" s="55"/>
      <c r="L1876" s="55"/>
      <c r="M1876" s="8"/>
      <c r="N1876" s="58"/>
      <c r="O1876" s="55"/>
      <c r="P1876" s="55"/>
      <c r="Q1876" s="55"/>
      <c r="R1876" s="8"/>
      <c r="S1876" s="58"/>
      <c r="T1876" s="55"/>
      <c r="U1876" s="55"/>
      <c r="V1876" s="55"/>
      <c r="W1876" s="8"/>
      <c r="X1876" s="58"/>
      <c r="Y1876" s="55"/>
      <c r="Z1876" s="55"/>
      <c r="AA1876" s="55"/>
      <c r="AB1876" s="8"/>
      <c r="AC1876" s="58"/>
      <c r="AD1876" s="55"/>
      <c r="AE1876" s="55"/>
      <c r="AF1876" s="55"/>
      <c r="AG1876" s="8"/>
      <c r="AH1876" s="58"/>
      <c r="AI1876" s="55"/>
      <c r="AJ1876" s="55"/>
      <c r="AK1876" s="55">
        <v>45.590899999999998</v>
      </c>
      <c r="AL1876" s="8">
        <v>0</v>
      </c>
      <c r="AM1876" s="58">
        <v>0</v>
      </c>
      <c r="AN1876" s="55"/>
      <c r="AO1876" s="228"/>
      <c r="AP1876" s="55">
        <v>153.13</v>
      </c>
      <c r="AQ1876" s="200">
        <v>0</v>
      </c>
      <c r="AR1876" s="201">
        <v>0</v>
      </c>
      <c r="AS1876" s="55"/>
      <c r="AT1876" s="55"/>
      <c r="AU1876" s="423">
        <v>181.61735000000002</v>
      </c>
      <c r="AV1876" s="200">
        <v>0</v>
      </c>
      <c r="AW1876" s="201">
        <v>0</v>
      </c>
      <c r="AX1876" s="423"/>
      <c r="AY1876" s="55"/>
      <c r="AZ1876" s="423">
        <v>205.76599999999999</v>
      </c>
      <c r="BA1876" s="200">
        <v>0</v>
      </c>
      <c r="BB1876" s="201">
        <v>0</v>
      </c>
      <c r="BC1876" s="425"/>
      <c r="BD1876" s="136"/>
    </row>
    <row r="1877" spans="1:56" ht="11.25" customHeight="1">
      <c r="A1877" s="123">
        <v>403</v>
      </c>
      <c r="B1877" s="55" t="s">
        <v>284</v>
      </c>
      <c r="C1877" s="345">
        <v>4</v>
      </c>
      <c r="D1877" s="57">
        <v>32951</v>
      </c>
      <c r="E1877" s="8">
        <v>50</v>
      </c>
      <c r="F1877" s="55" t="s">
        <v>454</v>
      </c>
      <c r="G1877" s="55" t="s">
        <v>748</v>
      </c>
      <c r="H1877" s="55" t="s">
        <v>283</v>
      </c>
      <c r="I1877" s="55" t="s">
        <v>103</v>
      </c>
      <c r="J1877" s="55"/>
      <c r="K1877" s="55"/>
      <c r="L1877" s="55"/>
      <c r="M1877" s="8"/>
      <c r="N1877" s="58"/>
      <c r="O1877" s="55"/>
      <c r="P1877" s="55"/>
      <c r="Q1877" s="55"/>
      <c r="R1877" s="8"/>
      <c r="S1877" s="58"/>
      <c r="T1877" s="55"/>
      <c r="U1877" s="55"/>
      <c r="V1877" s="55"/>
      <c r="W1877" s="8"/>
      <c r="X1877" s="58"/>
      <c r="Y1877" s="55"/>
      <c r="Z1877" s="55"/>
      <c r="AA1877" s="55"/>
      <c r="AB1877" s="8"/>
      <c r="AC1877" s="58"/>
      <c r="AD1877" s="55"/>
      <c r="AE1877" s="55"/>
      <c r="AF1877" s="55"/>
      <c r="AG1877" s="8"/>
      <c r="AH1877" s="58"/>
      <c r="AI1877" s="55"/>
      <c r="AJ1877" s="55"/>
      <c r="AK1877" s="55">
        <v>197.75624999999999</v>
      </c>
      <c r="AL1877" s="8">
        <v>0</v>
      </c>
      <c r="AM1877" s="58">
        <v>0</v>
      </c>
      <c r="AN1877" s="55"/>
      <c r="AO1877" s="228"/>
      <c r="AP1877" s="55">
        <v>176.55</v>
      </c>
      <c r="AQ1877" s="200">
        <v>0</v>
      </c>
      <c r="AR1877" s="201">
        <v>0</v>
      </c>
      <c r="AS1877" s="55"/>
      <c r="AT1877" s="55"/>
      <c r="AU1877" s="423">
        <v>176.38365000000002</v>
      </c>
      <c r="AV1877" s="200">
        <v>0</v>
      </c>
      <c r="AW1877" s="201">
        <v>0</v>
      </c>
      <c r="AX1877" s="423"/>
      <c r="AY1877" s="55"/>
      <c r="AZ1877" s="423">
        <v>220.63130000000004</v>
      </c>
      <c r="BA1877" s="200">
        <v>0</v>
      </c>
      <c r="BB1877" s="201">
        <v>0</v>
      </c>
      <c r="BC1877" s="425"/>
      <c r="BD1877" s="136"/>
    </row>
    <row r="1878" spans="1:56" s="4" customFormat="1" ht="11.25" customHeight="1">
      <c r="A1878" s="123">
        <v>403</v>
      </c>
      <c r="B1878" s="55" t="s">
        <v>284</v>
      </c>
      <c r="C1878" s="345">
        <v>5</v>
      </c>
      <c r="D1878" s="57">
        <v>33809</v>
      </c>
      <c r="E1878" s="8">
        <v>50</v>
      </c>
      <c r="F1878" s="55" t="s">
        <v>454</v>
      </c>
      <c r="G1878" s="55" t="s">
        <v>748</v>
      </c>
      <c r="H1878" s="55" t="s">
        <v>283</v>
      </c>
      <c r="I1878" s="55" t="s">
        <v>103</v>
      </c>
      <c r="J1878" s="55"/>
      <c r="K1878" s="55"/>
      <c r="L1878" s="55"/>
      <c r="M1878" s="8"/>
      <c r="N1878" s="58"/>
      <c r="O1878" s="55"/>
      <c r="P1878" s="55"/>
      <c r="Q1878" s="55"/>
      <c r="R1878" s="8"/>
      <c r="S1878" s="58"/>
      <c r="T1878" s="55"/>
      <c r="U1878" s="55"/>
      <c r="V1878" s="55"/>
      <c r="W1878" s="8"/>
      <c r="X1878" s="58"/>
      <c r="Y1878" s="55"/>
      <c r="Z1878" s="55"/>
      <c r="AA1878" s="55"/>
      <c r="AB1878" s="8"/>
      <c r="AC1878" s="58"/>
      <c r="AD1878" s="55"/>
      <c r="AE1878" s="55"/>
      <c r="AF1878" s="55"/>
      <c r="AG1878" s="8"/>
      <c r="AH1878" s="58"/>
      <c r="AI1878" s="55"/>
      <c r="AJ1878" s="55"/>
      <c r="AK1878" s="55">
        <v>182.0651</v>
      </c>
      <c r="AL1878" s="8">
        <v>0</v>
      </c>
      <c r="AM1878" s="58">
        <v>0</v>
      </c>
      <c r="AN1878" s="55"/>
      <c r="AO1878" s="228"/>
      <c r="AP1878" s="55">
        <v>152.68</v>
      </c>
      <c r="AQ1878" s="200">
        <v>0</v>
      </c>
      <c r="AR1878" s="201">
        <v>0</v>
      </c>
      <c r="AS1878" s="55"/>
      <c r="AT1878" s="55"/>
      <c r="AU1878" s="423">
        <v>172.53299999999999</v>
      </c>
      <c r="AV1878" s="200">
        <v>0</v>
      </c>
      <c r="AW1878" s="201">
        <v>0</v>
      </c>
      <c r="AX1878" s="423"/>
      <c r="AY1878" s="55"/>
      <c r="AZ1878" s="423">
        <v>199.03980000000004</v>
      </c>
      <c r="BA1878" s="200">
        <v>0</v>
      </c>
      <c r="BB1878" s="201">
        <v>0</v>
      </c>
      <c r="BC1878" s="425"/>
      <c r="BD1878" s="136"/>
    </row>
    <row r="1879" spans="1:56" ht="11.25" customHeight="1">
      <c r="A1879" s="357">
        <v>404</v>
      </c>
      <c r="B1879" s="263" t="s">
        <v>319</v>
      </c>
      <c r="C1879" s="344">
        <v>0</v>
      </c>
      <c r="D1879" s="264"/>
      <c r="E1879" s="421">
        <v>3000</v>
      </c>
      <c r="F1879" s="263" t="s">
        <v>312</v>
      </c>
      <c r="G1879" s="263" t="s">
        <v>589</v>
      </c>
      <c r="H1879" s="263" t="s">
        <v>590</v>
      </c>
      <c r="I1879" s="263" t="s">
        <v>849</v>
      </c>
      <c r="J1879" s="263" t="s">
        <v>591</v>
      </c>
      <c r="K1879" s="263" t="s">
        <v>848</v>
      </c>
      <c r="L1879" s="267">
        <v>22019</v>
      </c>
      <c r="M1879" s="265">
        <v>20800101.595836338</v>
      </c>
      <c r="N1879" s="268">
        <v>0.94464333511223664</v>
      </c>
      <c r="O1879" s="263">
        <v>1</v>
      </c>
      <c r="P1879" s="263"/>
      <c r="Q1879" s="267">
        <v>21253.624</v>
      </c>
      <c r="R1879" s="265">
        <v>20242251.083376657</v>
      </c>
      <c r="S1879" s="268">
        <v>0.95241409575028979</v>
      </c>
      <c r="T1879" s="263">
        <v>1</v>
      </c>
      <c r="U1879" s="263"/>
      <c r="V1879" s="267">
        <v>21949.16</v>
      </c>
      <c r="W1879" s="265">
        <v>20726337.814768296</v>
      </c>
      <c r="X1879" s="268">
        <v>0.9442884290227187</v>
      </c>
      <c r="Y1879" s="263">
        <v>1</v>
      </c>
      <c r="Z1879" s="263"/>
      <c r="AA1879" s="267">
        <v>21952.959999999999</v>
      </c>
      <c r="AB1879" s="265">
        <v>20613491.507199902</v>
      </c>
      <c r="AC1879" s="268">
        <v>0.93898460650408433</v>
      </c>
      <c r="AD1879" s="263">
        <v>1</v>
      </c>
      <c r="AE1879" s="263"/>
      <c r="AF1879" s="267">
        <v>20972.15</v>
      </c>
      <c r="AG1879" s="265">
        <v>20261356.672379337</v>
      </c>
      <c r="AH1879" s="268">
        <v>0.96610775110703173</v>
      </c>
      <c r="AI1879" s="263">
        <v>1</v>
      </c>
      <c r="AJ1879" s="263"/>
      <c r="AK1879" s="263">
        <v>21895.26</v>
      </c>
      <c r="AL1879" s="265">
        <v>21208631.210877724</v>
      </c>
      <c r="AM1879" s="268">
        <v>0.96864029981273236</v>
      </c>
      <c r="AN1879" s="263"/>
      <c r="AO1879" s="313"/>
      <c r="AP1879" s="263">
        <v>21887</v>
      </c>
      <c r="AQ1879" s="265">
        <v>20931961.071553387</v>
      </c>
      <c r="AR1879" s="268">
        <v>0.95636501446307798</v>
      </c>
      <c r="AS1879" s="263"/>
      <c r="AT1879" s="263"/>
      <c r="AU1879" s="422">
        <v>21906.192479000001</v>
      </c>
      <c r="AV1879" s="265">
        <v>20877122.842895504</v>
      </c>
      <c r="AW1879" s="268">
        <v>0.95302380196417069</v>
      </c>
      <c r="AX1879" s="422"/>
      <c r="AY1879" s="263"/>
      <c r="AZ1879" s="422">
        <v>20192.017151</v>
      </c>
      <c r="BA1879" s="265">
        <v>19232902.540929262</v>
      </c>
      <c r="BB1879" s="268">
        <v>0.95250030727993718</v>
      </c>
      <c r="BC1879" s="422"/>
      <c r="BD1879" s="263"/>
    </row>
    <row r="1880" spans="1:56" ht="11.25" customHeight="1">
      <c r="A1880" s="123">
        <v>404</v>
      </c>
      <c r="B1880" s="55" t="s">
        <v>319</v>
      </c>
      <c r="C1880" s="345">
        <v>1</v>
      </c>
      <c r="D1880" s="57">
        <v>32233</v>
      </c>
      <c r="E1880" s="94">
        <v>500</v>
      </c>
      <c r="F1880" s="55" t="s">
        <v>312</v>
      </c>
      <c r="G1880" s="55" t="s">
        <v>589</v>
      </c>
      <c r="H1880" s="55" t="s">
        <v>590</v>
      </c>
      <c r="I1880" s="55" t="s">
        <v>849</v>
      </c>
      <c r="J1880" s="55" t="s">
        <v>591</v>
      </c>
      <c r="K1880" s="55" t="s">
        <v>848</v>
      </c>
      <c r="L1880" s="55"/>
      <c r="M1880" s="8"/>
      <c r="N1880" s="58"/>
      <c r="O1880" s="55"/>
      <c r="P1880" s="55"/>
      <c r="Q1880" s="55"/>
      <c r="R1880" s="8"/>
      <c r="S1880" s="58"/>
      <c r="T1880" s="55"/>
      <c r="U1880" s="55"/>
      <c r="V1880" s="55"/>
      <c r="W1880" s="8"/>
      <c r="X1880" s="58"/>
      <c r="Y1880" s="55"/>
      <c r="Z1880" s="55"/>
      <c r="AA1880" s="55"/>
      <c r="AB1880" s="8"/>
      <c r="AC1880" s="58"/>
      <c r="AD1880" s="55"/>
      <c r="AE1880" s="55"/>
      <c r="AF1880" s="55"/>
      <c r="AG1880" s="8"/>
      <c r="AH1880" s="58"/>
      <c r="AI1880" s="55"/>
      <c r="AJ1880" s="55"/>
      <c r="AK1880" s="55">
        <v>3392.76</v>
      </c>
      <c r="AL1880" s="8">
        <v>3305345.732244872</v>
      </c>
      <c r="AM1880" s="58">
        <v>0.97423505707591218</v>
      </c>
      <c r="AN1880" s="237">
        <v>1</v>
      </c>
      <c r="AO1880" s="228"/>
      <c r="AP1880" s="55">
        <v>3747</v>
      </c>
      <c r="AQ1880" s="200">
        <v>3623577.0867429306</v>
      </c>
      <c r="AR1880" s="201">
        <v>0.96706087182891132</v>
      </c>
      <c r="AS1880" s="55">
        <v>1</v>
      </c>
      <c r="AT1880" s="55"/>
      <c r="AU1880" s="423">
        <v>3165.701771</v>
      </c>
      <c r="AV1880" s="200">
        <v>3056344.8313280414</v>
      </c>
      <c r="AW1880" s="201">
        <v>0.96545570379568191</v>
      </c>
      <c r="AX1880" s="423">
        <v>1</v>
      </c>
      <c r="AY1880" s="55"/>
      <c r="AZ1880" s="426">
        <v>3495.04943</v>
      </c>
      <c r="BA1880" s="200">
        <v>3389869.6845340203</v>
      </c>
      <c r="BB1880" s="201">
        <v>0.9699060778473797</v>
      </c>
      <c r="BC1880" s="425">
        <v>1</v>
      </c>
      <c r="BD1880" s="136"/>
    </row>
    <row r="1881" spans="1:56" ht="11.25" customHeight="1">
      <c r="A1881" s="123">
        <v>404</v>
      </c>
      <c r="B1881" s="55" t="s">
        <v>319</v>
      </c>
      <c r="C1881" s="345">
        <v>2</v>
      </c>
      <c r="D1881" s="57">
        <v>32694</v>
      </c>
      <c r="E1881" s="94">
        <v>500</v>
      </c>
      <c r="F1881" s="55" t="s">
        <v>312</v>
      </c>
      <c r="G1881" s="55" t="s">
        <v>589</v>
      </c>
      <c r="H1881" s="55" t="s">
        <v>590</v>
      </c>
      <c r="I1881" s="55" t="s">
        <v>849</v>
      </c>
      <c r="J1881" s="55" t="s">
        <v>591</v>
      </c>
      <c r="K1881" s="55" t="s">
        <v>848</v>
      </c>
      <c r="L1881" s="55"/>
      <c r="M1881" s="8"/>
      <c r="N1881" s="58"/>
      <c r="O1881" s="55"/>
      <c r="P1881" s="55"/>
      <c r="Q1881" s="55"/>
      <c r="R1881" s="8"/>
      <c r="S1881" s="58"/>
      <c r="T1881" s="55"/>
      <c r="U1881" s="55"/>
      <c r="V1881" s="55"/>
      <c r="W1881" s="8"/>
      <c r="X1881" s="58"/>
      <c r="Y1881" s="55"/>
      <c r="Z1881" s="55"/>
      <c r="AA1881" s="55"/>
      <c r="AB1881" s="8"/>
      <c r="AC1881" s="58"/>
      <c r="AD1881" s="55"/>
      <c r="AE1881" s="55"/>
      <c r="AF1881" s="55"/>
      <c r="AG1881" s="8"/>
      <c r="AH1881" s="58"/>
      <c r="AI1881" s="55"/>
      <c r="AJ1881" s="55"/>
      <c r="AK1881" s="55">
        <v>3289.06</v>
      </c>
      <c r="AL1881" s="8">
        <v>3191048.7275971314</v>
      </c>
      <c r="AM1881" s="58">
        <v>0.97020082564536103</v>
      </c>
      <c r="AN1881" s="237">
        <v>1</v>
      </c>
      <c r="AO1881" s="228"/>
      <c r="AP1881" s="55">
        <v>3756</v>
      </c>
      <c r="AQ1881" s="200">
        <v>3624325.5724061104</v>
      </c>
      <c r="AR1881" s="201">
        <v>0.96494291065125415</v>
      </c>
      <c r="AS1881" s="55">
        <v>1</v>
      </c>
      <c r="AT1881" s="55"/>
      <c r="AU1881" s="423">
        <v>3596.6978290000002</v>
      </c>
      <c r="AV1881" s="200">
        <v>3474860.13218224</v>
      </c>
      <c r="AW1881" s="201">
        <v>0.96612512292931896</v>
      </c>
      <c r="AX1881" s="423">
        <v>1</v>
      </c>
      <c r="AY1881" s="55"/>
      <c r="AZ1881" s="426">
        <v>2890.4232629999997</v>
      </c>
      <c r="BA1881" s="200">
        <v>2794117.1415195796</v>
      </c>
      <c r="BB1881" s="201">
        <v>0.96668096236519252</v>
      </c>
      <c r="BC1881" s="425">
        <v>1</v>
      </c>
      <c r="BD1881" s="136"/>
    </row>
    <row r="1882" spans="1:56" s="4" customFormat="1" ht="11.25" customHeight="1">
      <c r="A1882" s="123">
        <v>404</v>
      </c>
      <c r="B1882" s="55" t="s">
        <v>319</v>
      </c>
      <c r="C1882" s="345">
        <v>3</v>
      </c>
      <c r="D1882" s="57">
        <v>38383</v>
      </c>
      <c r="E1882" s="94">
        <v>500</v>
      </c>
      <c r="F1882" s="55" t="s">
        <v>312</v>
      </c>
      <c r="G1882" s="55" t="s">
        <v>589</v>
      </c>
      <c r="H1882" s="55" t="s">
        <v>590</v>
      </c>
      <c r="I1882" s="55" t="s">
        <v>849</v>
      </c>
      <c r="J1882" s="55" t="s">
        <v>591</v>
      </c>
      <c r="K1882" s="55" t="s">
        <v>848</v>
      </c>
      <c r="L1882" s="55"/>
      <c r="M1882" s="8"/>
      <c r="N1882" s="58"/>
      <c r="O1882" s="55"/>
      <c r="P1882" s="55"/>
      <c r="Q1882" s="55"/>
      <c r="R1882" s="8"/>
      <c r="S1882" s="58"/>
      <c r="T1882" s="55"/>
      <c r="U1882" s="55"/>
      <c r="V1882" s="55"/>
      <c r="W1882" s="8"/>
      <c r="X1882" s="58"/>
      <c r="Y1882" s="55"/>
      <c r="Z1882" s="55"/>
      <c r="AA1882" s="55"/>
      <c r="AB1882" s="8"/>
      <c r="AC1882" s="58"/>
      <c r="AD1882" s="55"/>
      <c r="AE1882" s="55"/>
      <c r="AF1882" s="55"/>
      <c r="AG1882" s="8"/>
      <c r="AH1882" s="58"/>
      <c r="AI1882" s="55"/>
      <c r="AJ1882" s="55"/>
      <c r="AK1882" s="55">
        <v>3925.31</v>
      </c>
      <c r="AL1882" s="8">
        <v>3802654.5696199178</v>
      </c>
      <c r="AM1882" s="58">
        <v>0.96875267676181442</v>
      </c>
      <c r="AN1882" s="237">
        <v>1</v>
      </c>
      <c r="AO1882" s="228"/>
      <c r="AP1882" s="55">
        <v>3546</v>
      </c>
      <c r="AQ1882" s="200">
        <v>3399386.4752585227</v>
      </c>
      <c r="AR1882" s="201">
        <v>0.9586538283300966</v>
      </c>
      <c r="AS1882" s="55">
        <v>1</v>
      </c>
      <c r="AT1882" s="55"/>
      <c r="AU1882" s="423">
        <v>3973.7428109999996</v>
      </c>
      <c r="AV1882" s="200">
        <v>3792862.6337282443</v>
      </c>
      <c r="AW1882" s="201">
        <v>0.95448115646260545</v>
      </c>
      <c r="AX1882" s="423">
        <v>1</v>
      </c>
      <c r="AY1882" s="55"/>
      <c r="AZ1882" s="426">
        <v>3609.3187199999998</v>
      </c>
      <c r="BA1882" s="200">
        <v>3460230.0561491307</v>
      </c>
      <c r="BB1882" s="201">
        <v>0.95869340575972495</v>
      </c>
      <c r="BC1882" s="425">
        <v>1</v>
      </c>
      <c r="BD1882" s="136"/>
    </row>
    <row r="1883" spans="1:56" s="4" customFormat="1" ht="11.25" customHeight="1">
      <c r="A1883" s="123">
        <v>404</v>
      </c>
      <c r="B1883" s="55" t="s">
        <v>319</v>
      </c>
      <c r="C1883" s="345">
        <v>4</v>
      </c>
      <c r="D1883" s="57">
        <v>38619</v>
      </c>
      <c r="E1883" s="94">
        <v>500</v>
      </c>
      <c r="F1883" s="55" t="s">
        <v>312</v>
      </c>
      <c r="G1883" s="55" t="s">
        <v>589</v>
      </c>
      <c r="H1883" s="55" t="s">
        <v>590</v>
      </c>
      <c r="I1883" s="55" t="s">
        <v>849</v>
      </c>
      <c r="J1883" s="55" t="s">
        <v>591</v>
      </c>
      <c r="K1883" s="55" t="s">
        <v>848</v>
      </c>
      <c r="L1883" s="55"/>
      <c r="M1883" s="8"/>
      <c r="N1883" s="58"/>
      <c r="O1883" s="55"/>
      <c r="P1883" s="55"/>
      <c r="Q1883" s="55"/>
      <c r="R1883" s="8"/>
      <c r="S1883" s="58"/>
      <c r="T1883" s="55"/>
      <c r="U1883" s="55"/>
      <c r="V1883" s="136"/>
      <c r="W1883" s="8"/>
      <c r="X1883" s="58"/>
      <c r="Y1883" s="55"/>
      <c r="Z1883" s="55"/>
      <c r="AA1883" s="136"/>
      <c r="AB1883" s="8"/>
      <c r="AC1883" s="58"/>
      <c r="AD1883" s="55"/>
      <c r="AE1883" s="55"/>
      <c r="AF1883" s="136"/>
      <c r="AG1883" s="8"/>
      <c r="AH1883" s="58"/>
      <c r="AI1883" s="55"/>
      <c r="AJ1883" s="55"/>
      <c r="AK1883" s="55">
        <v>3927.29</v>
      </c>
      <c r="AL1883" s="8">
        <v>3805297.510489237</v>
      </c>
      <c r="AM1883" s="58">
        <v>0.9689372341969239</v>
      </c>
      <c r="AN1883" s="237">
        <v>1</v>
      </c>
      <c r="AO1883" s="228"/>
      <c r="AP1883" s="55">
        <v>3387</v>
      </c>
      <c r="AQ1883" s="200">
        <v>3259968.3909971099</v>
      </c>
      <c r="AR1883" s="201">
        <v>0.96249435813318862</v>
      </c>
      <c r="AS1883" s="55">
        <v>1</v>
      </c>
      <c r="AT1883" s="55"/>
      <c r="AU1883" s="423">
        <v>3822.1105790000001</v>
      </c>
      <c r="AV1883" s="200">
        <v>3631417.1900756969</v>
      </c>
      <c r="AW1883" s="201">
        <v>0.95010783048192304</v>
      </c>
      <c r="AX1883" s="423">
        <v>1</v>
      </c>
      <c r="AY1883" s="55"/>
      <c r="AZ1883" s="426">
        <v>3156.787902</v>
      </c>
      <c r="BA1883" s="200">
        <v>2994170.819069861</v>
      </c>
      <c r="BB1883" s="201">
        <v>0.94848653505447356</v>
      </c>
      <c r="BC1883" s="425">
        <v>1</v>
      </c>
      <c r="BD1883" s="136"/>
    </row>
    <row r="1884" spans="1:56" s="4" customFormat="1" ht="11.25" customHeight="1">
      <c r="A1884" s="123">
        <v>404</v>
      </c>
      <c r="B1884" s="55" t="s">
        <v>319</v>
      </c>
      <c r="C1884" s="345">
        <v>5</v>
      </c>
      <c r="D1884" s="57">
        <v>41054</v>
      </c>
      <c r="E1884" s="94">
        <v>500</v>
      </c>
      <c r="F1884" s="55" t="s">
        <v>312</v>
      </c>
      <c r="G1884" s="55" t="s">
        <v>589</v>
      </c>
      <c r="H1884" s="55" t="s">
        <v>590</v>
      </c>
      <c r="I1884" s="55" t="s">
        <v>849</v>
      </c>
      <c r="J1884" s="55" t="s">
        <v>591</v>
      </c>
      <c r="K1884" s="55" t="s">
        <v>848</v>
      </c>
      <c r="L1884" s="55"/>
      <c r="M1884" s="8"/>
      <c r="N1884" s="58"/>
      <c r="O1884" s="55"/>
      <c r="P1884" s="55"/>
      <c r="Q1884" s="55"/>
      <c r="R1884" s="8"/>
      <c r="S1884" s="58"/>
      <c r="T1884" s="55"/>
      <c r="U1884" s="55"/>
      <c r="V1884" s="136"/>
      <c r="W1884" s="8"/>
      <c r="X1884" s="58"/>
      <c r="Y1884" s="55"/>
      <c r="Z1884" s="55"/>
      <c r="AA1884" s="136"/>
      <c r="AB1884" s="8"/>
      <c r="AC1884" s="58"/>
      <c r="AD1884" s="55"/>
      <c r="AE1884" s="55"/>
      <c r="AF1884" s="136"/>
      <c r="AG1884" s="8"/>
      <c r="AH1884" s="58"/>
      <c r="AI1884" s="55"/>
      <c r="AJ1884" s="55"/>
      <c r="AK1884" s="55">
        <v>3931.76</v>
      </c>
      <c r="AL1884" s="8">
        <v>3793504.0858505359</v>
      </c>
      <c r="AM1884" s="58">
        <v>0.96483612576824007</v>
      </c>
      <c r="AN1884" s="237">
        <v>1</v>
      </c>
      <c r="AO1884" s="228"/>
      <c r="AP1884" s="55">
        <v>3550</v>
      </c>
      <c r="AQ1884" s="200">
        <v>3357492.899762915</v>
      </c>
      <c r="AR1884" s="201">
        <v>0.94577264782053938</v>
      </c>
      <c r="AS1884" s="55">
        <v>1</v>
      </c>
      <c r="AT1884" s="55"/>
      <c r="AU1884" s="423">
        <v>3905.7045810000004</v>
      </c>
      <c r="AV1884" s="200">
        <v>3673824.1852552136</v>
      </c>
      <c r="AW1884" s="201">
        <v>0.9406303290646173</v>
      </c>
      <c r="AX1884" s="423">
        <v>1</v>
      </c>
      <c r="AY1884" s="55"/>
      <c r="AZ1884" s="426">
        <v>3420.942454</v>
      </c>
      <c r="BA1884" s="200">
        <v>3218303.3681534464</v>
      </c>
      <c r="BB1884" s="201">
        <v>0.94076512874117069</v>
      </c>
      <c r="BC1884" s="425">
        <v>1</v>
      </c>
      <c r="BD1884" s="136"/>
    </row>
    <row r="1885" spans="1:56" ht="11.25" customHeight="1">
      <c r="A1885" s="123">
        <v>404</v>
      </c>
      <c r="B1885" s="55" t="s">
        <v>319</v>
      </c>
      <c r="C1885" s="345">
        <v>6</v>
      </c>
      <c r="D1885" s="57">
        <v>41564</v>
      </c>
      <c r="E1885" s="94">
        <v>500</v>
      </c>
      <c r="F1885" s="55" t="s">
        <v>312</v>
      </c>
      <c r="G1885" s="55" t="s">
        <v>589</v>
      </c>
      <c r="H1885" s="55" t="s">
        <v>590</v>
      </c>
      <c r="I1885" s="55" t="s">
        <v>849</v>
      </c>
      <c r="J1885" s="55" t="s">
        <v>591</v>
      </c>
      <c r="K1885" s="55" t="s">
        <v>848</v>
      </c>
      <c r="L1885" s="136"/>
      <c r="M1885" s="126"/>
      <c r="N1885" s="221"/>
      <c r="O1885" s="136"/>
      <c r="P1885" s="136"/>
      <c r="Q1885" s="136"/>
      <c r="R1885" s="126"/>
      <c r="S1885" s="221"/>
      <c r="T1885" s="136"/>
      <c r="U1885" s="136"/>
      <c r="V1885" s="136"/>
      <c r="W1885" s="126"/>
      <c r="X1885" s="221"/>
      <c r="Y1885" s="136"/>
      <c r="Z1885" s="136"/>
      <c r="AA1885" s="136"/>
      <c r="AB1885" s="126"/>
      <c r="AC1885" s="221"/>
      <c r="AD1885" s="136"/>
      <c r="AE1885" s="136"/>
      <c r="AF1885" s="136"/>
      <c r="AG1885" s="126"/>
      <c r="AH1885" s="221"/>
      <c r="AI1885" s="136"/>
      <c r="AJ1885" s="136"/>
      <c r="AK1885" s="136">
        <v>3429.07</v>
      </c>
      <c r="AL1885" s="8">
        <v>3310760.1109938552</v>
      </c>
      <c r="AM1885" s="58">
        <v>0.96549796621062123</v>
      </c>
      <c r="AN1885" s="237">
        <v>1</v>
      </c>
      <c r="AO1885" s="237"/>
      <c r="AP1885" s="136">
        <v>3901</v>
      </c>
      <c r="AQ1885" s="200">
        <v>3667226.7149102702</v>
      </c>
      <c r="AR1885" s="201">
        <v>0.9400734977980697</v>
      </c>
      <c r="AS1885" s="136">
        <v>1</v>
      </c>
      <c r="AT1885" s="136"/>
      <c r="AU1885" s="423">
        <v>3442.2349079999999</v>
      </c>
      <c r="AV1885" s="200">
        <v>3247813.8703260687</v>
      </c>
      <c r="AW1885" s="201">
        <v>0.94351895124237961</v>
      </c>
      <c r="AX1885" s="423">
        <v>1</v>
      </c>
      <c r="AY1885" s="136"/>
      <c r="AZ1885" s="426">
        <v>3619.4953820000001</v>
      </c>
      <c r="BA1885" s="200">
        <v>3376211.4715032242</v>
      </c>
      <c r="BB1885" s="201">
        <v>0.93278513029560872</v>
      </c>
      <c r="BC1885" s="425">
        <v>1</v>
      </c>
      <c r="BD1885" s="136"/>
    </row>
    <row r="1886" spans="1:56" s="4" customFormat="1" ht="11.25" customHeight="1">
      <c r="A1886" s="357">
        <v>405</v>
      </c>
      <c r="B1886" s="263" t="s">
        <v>438</v>
      </c>
      <c r="C1886" s="344">
        <v>0</v>
      </c>
      <c r="D1886" s="264"/>
      <c r="E1886" s="421">
        <v>300</v>
      </c>
      <c r="F1886" s="263" t="s">
        <v>312</v>
      </c>
      <c r="G1886" s="263" t="s">
        <v>748</v>
      </c>
      <c r="H1886" s="263" t="s">
        <v>396</v>
      </c>
      <c r="I1886" s="263" t="s">
        <v>103</v>
      </c>
      <c r="J1886" s="263"/>
      <c r="K1886" s="263"/>
      <c r="L1886" s="267">
        <v>829.61109999999996</v>
      </c>
      <c r="M1886" s="265">
        <v>0</v>
      </c>
      <c r="N1886" s="268">
        <v>0</v>
      </c>
      <c r="O1886" s="263"/>
      <c r="P1886" s="263"/>
      <c r="Q1886" s="267">
        <v>558.90145000000007</v>
      </c>
      <c r="R1886" s="265">
        <v>0</v>
      </c>
      <c r="S1886" s="268">
        <v>0</v>
      </c>
      <c r="T1886" s="263"/>
      <c r="U1886" s="263"/>
      <c r="V1886" s="267">
        <v>456.20749999999998</v>
      </c>
      <c r="W1886" s="265">
        <v>0</v>
      </c>
      <c r="X1886" s="268">
        <v>0</v>
      </c>
      <c r="Y1886" s="263"/>
      <c r="Z1886" s="263"/>
      <c r="AA1886" s="265">
        <v>786.19925000000001</v>
      </c>
      <c r="AB1886" s="265">
        <v>0</v>
      </c>
      <c r="AC1886" s="268">
        <v>0</v>
      </c>
      <c r="AD1886" s="263"/>
      <c r="AE1886" s="263"/>
      <c r="AF1886" s="271">
        <v>643.25754999999992</v>
      </c>
      <c r="AG1886" s="265">
        <v>0</v>
      </c>
      <c r="AH1886" s="268">
        <v>0</v>
      </c>
      <c r="AI1886" s="263"/>
      <c r="AJ1886" s="263"/>
      <c r="AK1886" s="263">
        <v>357.19505000000004</v>
      </c>
      <c r="AL1886" s="265">
        <v>0</v>
      </c>
      <c r="AM1886" s="268">
        <v>0</v>
      </c>
      <c r="AN1886" s="263"/>
      <c r="AO1886" s="313"/>
      <c r="AP1886" s="263">
        <v>330.61860000000001</v>
      </c>
      <c r="AQ1886" s="265">
        <v>0</v>
      </c>
      <c r="AR1886" s="268">
        <v>0</v>
      </c>
      <c r="AS1886" s="263"/>
      <c r="AT1886" s="263"/>
      <c r="AU1886" s="422">
        <v>631.47675000000004</v>
      </c>
      <c r="AV1886" s="265">
        <v>0</v>
      </c>
      <c r="AW1886" s="268">
        <v>0</v>
      </c>
      <c r="AX1886" s="422"/>
      <c r="AY1886" s="263"/>
      <c r="AZ1886" s="422">
        <v>1008.5220500000001</v>
      </c>
      <c r="BA1886" s="265">
        <v>0</v>
      </c>
      <c r="BB1886" s="268">
        <v>0</v>
      </c>
      <c r="BC1886" s="422"/>
      <c r="BD1886" s="263"/>
    </row>
    <row r="1887" spans="1:56" ht="11.25" customHeight="1">
      <c r="A1887" s="123">
        <v>405</v>
      </c>
      <c r="B1887" s="55" t="s">
        <v>438</v>
      </c>
      <c r="C1887" s="345">
        <v>1</v>
      </c>
      <c r="D1887" s="57">
        <v>22735</v>
      </c>
      <c r="E1887" s="8">
        <v>50</v>
      </c>
      <c r="F1887" s="55" t="s">
        <v>312</v>
      </c>
      <c r="G1887" s="55" t="s">
        <v>748</v>
      </c>
      <c r="H1887" s="55" t="s">
        <v>396</v>
      </c>
      <c r="I1887" s="55" t="s">
        <v>103</v>
      </c>
      <c r="J1887" s="55"/>
      <c r="K1887" s="55"/>
      <c r="L1887" s="55"/>
      <c r="M1887" s="8"/>
      <c r="N1887" s="58"/>
      <c r="O1887" s="55"/>
      <c r="P1887" s="55"/>
      <c r="Q1887" s="55"/>
      <c r="R1887" s="8"/>
      <c r="S1887" s="58"/>
      <c r="T1887" s="55"/>
      <c r="U1887" s="55"/>
      <c r="V1887" s="55"/>
      <c r="W1887" s="8"/>
      <c r="X1887" s="58"/>
      <c r="Y1887" s="55"/>
      <c r="Z1887" s="55"/>
      <c r="AA1887" s="55"/>
      <c r="AB1887" s="8"/>
      <c r="AC1887" s="58"/>
      <c r="AD1887" s="55"/>
      <c r="AE1887" s="55"/>
      <c r="AF1887" s="55"/>
      <c r="AG1887" s="8"/>
      <c r="AH1887" s="58"/>
      <c r="AI1887" s="55"/>
      <c r="AJ1887" s="55"/>
      <c r="AK1887" s="55">
        <v>279.16714999999999</v>
      </c>
      <c r="AL1887" s="8">
        <v>0</v>
      </c>
      <c r="AM1887" s="58">
        <v>0</v>
      </c>
      <c r="AN1887" s="55"/>
      <c r="AO1887" s="228"/>
      <c r="AP1887" s="55">
        <v>60.2</v>
      </c>
      <c r="AQ1887" s="200">
        <v>0</v>
      </c>
      <c r="AR1887" s="201">
        <v>0</v>
      </c>
      <c r="AS1887" s="55"/>
      <c r="AT1887" s="55"/>
      <c r="AU1887" s="423">
        <v>103.20139999999999</v>
      </c>
      <c r="AV1887" s="200">
        <v>0</v>
      </c>
      <c r="AW1887" s="201">
        <v>0</v>
      </c>
      <c r="AX1887" s="423"/>
      <c r="AY1887" s="55"/>
      <c r="AZ1887" s="423">
        <v>157.608</v>
      </c>
      <c r="BA1887" s="200">
        <v>0</v>
      </c>
      <c r="BB1887" s="201">
        <v>0</v>
      </c>
      <c r="BC1887" s="425"/>
      <c r="BD1887" s="136"/>
    </row>
    <row r="1888" spans="1:56" ht="11.25" customHeight="1">
      <c r="A1888" s="123">
        <v>405</v>
      </c>
      <c r="B1888" s="55" t="s">
        <v>438</v>
      </c>
      <c r="C1888" s="345">
        <v>2</v>
      </c>
      <c r="D1888" s="57">
        <v>22699</v>
      </c>
      <c r="E1888" s="8">
        <v>50</v>
      </c>
      <c r="F1888" s="55" t="s">
        <v>312</v>
      </c>
      <c r="G1888" s="55" t="s">
        <v>748</v>
      </c>
      <c r="H1888" s="55" t="s">
        <v>396</v>
      </c>
      <c r="I1888" s="55" t="s">
        <v>103</v>
      </c>
      <c r="J1888" s="55"/>
      <c r="K1888" s="55"/>
      <c r="L1888" s="55"/>
      <c r="M1888" s="8"/>
      <c r="N1888" s="58"/>
      <c r="O1888" s="55"/>
      <c r="P1888" s="55"/>
      <c r="Q1888" s="55"/>
      <c r="R1888" s="8"/>
      <c r="S1888" s="58"/>
      <c r="T1888" s="55"/>
      <c r="U1888" s="55"/>
      <c r="V1888" s="55"/>
      <c r="W1888" s="8"/>
      <c r="X1888" s="58"/>
      <c r="Y1888" s="55"/>
      <c r="Z1888" s="55"/>
      <c r="AA1888" s="55"/>
      <c r="AB1888" s="8"/>
      <c r="AC1888" s="58"/>
      <c r="AD1888" s="55"/>
      <c r="AE1888" s="55"/>
      <c r="AF1888" s="55"/>
      <c r="AG1888" s="8"/>
      <c r="AH1888" s="58"/>
      <c r="AI1888" s="55"/>
      <c r="AJ1888" s="55"/>
      <c r="AK1888" s="55">
        <v>13.86035</v>
      </c>
      <c r="AL1888" s="8">
        <v>0</v>
      </c>
      <c r="AM1888" s="58">
        <v>0</v>
      </c>
      <c r="AN1888" s="55"/>
      <c r="AO1888" s="228"/>
      <c r="AP1888" s="55">
        <v>55.94</v>
      </c>
      <c r="AQ1888" s="200">
        <v>0</v>
      </c>
      <c r="AR1888" s="201">
        <v>0</v>
      </c>
      <c r="AS1888" s="55"/>
      <c r="AT1888" s="55"/>
      <c r="AU1888" s="423">
        <v>117.82789999999999</v>
      </c>
      <c r="AV1888" s="200">
        <v>0</v>
      </c>
      <c r="AW1888" s="201">
        <v>0</v>
      </c>
      <c r="AX1888" s="423"/>
      <c r="AY1888" s="55"/>
      <c r="AZ1888" s="423">
        <v>198.71145000000004</v>
      </c>
      <c r="BA1888" s="200">
        <v>0</v>
      </c>
      <c r="BB1888" s="201">
        <v>0</v>
      </c>
      <c r="BC1888" s="425"/>
      <c r="BD1888" s="136"/>
    </row>
    <row r="1889" spans="1:56" ht="11.25" customHeight="1">
      <c r="A1889" s="123">
        <v>405</v>
      </c>
      <c r="B1889" s="55" t="s">
        <v>438</v>
      </c>
      <c r="C1889" s="345">
        <v>3</v>
      </c>
      <c r="D1889" s="57">
        <v>22699</v>
      </c>
      <c r="E1889" s="8">
        <v>50</v>
      </c>
      <c r="F1889" s="55" t="s">
        <v>312</v>
      </c>
      <c r="G1889" s="55" t="s">
        <v>748</v>
      </c>
      <c r="H1889" s="55" t="s">
        <v>396</v>
      </c>
      <c r="I1889" s="55" t="s">
        <v>103</v>
      </c>
      <c r="J1889" s="55"/>
      <c r="K1889" s="55"/>
      <c r="L1889" s="55"/>
      <c r="M1889" s="8"/>
      <c r="N1889" s="58"/>
      <c r="O1889" s="55"/>
      <c r="P1889" s="55"/>
      <c r="Q1889" s="55"/>
      <c r="R1889" s="8"/>
      <c r="S1889" s="58"/>
      <c r="T1889" s="55"/>
      <c r="U1889" s="55"/>
      <c r="V1889" s="55"/>
      <c r="W1889" s="8"/>
      <c r="X1889" s="58"/>
      <c r="Y1889" s="55"/>
      <c r="Z1889" s="55"/>
      <c r="AA1889" s="55"/>
      <c r="AB1889" s="8"/>
      <c r="AC1889" s="58"/>
      <c r="AD1889" s="55"/>
      <c r="AE1889" s="55"/>
      <c r="AF1889" s="55"/>
      <c r="AG1889" s="8"/>
      <c r="AH1889" s="58"/>
      <c r="AI1889" s="55"/>
      <c r="AJ1889" s="55"/>
      <c r="AK1889" s="55">
        <v>16.646350000000002</v>
      </c>
      <c r="AL1889" s="8">
        <v>0</v>
      </c>
      <c r="AM1889" s="58">
        <v>0</v>
      </c>
      <c r="AN1889" s="55"/>
      <c r="AO1889" s="228"/>
      <c r="AP1889" s="55">
        <v>60.64</v>
      </c>
      <c r="AQ1889" s="200">
        <v>0</v>
      </c>
      <c r="AR1889" s="201">
        <v>0</v>
      </c>
      <c r="AS1889" s="55"/>
      <c r="AT1889" s="55"/>
      <c r="AU1889" s="423">
        <v>117.61895000000001</v>
      </c>
      <c r="AV1889" s="200">
        <v>0</v>
      </c>
      <c r="AW1889" s="201">
        <v>0</v>
      </c>
      <c r="AX1889" s="423"/>
      <c r="AY1889" s="55"/>
      <c r="AZ1889" s="423">
        <v>178.87115000000003</v>
      </c>
      <c r="BA1889" s="200">
        <v>0</v>
      </c>
      <c r="BB1889" s="201">
        <v>0</v>
      </c>
      <c r="BC1889" s="425"/>
      <c r="BD1889" s="136"/>
    </row>
    <row r="1890" spans="1:56" ht="11.25" customHeight="1">
      <c r="A1890" s="123">
        <v>405</v>
      </c>
      <c r="B1890" s="55" t="s">
        <v>438</v>
      </c>
      <c r="C1890" s="345">
        <v>4</v>
      </c>
      <c r="D1890" s="57">
        <v>22726</v>
      </c>
      <c r="E1890" s="8">
        <v>50</v>
      </c>
      <c r="F1890" s="55" t="s">
        <v>312</v>
      </c>
      <c r="G1890" s="55" t="s">
        <v>748</v>
      </c>
      <c r="H1890" s="55" t="s">
        <v>396</v>
      </c>
      <c r="I1890" s="55" t="s">
        <v>103</v>
      </c>
      <c r="J1890" s="55"/>
      <c r="K1890" s="55"/>
      <c r="L1890" s="55"/>
      <c r="M1890" s="8"/>
      <c r="N1890" s="58"/>
      <c r="O1890" s="55"/>
      <c r="P1890" s="55"/>
      <c r="Q1890" s="55"/>
      <c r="R1890" s="8"/>
      <c r="S1890" s="58"/>
      <c r="T1890" s="55"/>
      <c r="U1890" s="55"/>
      <c r="V1890" s="55"/>
      <c r="W1890" s="8"/>
      <c r="X1890" s="58"/>
      <c r="Y1890" s="55"/>
      <c r="Z1890" s="55"/>
      <c r="AA1890" s="55"/>
      <c r="AB1890" s="8"/>
      <c r="AC1890" s="58"/>
      <c r="AD1890" s="55"/>
      <c r="AE1890" s="55"/>
      <c r="AF1890" s="55"/>
      <c r="AG1890" s="8"/>
      <c r="AH1890" s="58"/>
      <c r="AI1890" s="55"/>
      <c r="AJ1890" s="55"/>
      <c r="AK1890" s="55">
        <v>15.293149999999999</v>
      </c>
      <c r="AL1890" s="8">
        <v>0</v>
      </c>
      <c r="AM1890" s="58">
        <v>0</v>
      </c>
      <c r="AN1890" s="55"/>
      <c r="AO1890" s="228"/>
      <c r="AP1890" s="55">
        <v>58.67</v>
      </c>
      <c r="AQ1890" s="200">
        <v>0</v>
      </c>
      <c r="AR1890" s="201">
        <v>0</v>
      </c>
      <c r="AS1890" s="55"/>
      <c r="AT1890" s="55"/>
      <c r="AU1890" s="423">
        <v>111.97729999999999</v>
      </c>
      <c r="AV1890" s="200">
        <v>0</v>
      </c>
      <c r="AW1890" s="201">
        <v>0</v>
      </c>
      <c r="AX1890" s="423"/>
      <c r="AY1890" s="55"/>
      <c r="AZ1890" s="423">
        <v>210.03454999999997</v>
      </c>
      <c r="BA1890" s="200">
        <v>0</v>
      </c>
      <c r="BB1890" s="201">
        <v>0</v>
      </c>
      <c r="BC1890" s="425"/>
      <c r="BD1890" s="136"/>
    </row>
    <row r="1891" spans="1:56" s="4" customFormat="1" ht="11.25" customHeight="1">
      <c r="A1891" s="123">
        <v>405</v>
      </c>
      <c r="B1891" s="55" t="s">
        <v>438</v>
      </c>
      <c r="C1891" s="345">
        <v>5</v>
      </c>
      <c r="D1891" s="57">
        <v>22735</v>
      </c>
      <c r="E1891" s="8">
        <v>50</v>
      </c>
      <c r="F1891" s="55" t="s">
        <v>312</v>
      </c>
      <c r="G1891" s="55" t="s">
        <v>748</v>
      </c>
      <c r="H1891" s="55" t="s">
        <v>396</v>
      </c>
      <c r="I1891" s="55" t="s">
        <v>103</v>
      </c>
      <c r="J1891" s="55"/>
      <c r="K1891" s="55"/>
      <c r="L1891" s="55"/>
      <c r="M1891" s="8"/>
      <c r="N1891" s="58"/>
      <c r="O1891" s="55"/>
      <c r="P1891" s="55"/>
      <c r="Q1891" s="55"/>
      <c r="R1891" s="8"/>
      <c r="S1891" s="58"/>
      <c r="T1891" s="55"/>
      <c r="U1891" s="55"/>
      <c r="V1891" s="55"/>
      <c r="W1891" s="8"/>
      <c r="X1891" s="58"/>
      <c r="Y1891" s="55"/>
      <c r="Z1891" s="55"/>
      <c r="AA1891" s="55"/>
      <c r="AB1891" s="8"/>
      <c r="AC1891" s="58"/>
      <c r="AD1891" s="55"/>
      <c r="AE1891" s="55"/>
      <c r="AF1891" s="55"/>
      <c r="AG1891" s="8"/>
      <c r="AH1891" s="58"/>
      <c r="AI1891" s="55"/>
      <c r="AJ1891" s="55"/>
      <c r="AK1891" s="55">
        <v>16.656299999999998</v>
      </c>
      <c r="AL1891" s="8">
        <v>0</v>
      </c>
      <c r="AM1891" s="58">
        <v>0</v>
      </c>
      <c r="AN1891" s="55"/>
      <c r="AO1891" s="228"/>
      <c r="AP1891" s="55">
        <v>52.19</v>
      </c>
      <c r="AQ1891" s="200">
        <v>0</v>
      </c>
      <c r="AR1891" s="201">
        <v>0</v>
      </c>
      <c r="AS1891" s="55"/>
      <c r="AT1891" s="55"/>
      <c r="AU1891" s="423">
        <v>95.311049999999994</v>
      </c>
      <c r="AV1891" s="200">
        <v>0</v>
      </c>
      <c r="AW1891" s="201">
        <v>0</v>
      </c>
      <c r="AX1891" s="423"/>
      <c r="AY1891" s="55"/>
      <c r="AZ1891" s="423">
        <v>129.6883</v>
      </c>
      <c r="BA1891" s="200">
        <v>0</v>
      </c>
      <c r="BB1891" s="201">
        <v>0</v>
      </c>
      <c r="BC1891" s="425"/>
      <c r="BD1891" s="136"/>
    </row>
    <row r="1892" spans="1:56" ht="11.25" customHeight="1">
      <c r="A1892" s="123">
        <v>405</v>
      </c>
      <c r="B1892" s="55" t="s">
        <v>438</v>
      </c>
      <c r="C1892" s="345">
        <v>6</v>
      </c>
      <c r="D1892" s="57">
        <v>24433</v>
      </c>
      <c r="E1892" s="8">
        <v>50</v>
      </c>
      <c r="F1892" s="55" t="s">
        <v>312</v>
      </c>
      <c r="G1892" s="55" t="s">
        <v>748</v>
      </c>
      <c r="H1892" s="55" t="s">
        <v>396</v>
      </c>
      <c r="I1892" s="55" t="s">
        <v>103</v>
      </c>
      <c r="J1892" s="55"/>
      <c r="K1892" s="55"/>
      <c r="L1892" s="55"/>
      <c r="M1892" s="8"/>
      <c r="N1892" s="58"/>
      <c r="O1892" s="55"/>
      <c r="P1892" s="55"/>
      <c r="Q1892" s="55"/>
      <c r="R1892" s="8"/>
      <c r="S1892" s="58"/>
      <c r="T1892" s="55"/>
      <c r="U1892" s="55"/>
      <c r="V1892" s="55"/>
      <c r="W1892" s="8"/>
      <c r="X1892" s="58"/>
      <c r="Y1892" s="55"/>
      <c r="Z1892" s="55"/>
      <c r="AA1892" s="55"/>
      <c r="AB1892" s="8"/>
      <c r="AC1892" s="58"/>
      <c r="AD1892" s="55"/>
      <c r="AE1892" s="55"/>
      <c r="AF1892" s="55"/>
      <c r="AG1892" s="8"/>
      <c r="AH1892" s="58"/>
      <c r="AI1892" s="55"/>
      <c r="AJ1892" s="55"/>
      <c r="AK1892" s="55">
        <v>15.57175</v>
      </c>
      <c r="AL1892" s="8">
        <v>0</v>
      </c>
      <c r="AM1892" s="58">
        <v>0</v>
      </c>
      <c r="AN1892" s="55"/>
      <c r="AO1892" s="228"/>
      <c r="AP1892" s="55">
        <v>42.99</v>
      </c>
      <c r="AQ1892" s="200">
        <v>0</v>
      </c>
      <c r="AR1892" s="201">
        <v>0</v>
      </c>
      <c r="AS1892" s="55"/>
      <c r="AT1892" s="55"/>
      <c r="AU1892" s="423">
        <v>85.540149999999997</v>
      </c>
      <c r="AV1892" s="200">
        <v>0</v>
      </c>
      <c r="AW1892" s="201">
        <v>0</v>
      </c>
      <c r="AX1892" s="423"/>
      <c r="AY1892" s="55"/>
      <c r="AZ1892" s="423">
        <v>133.6086</v>
      </c>
      <c r="BA1892" s="200">
        <v>0</v>
      </c>
      <c r="BB1892" s="201">
        <v>0</v>
      </c>
      <c r="BC1892" s="425"/>
      <c r="BD1892" s="136"/>
    </row>
    <row r="1893" spans="1:56" ht="11.25" customHeight="1">
      <c r="A1893" s="357">
        <v>406</v>
      </c>
      <c r="B1893" s="263" t="s">
        <v>636</v>
      </c>
      <c r="C1893" s="344">
        <v>0</v>
      </c>
      <c r="D1893" s="264"/>
      <c r="E1893" s="421">
        <v>0</v>
      </c>
      <c r="F1893" s="263" t="s">
        <v>588</v>
      </c>
      <c r="G1893" s="263" t="s">
        <v>338</v>
      </c>
      <c r="H1893" s="263" t="s">
        <v>637</v>
      </c>
      <c r="I1893" s="263" t="s">
        <v>849</v>
      </c>
      <c r="J1893" s="263" t="s">
        <v>596</v>
      </c>
      <c r="K1893" s="263" t="s">
        <v>688</v>
      </c>
      <c r="L1893" s="263">
        <v>0</v>
      </c>
      <c r="M1893" s="265">
        <v>0</v>
      </c>
      <c r="N1893" s="268">
        <v>0</v>
      </c>
      <c r="O1893" s="263">
        <v>1</v>
      </c>
      <c r="P1893" s="263"/>
      <c r="Q1893" s="263">
        <v>0</v>
      </c>
      <c r="R1893" s="265">
        <v>0</v>
      </c>
      <c r="S1893" s="268">
        <v>0</v>
      </c>
      <c r="T1893" s="263">
        <v>1</v>
      </c>
      <c r="U1893" s="263"/>
      <c r="V1893" s="263">
        <v>0</v>
      </c>
      <c r="W1893" s="265">
        <v>0</v>
      </c>
      <c r="X1893" s="268">
        <v>0</v>
      </c>
      <c r="Y1893" s="263">
        <v>1</v>
      </c>
      <c r="Z1893" s="263"/>
      <c r="AA1893" s="263">
        <v>0</v>
      </c>
      <c r="AB1893" s="265">
        <v>0</v>
      </c>
      <c r="AC1893" s="268">
        <v>0</v>
      </c>
      <c r="AD1893" s="263">
        <v>1</v>
      </c>
      <c r="AE1893" s="263"/>
      <c r="AF1893" s="263">
        <v>0</v>
      </c>
      <c r="AG1893" s="265">
        <v>0</v>
      </c>
      <c r="AH1893" s="268">
        <v>0</v>
      </c>
      <c r="AI1893" s="263">
        <v>1</v>
      </c>
      <c r="AJ1893" s="263"/>
      <c r="AK1893" s="263">
        <v>0</v>
      </c>
      <c r="AL1893" s="265">
        <v>0</v>
      </c>
      <c r="AM1893" s="268">
        <v>0</v>
      </c>
      <c r="AN1893" s="263"/>
      <c r="AO1893" s="313"/>
      <c r="AP1893" s="263">
        <v>0</v>
      </c>
      <c r="AQ1893" s="265">
        <v>0</v>
      </c>
      <c r="AR1893" s="268">
        <v>0</v>
      </c>
      <c r="AS1893" s="263"/>
      <c r="AT1893" s="263"/>
      <c r="AU1893" s="422">
        <v>0</v>
      </c>
      <c r="AV1893" s="265">
        <v>0</v>
      </c>
      <c r="AW1893" s="268">
        <v>0</v>
      </c>
      <c r="AX1893" s="422"/>
      <c r="AY1893" s="263"/>
      <c r="AZ1893" s="422">
        <v>0</v>
      </c>
      <c r="BA1893" s="265">
        <v>0</v>
      </c>
      <c r="BB1893" s="268">
        <v>0</v>
      </c>
      <c r="BC1893" s="422"/>
      <c r="BD1893" s="263"/>
    </row>
    <row r="1894" spans="1:56" ht="11.25" customHeight="1">
      <c r="A1894" s="123">
        <v>406</v>
      </c>
      <c r="B1894" s="55" t="s">
        <v>636</v>
      </c>
      <c r="C1894" s="345">
        <v>1</v>
      </c>
      <c r="D1894" s="57">
        <v>40455</v>
      </c>
      <c r="E1894" s="97">
        <v>0</v>
      </c>
      <c r="F1894" s="55" t="s">
        <v>588</v>
      </c>
      <c r="G1894" s="55" t="s">
        <v>338</v>
      </c>
      <c r="H1894" s="55" t="s">
        <v>637</v>
      </c>
      <c r="I1894" s="55" t="s">
        <v>849</v>
      </c>
      <c r="J1894" s="55" t="s">
        <v>596</v>
      </c>
      <c r="K1894" s="55" t="s">
        <v>688</v>
      </c>
      <c r="L1894" s="55"/>
      <c r="M1894" s="8"/>
      <c r="N1894" s="58"/>
      <c r="O1894" s="55"/>
      <c r="P1894" s="55"/>
      <c r="Q1894" s="55"/>
      <c r="R1894" s="8"/>
      <c r="S1894" s="58"/>
      <c r="T1894" s="55"/>
      <c r="U1894" s="55"/>
      <c r="V1894" s="55"/>
      <c r="W1894" s="8"/>
      <c r="X1894" s="58"/>
      <c r="Y1894" s="55"/>
      <c r="Z1894" s="55"/>
      <c r="AA1894" s="55"/>
      <c r="AB1894" s="8"/>
      <c r="AC1894" s="58"/>
      <c r="AD1894" s="55"/>
      <c r="AE1894" s="55"/>
      <c r="AF1894" s="55"/>
      <c r="AG1894" s="8"/>
      <c r="AH1894" s="58"/>
      <c r="AI1894" s="55"/>
      <c r="AJ1894" s="55"/>
      <c r="AK1894" s="55">
        <v>0</v>
      </c>
      <c r="AL1894" s="8">
        <v>0</v>
      </c>
      <c r="AM1894" s="58">
        <v>0</v>
      </c>
      <c r="AN1894" s="237">
        <v>1</v>
      </c>
      <c r="AO1894" s="228"/>
      <c r="AP1894" s="55">
        <v>0</v>
      </c>
      <c r="AQ1894" s="200">
        <v>0</v>
      </c>
      <c r="AR1894" s="201">
        <v>0</v>
      </c>
      <c r="AS1894" s="55">
        <v>1</v>
      </c>
      <c r="AT1894" s="55"/>
      <c r="AU1894" s="423">
        <v>0</v>
      </c>
      <c r="AV1894" s="200">
        <v>0</v>
      </c>
      <c r="AW1894" s="201">
        <v>0</v>
      </c>
      <c r="AX1894" s="423">
        <v>1</v>
      </c>
      <c r="AY1894" s="55"/>
      <c r="AZ1894" s="423">
        <v>0</v>
      </c>
      <c r="BA1894" s="200">
        <v>0</v>
      </c>
      <c r="BB1894" s="201">
        <v>0</v>
      </c>
      <c r="BC1894" s="425">
        <v>1</v>
      </c>
      <c r="BD1894" s="136"/>
    </row>
    <row r="1895" spans="1:56" s="4" customFormat="1" ht="11.25" customHeight="1">
      <c r="A1895" s="123">
        <v>406</v>
      </c>
      <c r="B1895" s="55" t="s">
        <v>636</v>
      </c>
      <c r="C1895" s="345">
        <v>2</v>
      </c>
      <c r="D1895" s="57">
        <v>40518</v>
      </c>
      <c r="E1895" s="97">
        <v>0</v>
      </c>
      <c r="F1895" s="55" t="s">
        <v>588</v>
      </c>
      <c r="G1895" s="55" t="s">
        <v>338</v>
      </c>
      <c r="H1895" s="55" t="s">
        <v>637</v>
      </c>
      <c r="I1895" s="55" t="s">
        <v>849</v>
      </c>
      <c r="J1895" s="55" t="s">
        <v>596</v>
      </c>
      <c r="K1895" s="55" t="s">
        <v>688</v>
      </c>
      <c r="L1895" s="55"/>
      <c r="M1895" s="8"/>
      <c r="N1895" s="58"/>
      <c r="O1895" s="55"/>
      <c r="P1895" s="55"/>
      <c r="Q1895" s="55"/>
      <c r="R1895" s="8"/>
      <c r="S1895" s="58"/>
      <c r="T1895" s="55"/>
      <c r="U1895" s="55"/>
      <c r="V1895" s="55"/>
      <c r="W1895" s="8"/>
      <c r="X1895" s="58"/>
      <c r="Y1895" s="55"/>
      <c r="Z1895" s="55"/>
      <c r="AA1895" s="55"/>
      <c r="AB1895" s="8"/>
      <c r="AC1895" s="58"/>
      <c r="AD1895" s="55"/>
      <c r="AE1895" s="55"/>
      <c r="AF1895" s="55"/>
      <c r="AG1895" s="8"/>
      <c r="AH1895" s="58"/>
      <c r="AI1895" s="55"/>
      <c r="AJ1895" s="55"/>
      <c r="AK1895" s="55">
        <v>0</v>
      </c>
      <c r="AL1895" s="8">
        <v>0</v>
      </c>
      <c r="AM1895" s="58">
        <v>0</v>
      </c>
      <c r="AN1895" s="237">
        <v>1</v>
      </c>
      <c r="AO1895" s="228"/>
      <c r="AP1895" s="55">
        <v>0</v>
      </c>
      <c r="AQ1895" s="200">
        <v>0</v>
      </c>
      <c r="AR1895" s="201">
        <v>0</v>
      </c>
      <c r="AS1895" s="55">
        <v>1</v>
      </c>
      <c r="AT1895" s="55"/>
      <c r="AU1895" s="423">
        <v>0</v>
      </c>
      <c r="AV1895" s="200">
        <v>0</v>
      </c>
      <c r="AW1895" s="201">
        <v>0</v>
      </c>
      <c r="AX1895" s="423">
        <v>1</v>
      </c>
      <c r="AY1895" s="55"/>
      <c r="AZ1895" s="423">
        <v>0</v>
      </c>
      <c r="BA1895" s="200">
        <v>0</v>
      </c>
      <c r="BB1895" s="201">
        <v>0</v>
      </c>
      <c r="BC1895" s="425">
        <v>1</v>
      </c>
      <c r="BD1895" s="136"/>
    </row>
    <row r="1896" spans="1:56" ht="11.25" customHeight="1">
      <c r="A1896" s="123">
        <v>406</v>
      </c>
      <c r="B1896" s="55" t="s">
        <v>1065</v>
      </c>
      <c r="C1896" s="345">
        <v>3</v>
      </c>
      <c r="D1896" s="57">
        <v>40732</v>
      </c>
      <c r="E1896" s="97">
        <v>0</v>
      </c>
      <c r="F1896" s="55" t="s">
        <v>588</v>
      </c>
      <c r="G1896" s="55" t="s">
        <v>338</v>
      </c>
      <c r="H1896" s="55" t="s">
        <v>637</v>
      </c>
      <c r="I1896" s="55" t="s">
        <v>849</v>
      </c>
      <c r="J1896" s="55" t="s">
        <v>596</v>
      </c>
      <c r="K1896" s="55" t="s">
        <v>688</v>
      </c>
      <c r="L1896" s="55"/>
      <c r="M1896" s="8"/>
      <c r="N1896" s="58"/>
      <c r="O1896" s="55"/>
      <c r="P1896" s="55"/>
      <c r="Q1896" s="55"/>
      <c r="R1896" s="8"/>
      <c r="S1896" s="58"/>
      <c r="T1896" s="55"/>
      <c r="U1896" s="55"/>
      <c r="V1896" s="55"/>
      <c r="W1896" s="8"/>
      <c r="X1896" s="58"/>
      <c r="Y1896" s="55"/>
      <c r="Z1896" s="55"/>
      <c r="AA1896" s="55"/>
      <c r="AB1896" s="8"/>
      <c r="AC1896" s="58"/>
      <c r="AD1896" s="55"/>
      <c r="AE1896" s="55"/>
      <c r="AF1896" s="55"/>
      <c r="AG1896" s="8"/>
      <c r="AH1896" s="58"/>
      <c r="AI1896" s="55"/>
      <c r="AJ1896" s="55"/>
      <c r="AK1896" s="55">
        <v>0</v>
      </c>
      <c r="AL1896" s="8">
        <v>0</v>
      </c>
      <c r="AM1896" s="58">
        <v>0</v>
      </c>
      <c r="AN1896" s="237">
        <v>1</v>
      </c>
      <c r="AO1896" s="228"/>
      <c r="AP1896" s="55">
        <v>0</v>
      </c>
      <c r="AQ1896" s="200">
        <v>0</v>
      </c>
      <c r="AR1896" s="201">
        <v>0</v>
      </c>
      <c r="AS1896" s="55">
        <v>1</v>
      </c>
      <c r="AT1896" s="55"/>
      <c r="AU1896" s="423">
        <v>0</v>
      </c>
      <c r="AV1896" s="200">
        <v>0</v>
      </c>
      <c r="AW1896" s="201">
        <v>0</v>
      </c>
      <c r="AX1896" s="423">
        <v>1</v>
      </c>
      <c r="AY1896" s="55"/>
      <c r="AZ1896" s="423">
        <v>0</v>
      </c>
      <c r="BA1896" s="200">
        <v>0</v>
      </c>
      <c r="BB1896" s="201">
        <v>0</v>
      </c>
      <c r="BC1896" s="425">
        <v>1</v>
      </c>
      <c r="BD1896" s="136"/>
    </row>
    <row r="1897" spans="1:56" s="4" customFormat="1" ht="11.25" customHeight="1">
      <c r="A1897" s="357">
        <v>407</v>
      </c>
      <c r="B1897" s="263" t="s">
        <v>486</v>
      </c>
      <c r="C1897" s="344">
        <v>0</v>
      </c>
      <c r="D1897" s="264"/>
      <c r="E1897" s="421">
        <v>0</v>
      </c>
      <c r="F1897" s="263" t="s">
        <v>305</v>
      </c>
      <c r="G1897" s="263" t="s">
        <v>748</v>
      </c>
      <c r="H1897" s="263" t="s">
        <v>306</v>
      </c>
      <c r="I1897" s="263" t="s">
        <v>103</v>
      </c>
      <c r="J1897" s="263"/>
      <c r="K1897" s="263"/>
      <c r="L1897" s="277" t="s">
        <v>238</v>
      </c>
      <c r="M1897" s="265">
        <v>0</v>
      </c>
      <c r="N1897" s="268">
        <v>0</v>
      </c>
      <c r="O1897" s="263"/>
      <c r="P1897" s="263"/>
      <c r="Q1897" s="277" t="s">
        <v>238</v>
      </c>
      <c r="R1897" s="265">
        <v>0</v>
      </c>
      <c r="S1897" s="268">
        <v>0</v>
      </c>
      <c r="T1897" s="263"/>
      <c r="U1897" s="263"/>
      <c r="V1897" s="290" t="s">
        <v>238</v>
      </c>
      <c r="W1897" s="265">
        <v>0</v>
      </c>
      <c r="X1897" s="268">
        <v>0</v>
      </c>
      <c r="Y1897" s="263"/>
      <c r="Z1897" s="263"/>
      <c r="AA1897" s="281" t="s">
        <v>238</v>
      </c>
      <c r="AB1897" s="265">
        <v>0</v>
      </c>
      <c r="AC1897" s="268">
        <v>0</v>
      </c>
      <c r="AD1897" s="263"/>
      <c r="AE1897" s="263"/>
      <c r="AF1897" s="281" t="s">
        <v>238</v>
      </c>
      <c r="AG1897" s="265">
        <v>0</v>
      </c>
      <c r="AH1897" s="268">
        <v>0</v>
      </c>
      <c r="AI1897" s="263"/>
      <c r="AJ1897" s="263"/>
      <c r="AK1897" s="263"/>
      <c r="AL1897" s="265">
        <v>0</v>
      </c>
      <c r="AM1897" s="268">
        <v>0</v>
      </c>
      <c r="AN1897" s="263"/>
      <c r="AO1897" s="313"/>
      <c r="AP1897" s="263"/>
      <c r="AQ1897" s="265">
        <v>0</v>
      </c>
      <c r="AR1897" s="268">
        <v>0</v>
      </c>
      <c r="AS1897" s="263"/>
      <c r="AT1897" s="263"/>
      <c r="AU1897" s="422">
        <v>0</v>
      </c>
      <c r="AV1897" s="265">
        <v>0</v>
      </c>
      <c r="AW1897" s="268">
        <v>0</v>
      </c>
      <c r="AX1897" s="422"/>
      <c r="AY1897" s="263"/>
      <c r="AZ1897" s="422">
        <v>0</v>
      </c>
      <c r="BA1897" s="265">
        <v>0</v>
      </c>
      <c r="BB1897" s="268">
        <v>0</v>
      </c>
      <c r="BC1897" s="422"/>
      <c r="BD1897" s="263"/>
    </row>
    <row r="1898" spans="1:56" ht="11.25" customHeight="1">
      <c r="A1898" s="123">
        <v>407</v>
      </c>
      <c r="B1898" s="55" t="s">
        <v>486</v>
      </c>
      <c r="C1898" s="345">
        <v>1</v>
      </c>
      <c r="D1898" s="57">
        <v>33904</v>
      </c>
      <c r="E1898" s="94">
        <v>0</v>
      </c>
      <c r="F1898" s="55" t="s">
        <v>305</v>
      </c>
      <c r="G1898" s="55" t="s">
        <v>748</v>
      </c>
      <c r="H1898" s="55" t="s">
        <v>306</v>
      </c>
      <c r="I1898" s="55" t="s">
        <v>103</v>
      </c>
      <c r="J1898" s="55"/>
      <c r="K1898" s="55"/>
      <c r="L1898" s="228" t="s">
        <v>238</v>
      </c>
      <c r="M1898" s="8"/>
      <c r="N1898" s="58"/>
      <c r="O1898" s="55"/>
      <c r="P1898" s="55"/>
      <c r="Q1898" s="228" t="s">
        <v>238</v>
      </c>
      <c r="R1898" s="8"/>
      <c r="S1898" s="58"/>
      <c r="T1898" s="55"/>
      <c r="U1898" s="55"/>
      <c r="V1898" s="228" t="s">
        <v>238</v>
      </c>
      <c r="W1898" s="8"/>
      <c r="X1898" s="58"/>
      <c r="Y1898" s="55"/>
      <c r="Z1898" s="55"/>
      <c r="AA1898" s="228" t="s">
        <v>238</v>
      </c>
      <c r="AB1898" s="8"/>
      <c r="AC1898" s="58"/>
      <c r="AD1898" s="55"/>
      <c r="AE1898" s="55"/>
      <c r="AF1898" s="228" t="s">
        <v>238</v>
      </c>
      <c r="AG1898" s="8"/>
      <c r="AH1898" s="58"/>
      <c r="AI1898" s="55"/>
      <c r="AJ1898" s="55"/>
      <c r="AK1898" s="55"/>
      <c r="AL1898" s="8">
        <v>0</v>
      </c>
      <c r="AM1898" s="58">
        <v>0</v>
      </c>
      <c r="AN1898" s="55"/>
      <c r="AO1898" s="228"/>
      <c r="AP1898" s="55"/>
      <c r="AQ1898" s="200">
        <v>0</v>
      </c>
      <c r="AR1898" s="201">
        <v>0</v>
      </c>
      <c r="AS1898" s="55"/>
      <c r="AT1898" s="55"/>
      <c r="AU1898" s="245">
        <v>0</v>
      </c>
      <c r="AV1898" s="200">
        <v>0</v>
      </c>
      <c r="AW1898" s="201">
        <v>0</v>
      </c>
      <c r="AX1898" s="423"/>
      <c r="AY1898" s="55"/>
      <c r="AZ1898" s="423">
        <v>0</v>
      </c>
      <c r="BA1898" s="200">
        <v>0</v>
      </c>
      <c r="BB1898" s="201">
        <v>0</v>
      </c>
      <c r="BC1898" s="425"/>
      <c r="BD1898" s="136"/>
    </row>
    <row r="1899" spans="1:56" ht="11.25" customHeight="1">
      <c r="A1899" s="123">
        <v>407</v>
      </c>
      <c r="B1899" s="55" t="s">
        <v>486</v>
      </c>
      <c r="C1899" s="345">
        <v>2</v>
      </c>
      <c r="D1899" s="57">
        <v>33937</v>
      </c>
      <c r="E1899" s="94">
        <v>0</v>
      </c>
      <c r="F1899" s="55" t="s">
        <v>305</v>
      </c>
      <c r="G1899" s="55" t="s">
        <v>748</v>
      </c>
      <c r="H1899" s="55" t="s">
        <v>306</v>
      </c>
      <c r="I1899" s="55" t="s">
        <v>103</v>
      </c>
      <c r="J1899" s="55"/>
      <c r="K1899" s="55"/>
      <c r="L1899" s="228" t="s">
        <v>238</v>
      </c>
      <c r="M1899" s="8"/>
      <c r="N1899" s="58"/>
      <c r="O1899" s="55"/>
      <c r="P1899" s="55"/>
      <c r="Q1899" s="228" t="s">
        <v>238</v>
      </c>
      <c r="R1899" s="8"/>
      <c r="S1899" s="58"/>
      <c r="T1899" s="55"/>
      <c r="U1899" s="55"/>
      <c r="V1899" s="228" t="s">
        <v>238</v>
      </c>
      <c r="W1899" s="8"/>
      <c r="X1899" s="58"/>
      <c r="Y1899" s="55"/>
      <c r="Z1899" s="55"/>
      <c r="AA1899" s="228" t="s">
        <v>238</v>
      </c>
      <c r="AB1899" s="8"/>
      <c r="AC1899" s="58"/>
      <c r="AD1899" s="55"/>
      <c r="AE1899" s="55"/>
      <c r="AF1899" s="228" t="s">
        <v>238</v>
      </c>
      <c r="AG1899" s="8"/>
      <c r="AH1899" s="58"/>
      <c r="AI1899" s="55"/>
      <c r="AJ1899" s="55"/>
      <c r="AK1899" s="55"/>
      <c r="AL1899" s="8">
        <v>0</v>
      </c>
      <c r="AM1899" s="58">
        <v>0</v>
      </c>
      <c r="AN1899" s="55"/>
      <c r="AO1899" s="228"/>
      <c r="AP1899" s="55"/>
      <c r="AQ1899" s="200">
        <v>0</v>
      </c>
      <c r="AR1899" s="201">
        <v>0</v>
      </c>
      <c r="AS1899" s="55"/>
      <c r="AT1899" s="55"/>
      <c r="AU1899" s="245">
        <v>0</v>
      </c>
      <c r="AV1899" s="200">
        <v>0</v>
      </c>
      <c r="AW1899" s="201">
        <v>0</v>
      </c>
      <c r="AX1899" s="423"/>
      <c r="AY1899" s="55"/>
      <c r="AZ1899" s="423">
        <v>0</v>
      </c>
      <c r="BA1899" s="200">
        <v>0</v>
      </c>
      <c r="BB1899" s="201">
        <v>0</v>
      </c>
      <c r="BC1899" s="425"/>
      <c r="BD1899" s="136"/>
    </row>
    <row r="1900" spans="1:56" ht="11.25" customHeight="1">
      <c r="A1900" s="123">
        <v>407</v>
      </c>
      <c r="B1900" s="55" t="s">
        <v>486</v>
      </c>
      <c r="C1900" s="345">
        <v>3</v>
      </c>
      <c r="D1900" s="57">
        <v>33938</v>
      </c>
      <c r="E1900" s="94">
        <v>0</v>
      </c>
      <c r="F1900" s="55" t="s">
        <v>305</v>
      </c>
      <c r="G1900" s="55" t="s">
        <v>748</v>
      </c>
      <c r="H1900" s="55" t="s">
        <v>306</v>
      </c>
      <c r="I1900" s="55" t="s">
        <v>103</v>
      </c>
      <c r="J1900" s="55"/>
      <c r="K1900" s="55"/>
      <c r="L1900" s="228" t="s">
        <v>238</v>
      </c>
      <c r="M1900" s="8"/>
      <c r="N1900" s="58"/>
      <c r="O1900" s="55"/>
      <c r="P1900" s="55"/>
      <c r="Q1900" s="228" t="s">
        <v>238</v>
      </c>
      <c r="R1900" s="8"/>
      <c r="S1900" s="58"/>
      <c r="T1900" s="55"/>
      <c r="U1900" s="55"/>
      <c r="V1900" s="228" t="s">
        <v>238</v>
      </c>
      <c r="W1900" s="8"/>
      <c r="X1900" s="58"/>
      <c r="Y1900" s="55"/>
      <c r="Z1900" s="55"/>
      <c r="AA1900" s="228" t="s">
        <v>238</v>
      </c>
      <c r="AB1900" s="8"/>
      <c r="AC1900" s="58"/>
      <c r="AD1900" s="55"/>
      <c r="AE1900" s="55"/>
      <c r="AF1900" s="228" t="s">
        <v>238</v>
      </c>
      <c r="AG1900" s="8"/>
      <c r="AH1900" s="58"/>
      <c r="AI1900" s="55"/>
      <c r="AJ1900" s="55"/>
      <c r="AK1900" s="55"/>
      <c r="AL1900" s="8">
        <v>0</v>
      </c>
      <c r="AM1900" s="58">
        <v>0</v>
      </c>
      <c r="AN1900" s="55"/>
      <c r="AO1900" s="228"/>
      <c r="AP1900" s="55"/>
      <c r="AQ1900" s="200">
        <v>0</v>
      </c>
      <c r="AR1900" s="201">
        <v>0</v>
      </c>
      <c r="AS1900" s="55"/>
      <c r="AT1900" s="55"/>
      <c r="AU1900" s="245">
        <v>0</v>
      </c>
      <c r="AV1900" s="200">
        <v>0</v>
      </c>
      <c r="AW1900" s="201">
        <v>0</v>
      </c>
      <c r="AX1900" s="423"/>
      <c r="AY1900" s="55"/>
      <c r="AZ1900" s="423">
        <v>0</v>
      </c>
      <c r="BA1900" s="200">
        <v>0</v>
      </c>
      <c r="BB1900" s="201">
        <v>0</v>
      </c>
      <c r="BC1900" s="425"/>
      <c r="BD1900" s="136"/>
    </row>
    <row r="1901" spans="1:56" s="4" customFormat="1" ht="11.25" customHeight="1">
      <c r="A1901" s="357">
        <v>408</v>
      </c>
      <c r="B1901" s="263" t="s">
        <v>46</v>
      </c>
      <c r="C1901" s="344">
        <v>0</v>
      </c>
      <c r="D1901" s="264"/>
      <c r="E1901" s="421">
        <v>63</v>
      </c>
      <c r="F1901" s="263" t="s">
        <v>45</v>
      </c>
      <c r="G1901" s="263" t="s">
        <v>748</v>
      </c>
      <c r="H1901" s="263" t="s">
        <v>621</v>
      </c>
      <c r="I1901" s="263" t="s">
        <v>849</v>
      </c>
      <c r="J1901" s="263" t="s">
        <v>596</v>
      </c>
      <c r="K1901" s="263" t="s">
        <v>688</v>
      </c>
      <c r="L1901" s="263">
        <v>406.76</v>
      </c>
      <c r="M1901" s="265">
        <v>345463.82057669037</v>
      </c>
      <c r="N1901" s="268">
        <v>0.84930627538767434</v>
      </c>
      <c r="O1901" s="263">
        <v>1</v>
      </c>
      <c r="P1901" s="263"/>
      <c r="Q1901" s="263">
        <v>437.55</v>
      </c>
      <c r="R1901" s="265">
        <v>370310.04619661515</v>
      </c>
      <c r="S1901" s="268">
        <v>0.8463262397362934</v>
      </c>
      <c r="T1901" s="263">
        <v>1</v>
      </c>
      <c r="U1901" s="263"/>
      <c r="V1901" s="268">
        <v>445.51794973936404</v>
      </c>
      <c r="W1901" s="265">
        <v>294041.84682798031</v>
      </c>
      <c r="X1901" s="268">
        <v>0.66</v>
      </c>
      <c r="Y1901" s="263">
        <v>1</v>
      </c>
      <c r="Z1901" s="263"/>
      <c r="AA1901" s="268">
        <v>338.67602540000001</v>
      </c>
      <c r="AB1901" s="265">
        <v>295223.1985820728</v>
      </c>
      <c r="AC1901" s="268">
        <v>0.87169795450798027</v>
      </c>
      <c r="AD1901" s="263">
        <v>1</v>
      </c>
      <c r="AE1901" s="263"/>
      <c r="AF1901" s="267">
        <v>333.07</v>
      </c>
      <c r="AG1901" s="265">
        <v>283789.76539483614</v>
      </c>
      <c r="AH1901" s="268">
        <v>0.85204240968816214</v>
      </c>
      <c r="AI1901" s="263">
        <v>1</v>
      </c>
      <c r="AJ1901" s="263"/>
      <c r="AK1901" s="263">
        <v>248.66</v>
      </c>
      <c r="AL1901" s="265">
        <v>223486.2005573808</v>
      </c>
      <c r="AM1901" s="268">
        <v>0.89876216744703941</v>
      </c>
      <c r="AN1901" s="263"/>
      <c r="AO1901" s="313"/>
      <c r="AP1901" s="263">
        <v>324.10000000000002</v>
      </c>
      <c r="AQ1901" s="265">
        <v>241891.4862335088</v>
      </c>
      <c r="AR1901" s="268">
        <v>0.74634830679885467</v>
      </c>
      <c r="AS1901" s="263"/>
      <c r="AT1901" s="263"/>
      <c r="AU1901" s="422">
        <v>181.04</v>
      </c>
      <c r="AV1901" s="265">
        <v>139027.01116794429</v>
      </c>
      <c r="AW1901" s="268">
        <v>0.76793532461303748</v>
      </c>
      <c r="AX1901" s="422"/>
      <c r="AY1901" s="263"/>
      <c r="AZ1901" s="422">
        <v>141.402207</v>
      </c>
      <c r="BA1901" s="265">
        <v>124599.80027862328</v>
      </c>
      <c r="BB1901" s="268">
        <v>0.88117295282826291</v>
      </c>
      <c r="BC1901" s="422"/>
      <c r="BD1901" s="263"/>
    </row>
    <row r="1902" spans="1:56" s="4" customFormat="1" ht="11.25" customHeight="1">
      <c r="A1902" s="123">
        <v>408</v>
      </c>
      <c r="B1902" s="55" t="s">
        <v>46</v>
      </c>
      <c r="C1902" s="345">
        <v>1</v>
      </c>
      <c r="D1902" s="57">
        <v>32953</v>
      </c>
      <c r="E1902" s="94">
        <v>0</v>
      </c>
      <c r="F1902" s="55" t="s">
        <v>45</v>
      </c>
      <c r="G1902" s="55" t="s">
        <v>748</v>
      </c>
      <c r="H1902" s="55" t="s">
        <v>621</v>
      </c>
      <c r="I1902" s="55" t="s">
        <v>849</v>
      </c>
      <c r="J1902" s="55" t="s">
        <v>596</v>
      </c>
      <c r="K1902" s="55" t="s">
        <v>688</v>
      </c>
      <c r="L1902" s="55"/>
      <c r="M1902" s="8"/>
      <c r="N1902" s="58"/>
      <c r="O1902" s="55"/>
      <c r="P1902" s="55"/>
      <c r="Q1902" s="55"/>
      <c r="R1902" s="8"/>
      <c r="S1902" s="58"/>
      <c r="T1902" s="55"/>
      <c r="U1902" s="55"/>
      <c r="V1902" s="55"/>
      <c r="W1902" s="8"/>
      <c r="X1902" s="58"/>
      <c r="Y1902" s="55"/>
      <c r="Z1902" s="55"/>
      <c r="AA1902" s="55"/>
      <c r="AB1902" s="8"/>
      <c r="AC1902" s="58"/>
      <c r="AD1902" s="55"/>
      <c r="AE1902" s="55"/>
      <c r="AF1902" s="55"/>
      <c r="AG1902" s="8"/>
      <c r="AH1902" s="58"/>
      <c r="AI1902" s="55"/>
      <c r="AJ1902" s="55"/>
      <c r="AK1902" s="55"/>
      <c r="AL1902" s="8">
        <v>0</v>
      </c>
      <c r="AM1902" s="58">
        <v>0</v>
      </c>
      <c r="AN1902" s="237">
        <v>1</v>
      </c>
      <c r="AO1902" s="228"/>
      <c r="AP1902" s="55"/>
      <c r="AQ1902" s="200">
        <v>0</v>
      </c>
      <c r="AR1902" s="201">
        <v>0</v>
      </c>
      <c r="AS1902" s="55">
        <v>1</v>
      </c>
      <c r="AT1902" s="55"/>
      <c r="AU1902" s="245">
        <v>0</v>
      </c>
      <c r="AV1902" s="200">
        <v>0</v>
      </c>
      <c r="AW1902" s="201">
        <v>0</v>
      </c>
      <c r="AX1902" s="423">
        <v>1</v>
      </c>
      <c r="AY1902" s="55"/>
      <c r="AZ1902" s="245">
        <v>0</v>
      </c>
      <c r="BA1902" s="200">
        <v>0</v>
      </c>
      <c r="BB1902" s="201">
        <v>0</v>
      </c>
      <c r="BC1902" s="425">
        <v>1</v>
      </c>
      <c r="BD1902" s="136"/>
    </row>
    <row r="1903" spans="1:56" ht="11.25" customHeight="1">
      <c r="A1903" s="123">
        <v>408</v>
      </c>
      <c r="B1903" s="55" t="s">
        <v>46</v>
      </c>
      <c r="C1903" s="345">
        <v>2</v>
      </c>
      <c r="D1903" s="57">
        <v>33203</v>
      </c>
      <c r="E1903" s="94">
        <v>0</v>
      </c>
      <c r="F1903" s="55" t="s">
        <v>45</v>
      </c>
      <c r="G1903" s="55" t="s">
        <v>748</v>
      </c>
      <c r="H1903" s="55" t="s">
        <v>621</v>
      </c>
      <c r="I1903" s="55" t="s">
        <v>849</v>
      </c>
      <c r="J1903" s="55" t="s">
        <v>596</v>
      </c>
      <c r="K1903" s="55" t="s">
        <v>688</v>
      </c>
      <c r="L1903" s="136"/>
      <c r="M1903" s="126"/>
      <c r="N1903" s="221"/>
      <c r="O1903" s="136"/>
      <c r="P1903" s="136"/>
      <c r="Q1903" s="136"/>
      <c r="R1903" s="126"/>
      <c r="S1903" s="221"/>
      <c r="T1903" s="136"/>
      <c r="U1903" s="136"/>
      <c r="V1903" s="136"/>
      <c r="W1903" s="126"/>
      <c r="X1903" s="221"/>
      <c r="Y1903" s="136"/>
      <c r="Z1903" s="136"/>
      <c r="AA1903" s="136"/>
      <c r="AB1903" s="126"/>
      <c r="AC1903" s="221"/>
      <c r="AD1903" s="136"/>
      <c r="AE1903" s="136"/>
      <c r="AF1903" s="136"/>
      <c r="AG1903" s="126"/>
      <c r="AH1903" s="221"/>
      <c r="AI1903" s="136"/>
      <c r="AJ1903" s="136"/>
      <c r="AK1903" s="136"/>
      <c r="AL1903" s="8">
        <v>0</v>
      </c>
      <c r="AM1903" s="58">
        <v>0</v>
      </c>
      <c r="AN1903" s="237">
        <v>1</v>
      </c>
      <c r="AO1903" s="237"/>
      <c r="AP1903" s="136"/>
      <c r="AQ1903" s="200">
        <v>0</v>
      </c>
      <c r="AR1903" s="201">
        <v>0</v>
      </c>
      <c r="AS1903" s="136">
        <v>1</v>
      </c>
      <c r="AT1903" s="136"/>
      <c r="AU1903" s="245">
        <v>0</v>
      </c>
      <c r="AV1903" s="200">
        <v>0</v>
      </c>
      <c r="AW1903" s="201">
        <v>0</v>
      </c>
      <c r="AX1903" s="423">
        <v>1</v>
      </c>
      <c r="AY1903" s="136"/>
      <c r="AZ1903" s="245">
        <v>0</v>
      </c>
      <c r="BA1903" s="200">
        <v>0</v>
      </c>
      <c r="BB1903" s="201">
        <v>0</v>
      </c>
      <c r="BC1903" s="425">
        <v>1</v>
      </c>
      <c r="BD1903" s="136"/>
    </row>
    <row r="1904" spans="1:56" s="4" customFormat="1" ht="11.25" customHeight="1">
      <c r="A1904" s="123">
        <v>408</v>
      </c>
      <c r="B1904" s="55" t="s">
        <v>46</v>
      </c>
      <c r="C1904" s="345">
        <v>3</v>
      </c>
      <c r="D1904" s="57">
        <v>34896</v>
      </c>
      <c r="E1904" s="94">
        <v>0</v>
      </c>
      <c r="F1904" s="55" t="s">
        <v>45</v>
      </c>
      <c r="G1904" s="55" t="s">
        <v>748</v>
      </c>
      <c r="H1904" s="55" t="s">
        <v>621</v>
      </c>
      <c r="I1904" s="55" t="s">
        <v>849</v>
      </c>
      <c r="J1904" s="55" t="s">
        <v>596</v>
      </c>
      <c r="K1904" s="55" t="s">
        <v>688</v>
      </c>
      <c r="L1904" s="55"/>
      <c r="M1904" s="8"/>
      <c r="N1904" s="58"/>
      <c r="O1904" s="55"/>
      <c r="P1904" s="55"/>
      <c r="Q1904" s="55"/>
      <c r="R1904" s="8"/>
      <c r="S1904" s="58"/>
      <c r="T1904" s="55"/>
      <c r="U1904" s="55"/>
      <c r="V1904" s="55"/>
      <c r="W1904" s="8"/>
      <c r="X1904" s="58"/>
      <c r="Y1904" s="55"/>
      <c r="Z1904" s="55"/>
      <c r="AA1904" s="136"/>
      <c r="AB1904" s="8"/>
      <c r="AC1904" s="58"/>
      <c r="AD1904" s="55"/>
      <c r="AE1904" s="55"/>
      <c r="AF1904" s="136"/>
      <c r="AG1904" s="8"/>
      <c r="AH1904" s="58"/>
      <c r="AI1904" s="55"/>
      <c r="AJ1904" s="55"/>
      <c r="AK1904" s="55"/>
      <c r="AL1904" s="8">
        <v>0</v>
      </c>
      <c r="AM1904" s="58">
        <v>0</v>
      </c>
      <c r="AN1904" s="237">
        <v>1</v>
      </c>
      <c r="AO1904" s="228"/>
      <c r="AP1904" s="55"/>
      <c r="AQ1904" s="200">
        <v>0</v>
      </c>
      <c r="AR1904" s="201">
        <v>0</v>
      </c>
      <c r="AS1904" s="55">
        <v>1</v>
      </c>
      <c r="AT1904" s="55"/>
      <c r="AU1904" s="245">
        <v>0</v>
      </c>
      <c r="AV1904" s="200">
        <v>0</v>
      </c>
      <c r="AW1904" s="201">
        <v>0</v>
      </c>
      <c r="AX1904" s="423">
        <v>1</v>
      </c>
      <c r="AY1904" s="55"/>
      <c r="AZ1904" s="245">
        <v>0</v>
      </c>
      <c r="BA1904" s="200">
        <v>0</v>
      </c>
      <c r="BB1904" s="201">
        <v>0</v>
      </c>
      <c r="BC1904" s="425">
        <v>1</v>
      </c>
      <c r="BD1904" s="136"/>
    </row>
    <row r="1905" spans="1:56" s="4" customFormat="1" ht="11.25" customHeight="1">
      <c r="A1905" s="123">
        <v>408</v>
      </c>
      <c r="B1905" s="55" t="s">
        <v>46</v>
      </c>
      <c r="C1905" s="345">
        <v>4</v>
      </c>
      <c r="D1905" s="57">
        <v>35048</v>
      </c>
      <c r="E1905" s="94">
        <v>0</v>
      </c>
      <c r="F1905" s="55" t="s">
        <v>45</v>
      </c>
      <c r="G1905" s="55" t="s">
        <v>748</v>
      </c>
      <c r="H1905" s="55" t="s">
        <v>621</v>
      </c>
      <c r="I1905" s="55" t="s">
        <v>849</v>
      </c>
      <c r="J1905" s="55" t="s">
        <v>596</v>
      </c>
      <c r="K1905" s="55" t="s">
        <v>688</v>
      </c>
      <c r="L1905" s="55"/>
      <c r="M1905" s="8"/>
      <c r="N1905" s="58"/>
      <c r="O1905" s="55"/>
      <c r="P1905" s="55"/>
      <c r="Q1905" s="55"/>
      <c r="R1905" s="8"/>
      <c r="S1905" s="58"/>
      <c r="T1905" s="55"/>
      <c r="U1905" s="55"/>
      <c r="V1905" s="55"/>
      <c r="W1905" s="8"/>
      <c r="X1905" s="58"/>
      <c r="Y1905" s="55"/>
      <c r="Z1905" s="55"/>
      <c r="AA1905" s="55"/>
      <c r="AB1905" s="8"/>
      <c r="AC1905" s="58"/>
      <c r="AD1905" s="55"/>
      <c r="AE1905" s="55"/>
      <c r="AF1905" s="55"/>
      <c r="AG1905" s="8"/>
      <c r="AH1905" s="58"/>
      <c r="AI1905" s="55"/>
      <c r="AJ1905" s="55"/>
      <c r="AK1905" s="55"/>
      <c r="AL1905" s="8">
        <v>0</v>
      </c>
      <c r="AM1905" s="58">
        <v>0</v>
      </c>
      <c r="AN1905" s="237">
        <v>1</v>
      </c>
      <c r="AO1905" s="228"/>
      <c r="AP1905" s="55"/>
      <c r="AQ1905" s="200">
        <v>0</v>
      </c>
      <c r="AR1905" s="201">
        <v>0</v>
      </c>
      <c r="AS1905" s="55">
        <v>1</v>
      </c>
      <c r="AT1905" s="55"/>
      <c r="AU1905" s="245">
        <v>0</v>
      </c>
      <c r="AV1905" s="200">
        <v>0</v>
      </c>
      <c r="AW1905" s="201">
        <v>0</v>
      </c>
      <c r="AX1905" s="423">
        <v>1</v>
      </c>
      <c r="AY1905" s="55"/>
      <c r="AZ1905" s="245">
        <v>0</v>
      </c>
      <c r="BA1905" s="200">
        <v>0</v>
      </c>
      <c r="BB1905" s="201">
        <v>0</v>
      </c>
      <c r="BC1905" s="425">
        <v>1</v>
      </c>
      <c r="BD1905" s="136"/>
    </row>
    <row r="1906" spans="1:56" s="4" customFormat="1" ht="11.25" customHeight="1">
      <c r="A1906" s="123">
        <v>408</v>
      </c>
      <c r="B1906" s="55" t="s">
        <v>46</v>
      </c>
      <c r="C1906" s="345">
        <v>5</v>
      </c>
      <c r="D1906" s="57">
        <v>35491</v>
      </c>
      <c r="E1906" s="94">
        <v>0</v>
      </c>
      <c r="F1906" s="55" t="s">
        <v>45</v>
      </c>
      <c r="G1906" s="55" t="s">
        <v>748</v>
      </c>
      <c r="H1906" s="55" t="s">
        <v>621</v>
      </c>
      <c r="I1906" s="55" t="s">
        <v>849</v>
      </c>
      <c r="J1906" s="55" t="s">
        <v>596</v>
      </c>
      <c r="K1906" s="55" t="s">
        <v>688</v>
      </c>
      <c r="L1906" s="55"/>
      <c r="M1906" s="8"/>
      <c r="N1906" s="58"/>
      <c r="O1906" s="55"/>
      <c r="P1906" s="55"/>
      <c r="Q1906" s="55"/>
      <c r="R1906" s="8"/>
      <c r="S1906" s="58"/>
      <c r="T1906" s="55"/>
      <c r="U1906" s="55"/>
      <c r="V1906" s="55"/>
      <c r="W1906" s="8"/>
      <c r="X1906" s="58"/>
      <c r="Y1906" s="55"/>
      <c r="Z1906" s="55"/>
      <c r="AA1906" s="55"/>
      <c r="AB1906" s="8"/>
      <c r="AC1906" s="58"/>
      <c r="AD1906" s="55"/>
      <c r="AE1906" s="55"/>
      <c r="AF1906" s="55"/>
      <c r="AG1906" s="8"/>
      <c r="AH1906" s="58"/>
      <c r="AI1906" s="55"/>
      <c r="AJ1906" s="55"/>
      <c r="AK1906" s="55"/>
      <c r="AL1906" s="8">
        <v>0</v>
      </c>
      <c r="AM1906" s="58">
        <v>0</v>
      </c>
      <c r="AN1906" s="237">
        <v>1</v>
      </c>
      <c r="AO1906" s="228"/>
      <c r="AP1906" s="55"/>
      <c r="AQ1906" s="200">
        <v>0</v>
      </c>
      <c r="AR1906" s="201">
        <v>0</v>
      </c>
      <c r="AS1906" s="55">
        <v>1</v>
      </c>
      <c r="AT1906" s="55"/>
      <c r="AU1906" s="245">
        <v>0</v>
      </c>
      <c r="AV1906" s="200">
        <v>0</v>
      </c>
      <c r="AW1906" s="201">
        <v>0</v>
      </c>
      <c r="AX1906" s="423">
        <v>1</v>
      </c>
      <c r="AY1906" s="55"/>
      <c r="AZ1906" s="245">
        <v>0</v>
      </c>
      <c r="BA1906" s="200">
        <v>0</v>
      </c>
      <c r="BB1906" s="201">
        <v>0</v>
      </c>
      <c r="BC1906" s="425">
        <v>1</v>
      </c>
      <c r="BD1906" s="136"/>
    </row>
    <row r="1907" spans="1:56" ht="11.25" customHeight="1">
      <c r="A1907" s="123">
        <v>408</v>
      </c>
      <c r="B1907" s="55" t="s">
        <v>46</v>
      </c>
      <c r="C1907" s="345">
        <v>6</v>
      </c>
      <c r="D1907" s="57">
        <v>35674</v>
      </c>
      <c r="E1907" s="94">
        <v>0</v>
      </c>
      <c r="F1907" s="55" t="s">
        <v>45</v>
      </c>
      <c r="G1907" s="55" t="s">
        <v>748</v>
      </c>
      <c r="H1907" s="55" t="s">
        <v>621</v>
      </c>
      <c r="I1907" s="55" t="s">
        <v>849</v>
      </c>
      <c r="J1907" s="55" t="s">
        <v>596</v>
      </c>
      <c r="K1907" s="55" t="s">
        <v>688</v>
      </c>
      <c r="L1907" s="55"/>
      <c r="M1907" s="8"/>
      <c r="N1907" s="58"/>
      <c r="O1907" s="55"/>
      <c r="P1907" s="55"/>
      <c r="Q1907" s="55"/>
      <c r="R1907" s="8"/>
      <c r="S1907" s="58"/>
      <c r="T1907" s="55"/>
      <c r="U1907" s="55"/>
      <c r="V1907" s="55"/>
      <c r="W1907" s="8"/>
      <c r="X1907" s="58"/>
      <c r="Y1907" s="55"/>
      <c r="Z1907" s="55"/>
      <c r="AA1907" s="55"/>
      <c r="AB1907" s="8"/>
      <c r="AC1907" s="58"/>
      <c r="AD1907" s="55"/>
      <c r="AE1907" s="55"/>
      <c r="AF1907" s="55"/>
      <c r="AG1907" s="8"/>
      <c r="AH1907" s="58"/>
      <c r="AI1907" s="55"/>
      <c r="AJ1907" s="55"/>
      <c r="AK1907" s="55"/>
      <c r="AL1907" s="8">
        <v>0</v>
      </c>
      <c r="AM1907" s="58">
        <v>0</v>
      </c>
      <c r="AN1907" s="237">
        <v>1</v>
      </c>
      <c r="AO1907" s="228"/>
      <c r="AP1907" s="55"/>
      <c r="AQ1907" s="200">
        <v>0</v>
      </c>
      <c r="AR1907" s="201">
        <v>0</v>
      </c>
      <c r="AS1907" s="55">
        <v>1</v>
      </c>
      <c r="AT1907" s="55"/>
      <c r="AU1907" s="245">
        <v>0</v>
      </c>
      <c r="AV1907" s="200">
        <v>0</v>
      </c>
      <c r="AW1907" s="201">
        <v>0</v>
      </c>
      <c r="AX1907" s="423">
        <v>1</v>
      </c>
      <c r="AY1907" s="55"/>
      <c r="AZ1907" s="245">
        <v>0</v>
      </c>
      <c r="BA1907" s="200">
        <v>0</v>
      </c>
      <c r="BB1907" s="201">
        <v>0</v>
      </c>
      <c r="BC1907" s="425">
        <v>1</v>
      </c>
      <c r="BD1907" s="136"/>
    </row>
    <row r="1908" spans="1:56" ht="11.25" customHeight="1">
      <c r="A1908" s="123">
        <v>408</v>
      </c>
      <c r="B1908" s="55" t="s">
        <v>46</v>
      </c>
      <c r="C1908" s="345">
        <v>7</v>
      </c>
      <c r="D1908" s="57">
        <v>37448</v>
      </c>
      <c r="E1908" s="94">
        <v>21</v>
      </c>
      <c r="F1908" s="55" t="s">
        <v>45</v>
      </c>
      <c r="G1908" s="55" t="s">
        <v>748</v>
      </c>
      <c r="H1908" s="55" t="s">
        <v>621</v>
      </c>
      <c r="I1908" s="55" t="s">
        <v>849</v>
      </c>
      <c r="J1908" s="55" t="s">
        <v>596</v>
      </c>
      <c r="K1908" s="55" t="s">
        <v>688</v>
      </c>
      <c r="L1908" s="55"/>
      <c r="M1908" s="8"/>
      <c r="N1908" s="58"/>
      <c r="O1908" s="55"/>
      <c r="P1908" s="55"/>
      <c r="Q1908" s="55"/>
      <c r="R1908" s="8"/>
      <c r="S1908" s="58"/>
      <c r="T1908" s="55"/>
      <c r="U1908" s="55"/>
      <c r="V1908" s="55"/>
      <c r="W1908" s="8"/>
      <c r="X1908" s="58"/>
      <c r="Y1908" s="55"/>
      <c r="Z1908" s="55"/>
      <c r="AA1908" s="55"/>
      <c r="AB1908" s="8"/>
      <c r="AC1908" s="58"/>
      <c r="AD1908" s="55"/>
      <c r="AE1908" s="55"/>
      <c r="AF1908" s="55"/>
      <c r="AG1908" s="8"/>
      <c r="AH1908" s="58"/>
      <c r="AI1908" s="55"/>
      <c r="AJ1908" s="55"/>
      <c r="AK1908" s="55">
        <v>140.27000000000001</v>
      </c>
      <c r="AL1908" s="8">
        <v>125991.13235314321</v>
      </c>
      <c r="AM1908" s="58">
        <v>0.89820440830643189</v>
      </c>
      <c r="AN1908" s="237">
        <v>1</v>
      </c>
      <c r="AO1908" s="228"/>
      <c r="AP1908" s="55">
        <v>158.81</v>
      </c>
      <c r="AQ1908" s="200">
        <v>118531.28866480377</v>
      </c>
      <c r="AR1908" s="201">
        <v>0.74637169362636957</v>
      </c>
      <c r="AS1908" s="55">
        <v>1</v>
      </c>
      <c r="AT1908" s="55"/>
      <c r="AU1908" s="423">
        <v>109.06</v>
      </c>
      <c r="AV1908" s="200">
        <v>83752.321017340175</v>
      </c>
      <c r="AW1908" s="201">
        <v>0.76794719436402137</v>
      </c>
      <c r="AX1908" s="423">
        <v>1</v>
      </c>
      <c r="AY1908" s="55"/>
      <c r="AZ1908" s="424">
        <v>45.765383999999997</v>
      </c>
      <c r="BA1908" s="200">
        <v>40327.21855659935</v>
      </c>
      <c r="BB1908" s="201">
        <v>0.88117295282826325</v>
      </c>
      <c r="BC1908" s="425">
        <v>1</v>
      </c>
      <c r="BD1908" s="136"/>
    </row>
    <row r="1909" spans="1:56" ht="11.25" customHeight="1">
      <c r="A1909" s="123">
        <v>408</v>
      </c>
      <c r="B1909" s="55" t="s">
        <v>46</v>
      </c>
      <c r="C1909" s="345">
        <v>8</v>
      </c>
      <c r="D1909" s="57">
        <v>38807</v>
      </c>
      <c r="E1909" s="94">
        <v>21</v>
      </c>
      <c r="F1909" s="55" t="s">
        <v>45</v>
      </c>
      <c r="G1909" s="55" t="s">
        <v>748</v>
      </c>
      <c r="H1909" s="55" t="s">
        <v>621</v>
      </c>
      <c r="I1909" s="55" t="s">
        <v>849</v>
      </c>
      <c r="J1909" s="55" t="s">
        <v>596</v>
      </c>
      <c r="K1909" s="55" t="s">
        <v>688</v>
      </c>
      <c r="L1909" s="163"/>
      <c r="M1909" s="244"/>
      <c r="N1909" s="245"/>
      <c r="O1909" s="163"/>
      <c r="P1909" s="163"/>
      <c r="Q1909" s="163"/>
      <c r="R1909" s="244"/>
      <c r="S1909" s="245"/>
      <c r="T1909" s="163"/>
      <c r="U1909" s="163"/>
      <c r="V1909" s="163"/>
      <c r="W1909" s="244"/>
      <c r="X1909" s="245"/>
      <c r="Y1909" s="163"/>
      <c r="Z1909" s="163"/>
      <c r="AA1909" s="163"/>
      <c r="AB1909" s="244"/>
      <c r="AC1909" s="245"/>
      <c r="AD1909" s="163"/>
      <c r="AE1909" s="163"/>
      <c r="AF1909" s="163"/>
      <c r="AG1909" s="244"/>
      <c r="AH1909" s="245"/>
      <c r="AI1909" s="163"/>
      <c r="AJ1909" s="163"/>
      <c r="AK1909" s="163">
        <v>0</v>
      </c>
      <c r="AL1909" s="8">
        <v>0</v>
      </c>
      <c r="AM1909" s="58">
        <v>0</v>
      </c>
      <c r="AN1909" s="237">
        <v>1</v>
      </c>
      <c r="AO1909" s="317"/>
      <c r="AP1909" s="163">
        <v>15.9</v>
      </c>
      <c r="AQ1909" s="200">
        <v>11866.578719331941</v>
      </c>
      <c r="AR1909" s="201">
        <v>0.74632570561836109</v>
      </c>
      <c r="AS1909" s="163">
        <v>1</v>
      </c>
      <c r="AT1909" s="163"/>
      <c r="AU1909" s="423">
        <v>6.71</v>
      </c>
      <c r="AV1909" s="200">
        <v>5149.1485610171212</v>
      </c>
      <c r="AW1909" s="201">
        <v>0.76738428629167232</v>
      </c>
      <c r="AX1909" s="423">
        <v>1</v>
      </c>
      <c r="AY1909" s="163"/>
      <c r="AZ1909" s="423">
        <v>0</v>
      </c>
      <c r="BA1909" s="200">
        <v>0</v>
      </c>
      <c r="BB1909" s="201">
        <v>0</v>
      </c>
      <c r="BC1909" s="425">
        <v>1</v>
      </c>
      <c r="BD1909" s="171"/>
    </row>
    <row r="1910" spans="1:56" ht="11.25" customHeight="1">
      <c r="A1910" s="123">
        <v>408</v>
      </c>
      <c r="B1910" s="55" t="s">
        <v>46</v>
      </c>
      <c r="C1910" s="345">
        <v>9</v>
      </c>
      <c r="D1910" s="57">
        <v>41517</v>
      </c>
      <c r="E1910" s="94">
        <v>21</v>
      </c>
      <c r="F1910" s="55" t="s">
        <v>45</v>
      </c>
      <c r="G1910" s="55" t="s">
        <v>748</v>
      </c>
      <c r="H1910" s="55" t="s">
        <v>621</v>
      </c>
      <c r="I1910" s="55" t="s">
        <v>849</v>
      </c>
      <c r="J1910" s="55" t="s">
        <v>596</v>
      </c>
      <c r="K1910" s="55" t="s">
        <v>688</v>
      </c>
      <c r="L1910" s="55">
        <v>135.93</v>
      </c>
      <c r="M1910" s="8">
        <v>115458.49498519438</v>
      </c>
      <c r="N1910" s="58">
        <v>0.84939671143378481</v>
      </c>
      <c r="O1910" s="55"/>
      <c r="P1910" s="55"/>
      <c r="Q1910" s="55"/>
      <c r="R1910" s="8">
        <v>0</v>
      </c>
      <c r="S1910" s="58">
        <v>0</v>
      </c>
      <c r="T1910" s="55"/>
      <c r="U1910" s="55"/>
      <c r="V1910" s="55"/>
      <c r="W1910" s="8">
        <v>0</v>
      </c>
      <c r="X1910" s="58">
        <v>0</v>
      </c>
      <c r="Y1910" s="55"/>
      <c r="Z1910" s="55"/>
      <c r="AA1910" s="55"/>
      <c r="AB1910" s="8"/>
      <c r="AC1910" s="58"/>
      <c r="AD1910" s="55"/>
      <c r="AE1910" s="55"/>
      <c r="AF1910" s="55"/>
      <c r="AG1910" s="8"/>
      <c r="AH1910" s="58"/>
      <c r="AI1910" s="55"/>
      <c r="AJ1910" s="55"/>
      <c r="AK1910" s="55">
        <v>108.54</v>
      </c>
      <c r="AL1910" s="8">
        <v>97493.160837159347</v>
      </c>
      <c r="AM1910" s="58">
        <v>0.89822333551832823</v>
      </c>
      <c r="AN1910" s="237">
        <v>1</v>
      </c>
      <c r="AO1910" s="228"/>
      <c r="AP1910" s="55">
        <v>149.38999999999999</v>
      </c>
      <c r="AQ1910" s="200">
        <v>111497.73615126644</v>
      </c>
      <c r="AR1910" s="201">
        <v>0.74635341154874113</v>
      </c>
      <c r="AS1910" s="55">
        <v>1</v>
      </c>
      <c r="AT1910" s="55"/>
      <c r="AU1910" s="423">
        <v>65.27</v>
      </c>
      <c r="AV1910" s="200">
        <v>50125.541589586952</v>
      </c>
      <c r="AW1910" s="201">
        <v>0.76797214018058768</v>
      </c>
      <c r="AX1910" s="423">
        <v>1</v>
      </c>
      <c r="AY1910" s="55"/>
      <c r="AZ1910" s="424">
        <v>95.636823000000007</v>
      </c>
      <c r="BA1910" s="200">
        <v>84272.581722023955</v>
      </c>
      <c r="BB1910" s="201">
        <v>0.88117295282826302</v>
      </c>
      <c r="BC1910" s="425">
        <v>1</v>
      </c>
      <c r="BD1910" s="136"/>
    </row>
    <row r="1911" spans="1:56" ht="11.25" customHeight="1">
      <c r="A1911" s="357">
        <v>409</v>
      </c>
      <c r="B1911" s="263" t="s">
        <v>1418</v>
      </c>
      <c r="C1911" s="344">
        <v>0</v>
      </c>
      <c r="D1911" s="264"/>
      <c r="E1911" s="421">
        <v>113</v>
      </c>
      <c r="F1911" s="263" t="s">
        <v>877</v>
      </c>
      <c r="G1911" s="263" t="s">
        <v>338</v>
      </c>
      <c r="H1911" s="263" t="s">
        <v>1419</v>
      </c>
      <c r="I1911" s="263" t="s">
        <v>103</v>
      </c>
      <c r="J1911" s="263"/>
      <c r="K1911" s="263"/>
      <c r="L1911" s="263"/>
      <c r="M1911" s="265"/>
      <c r="N1911" s="268"/>
      <c r="O1911" s="263"/>
      <c r="P1911" s="263"/>
      <c r="Q1911" s="263"/>
      <c r="R1911" s="265"/>
      <c r="S1911" s="268"/>
      <c r="T1911" s="263"/>
      <c r="U1911" s="263"/>
      <c r="V1911" s="263"/>
      <c r="W1911" s="265"/>
      <c r="X1911" s="268"/>
      <c r="Y1911" s="263"/>
      <c r="Z1911" s="263"/>
      <c r="AA1911" s="263"/>
      <c r="AB1911" s="265"/>
      <c r="AC1911" s="268"/>
      <c r="AD1911" s="263"/>
      <c r="AE1911" s="263"/>
      <c r="AF1911" s="268">
        <v>293.95285000000001</v>
      </c>
      <c r="AG1911" s="265">
        <v>0</v>
      </c>
      <c r="AH1911" s="268">
        <v>0</v>
      </c>
      <c r="AI1911" s="263"/>
      <c r="AJ1911" s="263"/>
      <c r="AK1911" s="263">
        <v>432.66580000000005</v>
      </c>
      <c r="AL1911" s="265">
        <v>0</v>
      </c>
      <c r="AM1911" s="268">
        <v>0</v>
      </c>
      <c r="AN1911" s="263"/>
      <c r="AO1911" s="313"/>
      <c r="AP1911" s="263">
        <v>394.84584999999998</v>
      </c>
      <c r="AQ1911" s="265">
        <v>0</v>
      </c>
      <c r="AR1911" s="268">
        <v>0</v>
      </c>
      <c r="AS1911" s="263"/>
      <c r="AT1911" s="263"/>
      <c r="AU1911" s="422">
        <v>393.35334999999998</v>
      </c>
      <c r="AV1911" s="265">
        <v>0</v>
      </c>
      <c r="AW1911" s="268">
        <v>0</v>
      </c>
      <c r="AX1911" s="422"/>
      <c r="AY1911" s="263"/>
      <c r="AZ1911" s="422">
        <v>433.60110000000003</v>
      </c>
      <c r="BA1911" s="265">
        <v>0</v>
      </c>
      <c r="BB1911" s="268">
        <v>0</v>
      </c>
      <c r="BC1911" s="422"/>
      <c r="BD1911" s="263"/>
    </row>
    <row r="1912" spans="1:56" s="4" customFormat="1" ht="11.25" customHeight="1">
      <c r="A1912" s="123">
        <v>409</v>
      </c>
      <c r="B1912" s="55" t="s">
        <v>1418</v>
      </c>
      <c r="C1912" s="345">
        <v>1</v>
      </c>
      <c r="D1912" s="57">
        <v>44372</v>
      </c>
      <c r="E1912" s="94">
        <v>56.5</v>
      </c>
      <c r="F1912" s="55" t="s">
        <v>877</v>
      </c>
      <c r="G1912" s="55" t="s">
        <v>338</v>
      </c>
      <c r="H1912" s="55" t="s">
        <v>1419</v>
      </c>
      <c r="I1912" s="55" t="s">
        <v>103</v>
      </c>
      <c r="J1912" s="55"/>
      <c r="K1912" s="55"/>
      <c r="L1912" s="55"/>
      <c r="M1912" s="8"/>
      <c r="N1912" s="58"/>
      <c r="O1912" s="55"/>
      <c r="P1912" s="55"/>
      <c r="Q1912" s="55"/>
      <c r="R1912" s="8"/>
      <c r="S1912" s="58"/>
      <c r="T1912" s="55"/>
      <c r="U1912" s="55"/>
      <c r="V1912" s="55"/>
      <c r="W1912" s="8"/>
      <c r="X1912" s="58"/>
      <c r="Y1912" s="55"/>
      <c r="Z1912" s="55"/>
      <c r="AA1912" s="55"/>
      <c r="AB1912" s="8"/>
      <c r="AC1912" s="58"/>
      <c r="AD1912" s="55"/>
      <c r="AE1912" s="55"/>
      <c r="AF1912" s="58">
        <v>148.30532576853528</v>
      </c>
      <c r="AG1912" s="8">
        <v>0</v>
      </c>
      <c r="AH1912" s="58">
        <v>0</v>
      </c>
      <c r="AI1912" s="55"/>
      <c r="AJ1912" s="55">
        <v>1</v>
      </c>
      <c r="AK1912" s="55">
        <v>252.46134999999998</v>
      </c>
      <c r="AL1912" s="8">
        <v>0</v>
      </c>
      <c r="AM1912" s="58">
        <v>0</v>
      </c>
      <c r="AN1912" s="55"/>
      <c r="AO1912" s="228">
        <v>1</v>
      </c>
      <c r="AP1912" s="55">
        <v>205.16</v>
      </c>
      <c r="AQ1912" s="200">
        <v>0</v>
      </c>
      <c r="AR1912" s="201">
        <v>0</v>
      </c>
      <c r="AS1912" s="55"/>
      <c r="AT1912" s="55" t="s">
        <v>1459</v>
      </c>
      <c r="AU1912" s="423">
        <v>200.33330000000004</v>
      </c>
      <c r="AV1912" s="200">
        <v>0</v>
      </c>
      <c r="AW1912" s="201">
        <v>0</v>
      </c>
      <c r="AX1912" s="423"/>
      <c r="AY1912" s="55" t="s">
        <v>1459</v>
      </c>
      <c r="AZ1912" s="423">
        <v>217.95475000000002</v>
      </c>
      <c r="BA1912" s="200">
        <v>0</v>
      </c>
      <c r="BB1912" s="201">
        <v>0</v>
      </c>
      <c r="BC1912" s="425"/>
      <c r="BD1912" s="136" t="s">
        <v>1459</v>
      </c>
    </row>
    <row r="1913" spans="1:56" ht="11.25" customHeight="1">
      <c r="A1913" s="123">
        <v>409</v>
      </c>
      <c r="B1913" s="55" t="s">
        <v>1418</v>
      </c>
      <c r="C1913" s="345">
        <v>2</v>
      </c>
      <c r="D1913" s="57">
        <v>44377</v>
      </c>
      <c r="E1913" s="94">
        <v>56.5</v>
      </c>
      <c r="F1913" s="55" t="s">
        <v>877</v>
      </c>
      <c r="G1913" s="55" t="s">
        <v>338</v>
      </c>
      <c r="H1913" s="55" t="s">
        <v>1419</v>
      </c>
      <c r="I1913" s="55" t="s">
        <v>103</v>
      </c>
      <c r="J1913" s="55"/>
      <c r="K1913" s="55"/>
      <c r="L1913" s="55"/>
      <c r="M1913" s="8"/>
      <c r="N1913" s="58"/>
      <c r="O1913" s="55"/>
      <c r="P1913" s="55"/>
      <c r="Q1913" s="55"/>
      <c r="R1913" s="8"/>
      <c r="S1913" s="58"/>
      <c r="T1913" s="55"/>
      <c r="U1913" s="55"/>
      <c r="V1913" s="55"/>
      <c r="W1913" s="8"/>
      <c r="X1913" s="58"/>
      <c r="Y1913" s="55"/>
      <c r="Z1913" s="55"/>
      <c r="AA1913" s="55"/>
      <c r="AB1913" s="8"/>
      <c r="AC1913" s="58"/>
      <c r="AD1913" s="55"/>
      <c r="AE1913" s="55"/>
      <c r="AF1913" s="58">
        <v>145.64752423146473</v>
      </c>
      <c r="AG1913" s="8">
        <v>0</v>
      </c>
      <c r="AH1913" s="58">
        <v>0</v>
      </c>
      <c r="AI1913" s="55"/>
      <c r="AJ1913" s="55">
        <v>1</v>
      </c>
      <c r="AK1913" s="55">
        <v>180.20445000000001</v>
      </c>
      <c r="AL1913" s="8">
        <v>0</v>
      </c>
      <c r="AM1913" s="58">
        <v>0</v>
      </c>
      <c r="AN1913" s="55"/>
      <c r="AO1913" s="228">
        <v>1</v>
      </c>
      <c r="AP1913" s="55">
        <v>189.69</v>
      </c>
      <c r="AQ1913" s="200">
        <v>0</v>
      </c>
      <c r="AR1913" s="201">
        <v>0</v>
      </c>
      <c r="AS1913" s="55"/>
      <c r="AT1913" s="55" t="s">
        <v>1459</v>
      </c>
      <c r="AU1913" s="423">
        <v>193.02004999999997</v>
      </c>
      <c r="AV1913" s="200">
        <v>0</v>
      </c>
      <c r="AW1913" s="201">
        <v>0</v>
      </c>
      <c r="AX1913" s="423"/>
      <c r="AY1913" s="55" t="s">
        <v>1459</v>
      </c>
      <c r="AZ1913" s="423">
        <v>215.64635000000001</v>
      </c>
      <c r="BA1913" s="200">
        <v>0</v>
      </c>
      <c r="BB1913" s="201">
        <v>0</v>
      </c>
      <c r="BC1913" s="425"/>
      <c r="BD1913" s="136" t="s">
        <v>1459</v>
      </c>
    </row>
    <row r="1914" spans="1:56" ht="11.25" customHeight="1">
      <c r="A1914" s="357">
        <v>410</v>
      </c>
      <c r="B1914" s="263" t="s">
        <v>1015</v>
      </c>
      <c r="C1914" s="344">
        <v>0</v>
      </c>
      <c r="D1914" s="264"/>
      <c r="E1914" s="421">
        <v>840</v>
      </c>
      <c r="F1914" s="263" t="s">
        <v>1012</v>
      </c>
      <c r="G1914" s="263" t="s">
        <v>748</v>
      </c>
      <c r="H1914" s="263" t="s">
        <v>1013</v>
      </c>
      <c r="I1914" s="263" t="s">
        <v>849</v>
      </c>
      <c r="J1914" s="263" t="s">
        <v>591</v>
      </c>
      <c r="K1914" s="263" t="s">
        <v>848</v>
      </c>
      <c r="L1914" s="267">
        <v>2068.2759999999998</v>
      </c>
      <c r="M1914" s="265">
        <v>2312169.0757821235</v>
      </c>
      <c r="N1914" s="268">
        <v>1.1179209524174356</v>
      </c>
      <c r="O1914" s="263">
        <v>1</v>
      </c>
      <c r="P1914" s="263"/>
      <c r="Q1914" s="267">
        <v>1572.83</v>
      </c>
      <c r="R1914" s="265">
        <v>1770414.4078221554</v>
      </c>
      <c r="S1914" s="268">
        <v>1.1256234989300531</v>
      </c>
      <c r="T1914" s="263">
        <v>1</v>
      </c>
      <c r="U1914" s="263"/>
      <c r="V1914" s="267">
        <v>930.7</v>
      </c>
      <c r="W1914" s="265">
        <v>1116388.5733476272</v>
      </c>
      <c r="X1914" s="268">
        <v>1.1995149600812582</v>
      </c>
      <c r="Y1914" s="263">
        <v>1</v>
      </c>
      <c r="Z1914" s="263"/>
      <c r="AA1914" s="267">
        <v>775.38</v>
      </c>
      <c r="AB1914" s="265">
        <v>949402.97761795507</v>
      </c>
      <c r="AC1914" s="268">
        <v>1.2244357316644161</v>
      </c>
      <c r="AD1914" s="263">
        <v>1</v>
      </c>
      <c r="AE1914" s="263"/>
      <c r="AF1914" s="267">
        <v>1558.91</v>
      </c>
      <c r="AG1914" s="265">
        <v>1770583.1508594824</v>
      </c>
      <c r="AH1914" s="268">
        <v>1.1357827910908791</v>
      </c>
      <c r="AI1914" s="263">
        <v>1</v>
      </c>
      <c r="AJ1914" s="263"/>
      <c r="AK1914" s="263">
        <v>3194</v>
      </c>
      <c r="AL1914" s="265">
        <v>3889391.1183067714</v>
      </c>
      <c r="AM1914" s="268">
        <v>1.2177179456189016</v>
      </c>
      <c r="AN1914" s="263"/>
      <c r="AO1914" s="313"/>
      <c r="AP1914" s="263">
        <v>3573.65</v>
      </c>
      <c r="AQ1914" s="265">
        <v>4234178.6531783864</v>
      </c>
      <c r="AR1914" s="268">
        <v>1.1848330567286629</v>
      </c>
      <c r="AS1914" s="263"/>
      <c r="AT1914" s="263"/>
      <c r="AU1914" s="422">
        <v>4120.8280000000004</v>
      </c>
      <c r="AV1914" s="265">
        <v>4599909.9090121575</v>
      </c>
      <c r="AW1914" s="268">
        <v>1.1162586521476161</v>
      </c>
      <c r="AX1914" s="422"/>
      <c r="AY1914" s="263"/>
      <c r="AZ1914" s="422">
        <v>3700.0290000000005</v>
      </c>
      <c r="BA1914" s="265">
        <v>4220233.7230236158</v>
      </c>
      <c r="BB1914" s="268">
        <v>1.1405947691284624</v>
      </c>
      <c r="BC1914" s="422"/>
      <c r="BD1914" s="263"/>
    </row>
    <row r="1915" spans="1:56" ht="11.25" customHeight="1">
      <c r="A1915" s="123">
        <v>410</v>
      </c>
      <c r="B1915" s="55" t="s">
        <v>1015</v>
      </c>
      <c r="C1915" s="345">
        <v>1</v>
      </c>
      <c r="D1915" s="57">
        <v>30951</v>
      </c>
      <c r="E1915" s="94">
        <v>0</v>
      </c>
      <c r="F1915" s="55" t="s">
        <v>1012</v>
      </c>
      <c r="G1915" s="55" t="s">
        <v>748</v>
      </c>
      <c r="H1915" s="55" t="s">
        <v>1013</v>
      </c>
      <c r="I1915" s="55" t="s">
        <v>849</v>
      </c>
      <c r="J1915" s="55" t="s">
        <v>591</v>
      </c>
      <c r="K1915" s="55" t="s">
        <v>848</v>
      </c>
      <c r="L1915" s="55"/>
      <c r="M1915" s="8"/>
      <c r="N1915" s="58"/>
      <c r="O1915" s="55"/>
      <c r="P1915" s="55"/>
      <c r="Q1915" s="55"/>
      <c r="R1915" s="8"/>
      <c r="S1915" s="58"/>
      <c r="T1915" s="55"/>
      <c r="U1915" s="55"/>
      <c r="V1915" s="55"/>
      <c r="W1915" s="8"/>
      <c r="X1915" s="58"/>
      <c r="Y1915" s="55"/>
      <c r="Z1915" s="55"/>
      <c r="AA1915" s="55"/>
      <c r="AB1915" s="8"/>
      <c r="AC1915" s="58"/>
      <c r="AD1915" s="55"/>
      <c r="AE1915" s="55"/>
      <c r="AF1915" s="55"/>
      <c r="AG1915" s="8"/>
      <c r="AH1915" s="58"/>
      <c r="AI1915" s="55"/>
      <c r="AJ1915" s="55"/>
      <c r="AK1915" s="55"/>
      <c r="AL1915" s="8">
        <v>0</v>
      </c>
      <c r="AM1915" s="58">
        <v>0</v>
      </c>
      <c r="AN1915" s="237">
        <v>1</v>
      </c>
      <c r="AO1915" s="228"/>
      <c r="AP1915" s="55"/>
      <c r="AQ1915" s="200">
        <v>0</v>
      </c>
      <c r="AR1915" s="201">
        <v>0</v>
      </c>
      <c r="AS1915" s="55">
        <v>1</v>
      </c>
      <c r="AT1915" s="55"/>
      <c r="AU1915" s="245">
        <v>0</v>
      </c>
      <c r="AV1915" s="200">
        <v>0</v>
      </c>
      <c r="AW1915" s="201">
        <v>0</v>
      </c>
      <c r="AX1915" s="423">
        <v>1</v>
      </c>
      <c r="AY1915" s="55"/>
      <c r="AZ1915" s="245">
        <v>0</v>
      </c>
      <c r="BA1915" s="200">
        <v>0</v>
      </c>
      <c r="BB1915" s="201">
        <v>0</v>
      </c>
      <c r="BC1915" s="425">
        <v>1</v>
      </c>
      <c r="BD1915" s="136"/>
    </row>
    <row r="1916" spans="1:56" ht="11.25" customHeight="1">
      <c r="A1916" s="123">
        <v>410</v>
      </c>
      <c r="B1916" s="55" t="s">
        <v>1015</v>
      </c>
      <c r="C1916" s="345">
        <v>2</v>
      </c>
      <c r="D1916" s="57">
        <v>31135</v>
      </c>
      <c r="E1916" s="94">
        <v>0</v>
      </c>
      <c r="F1916" s="55" t="s">
        <v>1012</v>
      </c>
      <c r="G1916" s="55" t="s">
        <v>748</v>
      </c>
      <c r="H1916" s="55" t="s">
        <v>1013</v>
      </c>
      <c r="I1916" s="55" t="s">
        <v>849</v>
      </c>
      <c r="J1916" s="55" t="s">
        <v>591</v>
      </c>
      <c r="K1916" s="55" t="s">
        <v>848</v>
      </c>
      <c r="L1916" s="55"/>
      <c r="M1916" s="8"/>
      <c r="N1916" s="58"/>
      <c r="O1916" s="55"/>
      <c r="P1916" s="55"/>
      <c r="Q1916" s="55"/>
      <c r="R1916" s="8"/>
      <c r="S1916" s="58"/>
      <c r="T1916" s="55"/>
      <c r="U1916" s="55"/>
      <c r="V1916" s="55"/>
      <c r="W1916" s="8"/>
      <c r="X1916" s="58"/>
      <c r="Y1916" s="55"/>
      <c r="Z1916" s="55"/>
      <c r="AA1916" s="55"/>
      <c r="AB1916" s="8"/>
      <c r="AC1916" s="58"/>
      <c r="AD1916" s="55"/>
      <c r="AE1916" s="55"/>
      <c r="AF1916" s="55"/>
      <c r="AG1916" s="8"/>
      <c r="AH1916" s="58"/>
      <c r="AI1916" s="55"/>
      <c r="AJ1916" s="55"/>
      <c r="AK1916" s="55"/>
      <c r="AL1916" s="8">
        <v>0</v>
      </c>
      <c r="AM1916" s="58">
        <v>0</v>
      </c>
      <c r="AN1916" s="237">
        <v>1</v>
      </c>
      <c r="AO1916" s="228"/>
      <c r="AP1916" s="55"/>
      <c r="AQ1916" s="200">
        <v>0</v>
      </c>
      <c r="AR1916" s="201">
        <v>0</v>
      </c>
      <c r="AS1916" s="55">
        <v>1</v>
      </c>
      <c r="AT1916" s="55"/>
      <c r="AU1916" s="245">
        <v>0</v>
      </c>
      <c r="AV1916" s="200">
        <v>0</v>
      </c>
      <c r="AW1916" s="201">
        <v>0</v>
      </c>
      <c r="AX1916" s="423">
        <v>1</v>
      </c>
      <c r="AY1916" s="55"/>
      <c r="AZ1916" s="245">
        <v>0</v>
      </c>
      <c r="BA1916" s="200">
        <v>0</v>
      </c>
      <c r="BB1916" s="201">
        <v>0</v>
      </c>
      <c r="BC1916" s="425">
        <v>1</v>
      </c>
      <c r="BD1916" s="136"/>
    </row>
    <row r="1917" spans="1:56" ht="11.25" customHeight="1">
      <c r="A1917" s="123">
        <v>410</v>
      </c>
      <c r="B1917" s="55" t="s">
        <v>1015</v>
      </c>
      <c r="C1917" s="345">
        <v>3</v>
      </c>
      <c r="D1917" s="57">
        <v>32233</v>
      </c>
      <c r="E1917" s="94">
        <v>210</v>
      </c>
      <c r="F1917" s="55" t="s">
        <v>1012</v>
      </c>
      <c r="G1917" s="55" t="s">
        <v>748</v>
      </c>
      <c r="H1917" s="55" t="s">
        <v>1013</v>
      </c>
      <c r="I1917" s="55" t="s">
        <v>849</v>
      </c>
      <c r="J1917" s="55" t="s">
        <v>591</v>
      </c>
      <c r="K1917" s="55" t="s">
        <v>848</v>
      </c>
      <c r="L1917" s="55"/>
      <c r="M1917" s="8"/>
      <c r="N1917" s="58"/>
      <c r="O1917" s="55"/>
      <c r="P1917" s="55"/>
      <c r="Q1917" s="55"/>
      <c r="R1917" s="8"/>
      <c r="S1917" s="58"/>
      <c r="T1917" s="55"/>
      <c r="U1917" s="55"/>
      <c r="V1917" s="55"/>
      <c r="W1917" s="8"/>
      <c r="X1917" s="58"/>
      <c r="Y1917" s="55"/>
      <c r="Z1917" s="55"/>
      <c r="AA1917" s="55"/>
      <c r="AB1917" s="8"/>
      <c r="AC1917" s="58"/>
      <c r="AD1917" s="55"/>
      <c r="AE1917" s="55"/>
      <c r="AF1917" s="55"/>
      <c r="AG1917" s="8"/>
      <c r="AH1917" s="58"/>
      <c r="AI1917" s="55"/>
      <c r="AJ1917" s="55"/>
      <c r="AK1917" s="55">
        <v>801.35</v>
      </c>
      <c r="AL1917" s="8">
        <v>975970.6835345719</v>
      </c>
      <c r="AM1917" s="58">
        <v>1.2179081344413452</v>
      </c>
      <c r="AN1917" s="237">
        <v>1</v>
      </c>
      <c r="AO1917" s="228"/>
      <c r="AP1917" s="55">
        <v>782.06</v>
      </c>
      <c r="AQ1917" s="200">
        <v>926222.94227428909</v>
      </c>
      <c r="AR1917" s="201">
        <v>1.1843374450480642</v>
      </c>
      <c r="AS1917" s="55">
        <v>1</v>
      </c>
      <c r="AT1917" s="55"/>
      <c r="AU1917" s="423">
        <v>1059.35614620665</v>
      </c>
      <c r="AV1917" s="200">
        <v>1182515.4639089275</v>
      </c>
      <c r="AW1917" s="201">
        <v>1.1162586521476154</v>
      </c>
      <c r="AX1917" s="423">
        <v>1</v>
      </c>
      <c r="AY1917" s="55"/>
      <c r="AZ1917" s="424">
        <v>853.99607145846733</v>
      </c>
      <c r="BA1917" s="200">
        <v>974063.45196178404</v>
      </c>
      <c r="BB1917" s="201">
        <v>1.1405947691284619</v>
      </c>
      <c r="BC1917" s="425">
        <v>1</v>
      </c>
      <c r="BD1917" s="136"/>
    </row>
    <row r="1918" spans="1:56" s="4" customFormat="1" ht="11.25" customHeight="1">
      <c r="A1918" s="123">
        <v>410</v>
      </c>
      <c r="B1918" s="55" t="s">
        <v>1015</v>
      </c>
      <c r="C1918" s="345">
        <v>4</v>
      </c>
      <c r="D1918" s="57">
        <v>32537</v>
      </c>
      <c r="E1918" s="94">
        <v>210</v>
      </c>
      <c r="F1918" s="55" t="s">
        <v>1012</v>
      </c>
      <c r="G1918" s="55" t="s">
        <v>748</v>
      </c>
      <c r="H1918" s="55" t="s">
        <v>1013</v>
      </c>
      <c r="I1918" s="55" t="s">
        <v>849</v>
      </c>
      <c r="J1918" s="55" t="s">
        <v>591</v>
      </c>
      <c r="K1918" s="55" t="s">
        <v>848</v>
      </c>
      <c r="L1918" s="55"/>
      <c r="M1918" s="8"/>
      <c r="N1918" s="58"/>
      <c r="O1918" s="55"/>
      <c r="P1918" s="55"/>
      <c r="Q1918" s="55"/>
      <c r="R1918" s="8"/>
      <c r="S1918" s="58"/>
      <c r="T1918" s="55"/>
      <c r="U1918" s="55"/>
      <c r="V1918" s="55"/>
      <c r="W1918" s="8"/>
      <c r="X1918" s="58"/>
      <c r="Y1918" s="55"/>
      <c r="Z1918" s="55"/>
      <c r="AA1918" s="55"/>
      <c r="AB1918" s="8"/>
      <c r="AC1918" s="58"/>
      <c r="AD1918" s="55"/>
      <c r="AE1918" s="55"/>
      <c r="AF1918" s="55"/>
      <c r="AG1918" s="8"/>
      <c r="AH1918" s="58"/>
      <c r="AI1918" s="55"/>
      <c r="AJ1918" s="55"/>
      <c r="AK1918" s="55">
        <v>820.74</v>
      </c>
      <c r="AL1918" s="8">
        <v>999591.13639065344</v>
      </c>
      <c r="AM1918" s="58">
        <v>1.2179144874024093</v>
      </c>
      <c r="AN1918" s="237">
        <v>1</v>
      </c>
      <c r="AO1918" s="228"/>
      <c r="AP1918" s="55">
        <v>806.46</v>
      </c>
      <c r="AQ1918" s="200">
        <v>957078.5744502265</v>
      </c>
      <c r="AR1918" s="201">
        <v>1.1867650899613451</v>
      </c>
      <c r="AS1918" s="55">
        <v>1</v>
      </c>
      <c r="AT1918" s="55"/>
      <c r="AU1918" s="423">
        <v>1137.6503751065889</v>
      </c>
      <c r="AV1918" s="200">
        <v>1269912.074331711</v>
      </c>
      <c r="AW1918" s="201">
        <v>1.1162586521476163</v>
      </c>
      <c r="AX1918" s="423">
        <v>1</v>
      </c>
      <c r="AY1918" s="55"/>
      <c r="AZ1918" s="424">
        <v>859.01986820898537</v>
      </c>
      <c r="BA1918" s="200">
        <v>979793.56825658947</v>
      </c>
      <c r="BB1918" s="201">
        <v>1.1405947691284619</v>
      </c>
      <c r="BC1918" s="425">
        <v>1</v>
      </c>
      <c r="BD1918" s="136"/>
    </row>
    <row r="1919" spans="1:56" s="4" customFormat="1" ht="11.25" customHeight="1">
      <c r="A1919" s="123">
        <v>410</v>
      </c>
      <c r="B1919" s="55" t="s">
        <v>1015</v>
      </c>
      <c r="C1919" s="345">
        <v>5</v>
      </c>
      <c r="D1919" s="57">
        <v>33692</v>
      </c>
      <c r="E1919" s="94">
        <v>210</v>
      </c>
      <c r="F1919" s="55" t="s">
        <v>1012</v>
      </c>
      <c r="G1919" s="55" t="s">
        <v>748</v>
      </c>
      <c r="H1919" s="55" t="s">
        <v>1013</v>
      </c>
      <c r="I1919" s="55" t="s">
        <v>849</v>
      </c>
      <c r="J1919" s="55" t="s">
        <v>591</v>
      </c>
      <c r="K1919" s="55" t="s">
        <v>848</v>
      </c>
      <c r="L1919" s="55"/>
      <c r="M1919" s="8"/>
      <c r="N1919" s="58"/>
      <c r="O1919" s="55"/>
      <c r="P1919" s="55"/>
      <c r="Q1919" s="55"/>
      <c r="R1919" s="8"/>
      <c r="S1919" s="58"/>
      <c r="T1919" s="55"/>
      <c r="U1919" s="55"/>
      <c r="V1919" s="55"/>
      <c r="W1919" s="8"/>
      <c r="X1919" s="58"/>
      <c r="Y1919" s="55"/>
      <c r="Z1919" s="55"/>
      <c r="AA1919" s="55"/>
      <c r="AB1919" s="8"/>
      <c r="AC1919" s="58"/>
      <c r="AD1919" s="55"/>
      <c r="AE1919" s="55"/>
      <c r="AF1919" s="55"/>
      <c r="AG1919" s="8"/>
      <c r="AH1919" s="58"/>
      <c r="AI1919" s="55"/>
      <c r="AJ1919" s="55"/>
      <c r="AK1919" s="55">
        <v>656.7</v>
      </c>
      <c r="AL1919" s="8">
        <v>799802.84913289663</v>
      </c>
      <c r="AM1919" s="58">
        <v>1.2179120589811125</v>
      </c>
      <c r="AN1919" s="237">
        <v>1</v>
      </c>
      <c r="AO1919" s="228"/>
      <c r="AP1919" s="55">
        <v>836.22</v>
      </c>
      <c r="AQ1919" s="200">
        <v>990398.94621203223</v>
      </c>
      <c r="AR1919" s="201">
        <v>1.1843760567937052</v>
      </c>
      <c r="AS1919" s="55">
        <v>1</v>
      </c>
      <c r="AT1919" s="55"/>
      <c r="AU1919" s="423">
        <v>977.06752617454003</v>
      </c>
      <c r="AV1919" s="200">
        <v>1090660.0798247973</v>
      </c>
      <c r="AW1919" s="201">
        <v>1.1162586521476157</v>
      </c>
      <c r="AX1919" s="423">
        <v>1</v>
      </c>
      <c r="AY1919" s="55"/>
      <c r="AZ1919" s="424">
        <v>1020.6072922117107</v>
      </c>
      <c r="BA1919" s="200">
        <v>1164099.3388310424</v>
      </c>
      <c r="BB1919" s="201">
        <v>1.1405947691284635</v>
      </c>
      <c r="BC1919" s="425">
        <v>1</v>
      </c>
      <c r="BD1919" s="136"/>
    </row>
    <row r="1920" spans="1:56" ht="11.25" customHeight="1">
      <c r="A1920" s="123">
        <v>410</v>
      </c>
      <c r="B1920" s="55" t="s">
        <v>1015</v>
      </c>
      <c r="C1920" s="345">
        <v>6</v>
      </c>
      <c r="D1920" s="57">
        <v>34058</v>
      </c>
      <c r="E1920" s="94">
        <v>210</v>
      </c>
      <c r="F1920" s="55" t="s">
        <v>1012</v>
      </c>
      <c r="G1920" s="55" t="s">
        <v>748</v>
      </c>
      <c r="H1920" s="55" t="s">
        <v>1013</v>
      </c>
      <c r="I1920" s="55" t="s">
        <v>849</v>
      </c>
      <c r="J1920" s="55" t="s">
        <v>591</v>
      </c>
      <c r="K1920" s="55" t="s">
        <v>848</v>
      </c>
      <c r="L1920" s="55"/>
      <c r="M1920" s="8"/>
      <c r="N1920" s="58"/>
      <c r="O1920" s="55"/>
      <c r="P1920" s="55"/>
      <c r="Q1920" s="55"/>
      <c r="R1920" s="8"/>
      <c r="S1920" s="58"/>
      <c r="T1920" s="55"/>
      <c r="U1920" s="55"/>
      <c r="V1920" s="55"/>
      <c r="W1920" s="8"/>
      <c r="X1920" s="58"/>
      <c r="Y1920" s="55"/>
      <c r="Z1920" s="55"/>
      <c r="AA1920" s="55"/>
      <c r="AB1920" s="8"/>
      <c r="AC1920" s="58"/>
      <c r="AD1920" s="55"/>
      <c r="AE1920" s="55"/>
      <c r="AF1920" s="55"/>
      <c r="AG1920" s="8"/>
      <c r="AH1920" s="58"/>
      <c r="AI1920" s="55"/>
      <c r="AJ1920" s="55"/>
      <c r="AK1920" s="55">
        <v>914.93</v>
      </c>
      <c r="AL1920" s="8">
        <v>1114301.7459019832</v>
      </c>
      <c r="AM1920" s="58">
        <v>1.2179092891281118</v>
      </c>
      <c r="AN1920" s="237">
        <v>1</v>
      </c>
      <c r="AO1920" s="228"/>
      <c r="AP1920" s="55">
        <v>1148.9100000000001</v>
      </c>
      <c r="AQ1920" s="200">
        <v>1360481.2915955167</v>
      </c>
      <c r="AR1920" s="201">
        <v>1.1841495779438918</v>
      </c>
      <c r="AS1920" s="55">
        <v>1</v>
      </c>
      <c r="AT1920" s="55"/>
      <c r="AU1920" s="423">
        <v>946.75395251222142</v>
      </c>
      <c r="AV1920" s="200">
        <v>1056822.2909467209</v>
      </c>
      <c r="AW1920" s="201">
        <v>1.1162586521476165</v>
      </c>
      <c r="AX1920" s="423">
        <v>1</v>
      </c>
      <c r="AY1920" s="55"/>
      <c r="AZ1920" s="424">
        <v>966.40576812083702</v>
      </c>
      <c r="BA1920" s="200">
        <v>1102277.3639742003</v>
      </c>
      <c r="BB1920" s="201">
        <v>1.1405947691284624</v>
      </c>
      <c r="BC1920" s="425">
        <v>1</v>
      </c>
      <c r="BD1920" s="136"/>
    </row>
    <row r="1921" spans="1:56" ht="11.25" customHeight="1">
      <c r="A1921" s="357">
        <v>411</v>
      </c>
      <c r="B1921" s="263" t="s">
        <v>768</v>
      </c>
      <c r="C1921" s="344">
        <v>0</v>
      </c>
      <c r="D1921" s="264"/>
      <c r="E1921" s="421">
        <v>1200</v>
      </c>
      <c r="F1921" s="263" t="s">
        <v>312</v>
      </c>
      <c r="G1921" s="263" t="s">
        <v>338</v>
      </c>
      <c r="H1921" s="263" t="s">
        <v>769</v>
      </c>
      <c r="I1921" s="263" t="s">
        <v>849</v>
      </c>
      <c r="J1921" s="263" t="s">
        <v>591</v>
      </c>
      <c r="K1921" s="263" t="s">
        <v>848</v>
      </c>
      <c r="L1921" s="267">
        <v>7090.9</v>
      </c>
      <c r="M1921" s="265">
        <v>7138323.7136330381</v>
      </c>
      <c r="N1921" s="268">
        <v>1.0066879681892338</v>
      </c>
      <c r="O1921" s="263">
        <v>1</v>
      </c>
      <c r="P1921" s="263"/>
      <c r="Q1921" s="267">
        <v>3960.55</v>
      </c>
      <c r="R1921" s="265">
        <v>3993634.8148180456</v>
      </c>
      <c r="S1921" s="268">
        <v>1.0083535909957067</v>
      </c>
      <c r="T1921" s="263">
        <v>1</v>
      </c>
      <c r="U1921" s="263"/>
      <c r="V1921" s="267">
        <v>5551.8</v>
      </c>
      <c r="W1921" s="265">
        <v>5526577.7388906637</v>
      </c>
      <c r="X1921" s="268">
        <v>0.99545692187950996</v>
      </c>
      <c r="Y1921" s="263">
        <v>1</v>
      </c>
      <c r="Z1921" s="263"/>
      <c r="AA1921" s="267">
        <v>6214</v>
      </c>
      <c r="AB1921" s="265">
        <v>6142793.2169126412</v>
      </c>
      <c r="AC1921" s="268">
        <v>0.98854091034963654</v>
      </c>
      <c r="AD1921" s="263">
        <v>1</v>
      </c>
      <c r="AE1921" s="263"/>
      <c r="AF1921" s="267">
        <v>5294.3</v>
      </c>
      <c r="AG1921" s="265">
        <v>5230407.9144061999</v>
      </c>
      <c r="AH1921" s="268">
        <v>0.98793191062202745</v>
      </c>
      <c r="AI1921" s="263">
        <v>1</v>
      </c>
      <c r="AJ1921" s="263"/>
      <c r="AK1921" s="263">
        <v>6935</v>
      </c>
      <c r="AL1921" s="265">
        <v>6754241.3885984281</v>
      </c>
      <c r="AM1921" s="268">
        <v>0.97393531198246974</v>
      </c>
      <c r="AN1921" s="263"/>
      <c r="AO1921" s="313"/>
      <c r="AP1921" s="263">
        <v>7028.3</v>
      </c>
      <c r="AQ1921" s="265">
        <v>6809524.7273273803</v>
      </c>
      <c r="AR1921" s="268">
        <v>0.96887223472637485</v>
      </c>
      <c r="AS1921" s="263"/>
      <c r="AT1921" s="263"/>
      <c r="AU1921" s="422">
        <v>6828.0586072610004</v>
      </c>
      <c r="AV1921" s="265">
        <v>6584634.2870317679</v>
      </c>
      <c r="AW1921" s="268">
        <v>0.96434940965937621</v>
      </c>
      <c r="AX1921" s="422"/>
      <c r="AY1921" s="263"/>
      <c r="AZ1921" s="422">
        <v>6415.5679001969984</v>
      </c>
      <c r="BA1921" s="265">
        <v>6162357.926495255</v>
      </c>
      <c r="BB1921" s="268">
        <v>0.96053194703247269</v>
      </c>
      <c r="BC1921" s="422"/>
      <c r="BD1921" s="263"/>
    </row>
    <row r="1922" spans="1:56" ht="11.25" customHeight="1">
      <c r="A1922" s="123">
        <v>411</v>
      </c>
      <c r="B1922" s="55" t="s">
        <v>768</v>
      </c>
      <c r="C1922" s="345">
        <v>1</v>
      </c>
      <c r="D1922" s="57">
        <v>40219</v>
      </c>
      <c r="E1922" s="94">
        <v>300</v>
      </c>
      <c r="F1922" s="55" t="s">
        <v>312</v>
      </c>
      <c r="G1922" s="55" t="s">
        <v>338</v>
      </c>
      <c r="H1922" s="55" t="s">
        <v>769</v>
      </c>
      <c r="I1922" s="55" t="s">
        <v>849</v>
      </c>
      <c r="J1922" s="55" t="s">
        <v>591</v>
      </c>
      <c r="K1922" s="55" t="s">
        <v>848</v>
      </c>
      <c r="L1922" s="55"/>
      <c r="M1922" s="8"/>
      <c r="N1922" s="58"/>
      <c r="O1922" s="55"/>
      <c r="P1922" s="55"/>
      <c r="Q1922" s="55"/>
      <c r="R1922" s="8"/>
      <c r="S1922" s="58"/>
      <c r="T1922" s="55"/>
      <c r="U1922" s="55"/>
      <c r="V1922" s="55"/>
      <c r="W1922" s="8"/>
      <c r="X1922" s="58"/>
      <c r="Y1922" s="55"/>
      <c r="Z1922" s="55"/>
      <c r="AA1922" s="55"/>
      <c r="AB1922" s="8"/>
      <c r="AC1922" s="58"/>
      <c r="AD1922" s="55"/>
      <c r="AE1922" s="55"/>
      <c r="AF1922" s="55"/>
      <c r="AG1922" s="8"/>
      <c r="AH1922" s="58"/>
      <c r="AI1922" s="55"/>
      <c r="AJ1922" s="55"/>
      <c r="AK1922" s="55">
        <v>1728.56</v>
      </c>
      <c r="AL1922" s="8">
        <v>1646447.2746006488</v>
      </c>
      <c r="AM1922" s="58">
        <v>0.95249645635711155</v>
      </c>
      <c r="AN1922" s="237">
        <v>1</v>
      </c>
      <c r="AO1922" s="228"/>
      <c r="AP1922" s="55">
        <v>1658.8453200000001</v>
      </c>
      <c r="AQ1922" s="200">
        <v>1627219.001662811</v>
      </c>
      <c r="AR1922" s="201">
        <v>0.98093473939017461</v>
      </c>
      <c r="AS1922" s="55">
        <v>1</v>
      </c>
      <c r="AT1922" s="55"/>
      <c r="AU1922" s="423">
        <v>1734.3377465496478</v>
      </c>
      <c r="AV1922" s="200">
        <v>1711395.4171528204</v>
      </c>
      <c r="AW1922" s="201">
        <v>0.98677170612098497</v>
      </c>
      <c r="AX1922" s="423">
        <v>1</v>
      </c>
      <c r="AY1922" s="55"/>
      <c r="AZ1922" s="424">
        <v>1684.3069329633943</v>
      </c>
      <c r="BA1922" s="200">
        <v>1591055.4804694033</v>
      </c>
      <c r="BB1922" s="201">
        <v>0.94463511924758092</v>
      </c>
      <c r="BC1922" s="425">
        <v>1</v>
      </c>
      <c r="BD1922" s="136"/>
    </row>
    <row r="1923" spans="1:56" ht="11.25" customHeight="1">
      <c r="A1923" s="123">
        <v>411</v>
      </c>
      <c r="B1923" s="55" t="s">
        <v>768</v>
      </c>
      <c r="C1923" s="345">
        <v>2</v>
      </c>
      <c r="D1923" s="57">
        <v>40355</v>
      </c>
      <c r="E1923" s="94">
        <v>300</v>
      </c>
      <c r="F1923" s="55" t="s">
        <v>312</v>
      </c>
      <c r="G1923" s="55" t="s">
        <v>338</v>
      </c>
      <c r="H1923" s="55" t="s">
        <v>769</v>
      </c>
      <c r="I1923" s="55" t="s">
        <v>849</v>
      </c>
      <c r="J1923" s="55" t="s">
        <v>591</v>
      </c>
      <c r="K1923" s="55" t="s">
        <v>848</v>
      </c>
      <c r="L1923" s="55"/>
      <c r="M1923" s="8"/>
      <c r="N1923" s="58"/>
      <c r="O1923" s="55"/>
      <c r="P1923" s="55"/>
      <c r="Q1923" s="55"/>
      <c r="R1923" s="8"/>
      <c r="S1923" s="58"/>
      <c r="T1923" s="55"/>
      <c r="U1923" s="55"/>
      <c r="V1923" s="55"/>
      <c r="W1923" s="8"/>
      <c r="X1923" s="58"/>
      <c r="Y1923" s="55"/>
      <c r="Z1923" s="55"/>
      <c r="AA1923" s="55"/>
      <c r="AB1923" s="8"/>
      <c r="AC1923" s="58"/>
      <c r="AD1923" s="55"/>
      <c r="AE1923" s="55"/>
      <c r="AF1923" s="55"/>
      <c r="AG1923" s="8"/>
      <c r="AH1923" s="58"/>
      <c r="AI1923" s="55"/>
      <c r="AJ1923" s="55"/>
      <c r="AK1923" s="55">
        <v>1856.8389999999999</v>
      </c>
      <c r="AL1923" s="8">
        <v>1869853.6072879704</v>
      </c>
      <c r="AM1923" s="58">
        <v>1.0070090122449875</v>
      </c>
      <c r="AN1923" s="237">
        <v>1</v>
      </c>
      <c r="AO1923" s="228"/>
      <c r="AP1923" s="55">
        <v>1940.91507</v>
      </c>
      <c r="AQ1923" s="200">
        <v>1917278.3293599195</v>
      </c>
      <c r="AR1923" s="201">
        <v>0.98782185732625571</v>
      </c>
      <c r="AS1923" s="55">
        <v>1</v>
      </c>
      <c r="AT1923" s="55"/>
      <c r="AU1923" s="423">
        <v>1650.159173919352</v>
      </c>
      <c r="AV1923" s="200">
        <v>1545992.6918275028</v>
      </c>
      <c r="AW1923" s="201">
        <v>0.93687488835126143</v>
      </c>
      <c r="AX1923" s="423">
        <v>1</v>
      </c>
      <c r="AY1923" s="55"/>
      <c r="AZ1923" s="424">
        <v>1650.7367581296066</v>
      </c>
      <c r="BA1923" s="200">
        <v>1598017.1913272929</v>
      </c>
      <c r="BB1923" s="201">
        <v>0.96806300790075794</v>
      </c>
      <c r="BC1923" s="425">
        <v>1</v>
      </c>
      <c r="BD1923" s="136"/>
    </row>
    <row r="1924" spans="1:56" ht="11.25" customHeight="1">
      <c r="A1924" s="123">
        <v>411</v>
      </c>
      <c r="B1924" s="55" t="s">
        <v>76</v>
      </c>
      <c r="C1924" s="345">
        <v>3</v>
      </c>
      <c r="D1924" s="57">
        <v>40905</v>
      </c>
      <c r="E1924" s="94">
        <v>300</v>
      </c>
      <c r="F1924" s="55" t="s">
        <v>312</v>
      </c>
      <c r="G1924" s="55" t="s">
        <v>338</v>
      </c>
      <c r="H1924" s="55" t="s">
        <v>769</v>
      </c>
      <c r="I1924" s="55" t="s">
        <v>849</v>
      </c>
      <c r="J1924" s="55" t="s">
        <v>591</v>
      </c>
      <c r="K1924" s="55" t="s">
        <v>848</v>
      </c>
      <c r="L1924" s="55"/>
      <c r="M1924" s="8"/>
      <c r="N1924" s="58"/>
      <c r="O1924" s="55"/>
      <c r="P1924" s="55"/>
      <c r="Q1924" s="55"/>
      <c r="R1924" s="8"/>
      <c r="S1924" s="58"/>
      <c r="T1924" s="55"/>
      <c r="U1924" s="55"/>
      <c r="V1924" s="55"/>
      <c r="W1924" s="8"/>
      <c r="X1924" s="58"/>
      <c r="Y1924" s="55"/>
      <c r="Z1924" s="55"/>
      <c r="AA1924" s="55"/>
      <c r="AB1924" s="8"/>
      <c r="AC1924" s="58"/>
      <c r="AD1924" s="55"/>
      <c r="AE1924" s="55"/>
      <c r="AF1924" s="55"/>
      <c r="AG1924" s="8"/>
      <c r="AH1924" s="58"/>
      <c r="AI1924" s="55"/>
      <c r="AJ1924" s="55"/>
      <c r="AK1924" s="55">
        <v>1716.76</v>
      </c>
      <c r="AL1924" s="8">
        <v>1662474.4846465208</v>
      </c>
      <c r="AM1924" s="58">
        <v>0.96837908889216939</v>
      </c>
      <c r="AN1924" s="237">
        <v>1</v>
      </c>
      <c r="AO1924" s="228"/>
      <c r="AP1924" s="55">
        <v>1781.15238</v>
      </c>
      <c r="AQ1924" s="200">
        <v>1702919.7321406968</v>
      </c>
      <c r="AR1924" s="201">
        <v>0.95607750985387152</v>
      </c>
      <c r="AS1924" s="55">
        <v>1</v>
      </c>
      <c r="AT1924" s="55"/>
      <c r="AU1924" s="423">
        <v>1699.4830245302169</v>
      </c>
      <c r="AV1924" s="200">
        <v>1649805.511368321</v>
      </c>
      <c r="AW1924" s="201">
        <v>0.97076904420647092</v>
      </c>
      <c r="AX1924" s="423">
        <v>1</v>
      </c>
      <c r="AY1924" s="55"/>
      <c r="AZ1924" s="424">
        <v>1499.5138456156676</v>
      </c>
      <c r="BA1924" s="200">
        <v>1444715.4928246574</v>
      </c>
      <c r="BB1924" s="201">
        <v>0.96345592076309827</v>
      </c>
      <c r="BC1924" s="425">
        <v>1</v>
      </c>
      <c r="BD1924" s="136"/>
    </row>
    <row r="1925" spans="1:56" ht="11.25" customHeight="1">
      <c r="A1925" s="123">
        <v>411</v>
      </c>
      <c r="B1925" s="55" t="s">
        <v>76</v>
      </c>
      <c r="C1925" s="345">
        <v>4</v>
      </c>
      <c r="D1925" s="57">
        <v>40996</v>
      </c>
      <c r="E1925" s="94">
        <v>300</v>
      </c>
      <c r="F1925" s="55" t="s">
        <v>312</v>
      </c>
      <c r="G1925" s="55" t="s">
        <v>338</v>
      </c>
      <c r="H1925" s="55" t="s">
        <v>769</v>
      </c>
      <c r="I1925" s="55" t="s">
        <v>849</v>
      </c>
      <c r="J1925" s="55" t="s">
        <v>591</v>
      </c>
      <c r="K1925" s="55" t="s">
        <v>848</v>
      </c>
      <c r="L1925" s="55"/>
      <c r="M1925" s="8"/>
      <c r="N1925" s="58"/>
      <c r="O1925" s="55"/>
      <c r="P1925" s="55"/>
      <c r="Q1925" s="55"/>
      <c r="R1925" s="8"/>
      <c r="S1925" s="58"/>
      <c r="T1925" s="55"/>
      <c r="U1925" s="55"/>
      <c r="V1925" s="55"/>
      <c r="W1925" s="8"/>
      <c r="X1925" s="58"/>
      <c r="Y1925" s="55"/>
      <c r="Z1925" s="55"/>
      <c r="AA1925" s="55"/>
      <c r="AB1925" s="8"/>
      <c r="AC1925" s="58"/>
      <c r="AD1925" s="55"/>
      <c r="AE1925" s="55"/>
      <c r="AF1925" s="55"/>
      <c r="AG1925" s="8"/>
      <c r="AH1925" s="58"/>
      <c r="AI1925" s="55"/>
      <c r="AJ1925" s="55"/>
      <c r="AK1925" s="55">
        <v>1632.739</v>
      </c>
      <c r="AL1925" s="8">
        <v>1574805.2792462718</v>
      </c>
      <c r="AM1925" s="58">
        <v>0.96451746375034331</v>
      </c>
      <c r="AN1925" s="237">
        <v>1</v>
      </c>
      <c r="AO1925" s="228"/>
      <c r="AP1925" s="55">
        <v>1647.3752400000001</v>
      </c>
      <c r="AQ1925" s="200">
        <v>1562100.4532131911</v>
      </c>
      <c r="AR1925" s="201">
        <v>0.94823596669644683</v>
      </c>
      <c r="AS1925" s="55">
        <v>1</v>
      </c>
      <c r="AT1925" s="55"/>
      <c r="AU1925" s="423">
        <v>1744.0786622617834</v>
      </c>
      <c r="AV1925" s="200">
        <v>1677440.666683123</v>
      </c>
      <c r="AW1925" s="201">
        <v>0.961791863509045</v>
      </c>
      <c r="AX1925" s="423">
        <v>1</v>
      </c>
      <c r="AY1925" s="55"/>
      <c r="AZ1925" s="424">
        <v>1581.0103634883303</v>
      </c>
      <c r="BA1925" s="200">
        <v>1528569.7618739016</v>
      </c>
      <c r="BB1925" s="201">
        <v>0.96683095644058636</v>
      </c>
      <c r="BC1925" s="425">
        <v>1</v>
      </c>
      <c r="BD1925" s="136"/>
    </row>
    <row r="1926" spans="1:56" s="4" customFormat="1" ht="11.25" customHeight="1">
      <c r="A1926" s="357">
        <v>412</v>
      </c>
      <c r="B1926" s="263" t="s">
        <v>872</v>
      </c>
      <c r="C1926" s="344">
        <v>0</v>
      </c>
      <c r="D1926" s="264"/>
      <c r="E1926" s="421">
        <v>250</v>
      </c>
      <c r="F1926" s="263" t="s">
        <v>327</v>
      </c>
      <c r="G1926" s="263" t="s">
        <v>748</v>
      </c>
      <c r="H1926" s="263" t="s">
        <v>880</v>
      </c>
      <c r="I1926" s="263" t="s">
        <v>103</v>
      </c>
      <c r="J1926" s="263"/>
      <c r="K1926" s="263"/>
      <c r="L1926" s="267">
        <v>560.04570000000001</v>
      </c>
      <c r="M1926" s="265">
        <v>0</v>
      </c>
      <c r="N1926" s="268">
        <v>0</v>
      </c>
      <c r="O1926" s="263"/>
      <c r="P1926" s="263"/>
      <c r="Q1926" s="267">
        <v>591.86580000000004</v>
      </c>
      <c r="R1926" s="265">
        <v>0</v>
      </c>
      <c r="S1926" s="268">
        <v>0</v>
      </c>
      <c r="T1926" s="263"/>
      <c r="U1926" s="263"/>
      <c r="V1926" s="267">
        <v>929.27030000000002</v>
      </c>
      <c r="W1926" s="265">
        <v>0</v>
      </c>
      <c r="X1926" s="268">
        <v>0</v>
      </c>
      <c r="Y1926" s="263"/>
      <c r="Z1926" s="263"/>
      <c r="AA1926" s="265">
        <v>1084.3311000000001</v>
      </c>
      <c r="AB1926" s="265">
        <v>0</v>
      </c>
      <c r="AC1926" s="268">
        <v>0</v>
      </c>
      <c r="AD1926" s="263"/>
      <c r="AE1926" s="263"/>
      <c r="AF1926" s="271">
        <v>820.14865000000009</v>
      </c>
      <c r="AG1926" s="265">
        <v>0</v>
      </c>
      <c r="AH1926" s="268">
        <v>0</v>
      </c>
      <c r="AI1926" s="263"/>
      <c r="AJ1926" s="263"/>
      <c r="AK1926" s="263">
        <v>1234.8944999999999</v>
      </c>
      <c r="AL1926" s="265">
        <v>0</v>
      </c>
      <c r="AM1926" s="268">
        <v>0</v>
      </c>
      <c r="AN1926" s="263"/>
      <c r="AO1926" s="313"/>
      <c r="AP1926" s="263">
        <v>1183.5724</v>
      </c>
      <c r="AQ1926" s="265">
        <v>0</v>
      </c>
      <c r="AR1926" s="268">
        <v>0</v>
      </c>
      <c r="AS1926" s="263"/>
      <c r="AT1926" s="263"/>
      <c r="AU1926" s="422">
        <v>1259.9684999999999</v>
      </c>
      <c r="AV1926" s="265">
        <v>0</v>
      </c>
      <c r="AW1926" s="268">
        <v>0</v>
      </c>
      <c r="AX1926" s="422"/>
      <c r="AY1926" s="263"/>
      <c r="AZ1926" s="422">
        <v>1225.5813000000001</v>
      </c>
      <c r="BA1926" s="265">
        <v>0</v>
      </c>
      <c r="BB1926" s="268">
        <v>0</v>
      </c>
      <c r="BC1926" s="422"/>
      <c r="BD1926" s="263"/>
    </row>
    <row r="1927" spans="1:56" ht="11.25" customHeight="1">
      <c r="A1927" s="123">
        <v>412</v>
      </c>
      <c r="B1927" s="55" t="s">
        <v>872</v>
      </c>
      <c r="C1927" s="345">
        <v>1</v>
      </c>
      <c r="D1927" s="57">
        <v>38264</v>
      </c>
      <c r="E1927" s="8">
        <v>50</v>
      </c>
      <c r="F1927" s="55" t="s">
        <v>327</v>
      </c>
      <c r="G1927" s="55" t="s">
        <v>748</v>
      </c>
      <c r="H1927" s="55" t="s">
        <v>880</v>
      </c>
      <c r="I1927" s="55" t="s">
        <v>103</v>
      </c>
      <c r="J1927" s="55"/>
      <c r="K1927" s="55"/>
      <c r="L1927" s="163"/>
      <c r="M1927" s="244"/>
      <c r="N1927" s="245"/>
      <c r="O1927" s="163"/>
      <c r="P1927" s="163"/>
      <c r="Q1927" s="163"/>
      <c r="R1927" s="244"/>
      <c r="S1927" s="245"/>
      <c r="T1927" s="163"/>
      <c r="U1927" s="163"/>
      <c r="V1927" s="163"/>
      <c r="W1927" s="244"/>
      <c r="X1927" s="245"/>
      <c r="Y1927" s="163"/>
      <c r="Z1927" s="163"/>
      <c r="AA1927" s="163"/>
      <c r="AB1927" s="244"/>
      <c r="AC1927" s="245"/>
      <c r="AD1927" s="163"/>
      <c r="AE1927" s="163"/>
      <c r="AF1927" s="163"/>
      <c r="AG1927" s="244"/>
      <c r="AH1927" s="245"/>
      <c r="AI1927" s="163"/>
      <c r="AJ1927" s="163"/>
      <c r="AK1927" s="163">
        <v>272.59019999999998</v>
      </c>
      <c r="AL1927" s="8">
        <v>0</v>
      </c>
      <c r="AM1927" s="58">
        <v>0</v>
      </c>
      <c r="AN1927" s="163"/>
      <c r="AO1927" s="317"/>
      <c r="AP1927" s="163">
        <v>246.67</v>
      </c>
      <c r="AQ1927" s="200">
        <v>0</v>
      </c>
      <c r="AR1927" s="201">
        <v>0</v>
      </c>
      <c r="AS1927" s="163"/>
      <c r="AT1927" s="163"/>
      <c r="AU1927" s="423">
        <v>249.19775000000001</v>
      </c>
      <c r="AV1927" s="200">
        <v>0</v>
      </c>
      <c r="AW1927" s="201">
        <v>0</v>
      </c>
      <c r="AX1927" s="423"/>
      <c r="AY1927" s="163"/>
      <c r="AZ1927" s="423">
        <v>224.40235000000001</v>
      </c>
      <c r="BA1927" s="200">
        <v>0</v>
      </c>
      <c r="BB1927" s="201">
        <v>0</v>
      </c>
      <c r="BC1927" s="425"/>
      <c r="BD1927" s="171"/>
    </row>
    <row r="1928" spans="1:56" ht="11.25" customHeight="1">
      <c r="A1928" s="123">
        <v>412</v>
      </c>
      <c r="B1928" s="55" t="s">
        <v>872</v>
      </c>
      <c r="C1928" s="345">
        <v>2</v>
      </c>
      <c r="D1928" s="57">
        <v>38234</v>
      </c>
      <c r="E1928" s="8">
        <v>50</v>
      </c>
      <c r="F1928" s="55" t="s">
        <v>327</v>
      </c>
      <c r="G1928" s="55" t="s">
        <v>748</v>
      </c>
      <c r="H1928" s="55" t="s">
        <v>880</v>
      </c>
      <c r="I1928" s="55" t="s">
        <v>103</v>
      </c>
      <c r="J1928" s="55"/>
      <c r="K1928" s="55"/>
      <c r="L1928" s="56"/>
      <c r="M1928" s="200"/>
      <c r="N1928" s="201"/>
      <c r="O1928" s="56"/>
      <c r="P1928" s="56"/>
      <c r="Q1928" s="56"/>
      <c r="R1928" s="200"/>
      <c r="S1928" s="201"/>
      <c r="T1928" s="56"/>
      <c r="U1928" s="56"/>
      <c r="V1928" s="56"/>
      <c r="W1928" s="200"/>
      <c r="X1928" s="201"/>
      <c r="Y1928" s="56"/>
      <c r="Z1928" s="56"/>
      <c r="AA1928" s="56"/>
      <c r="AB1928" s="200"/>
      <c r="AC1928" s="201"/>
      <c r="AD1928" s="56"/>
      <c r="AE1928" s="56"/>
      <c r="AF1928" s="56"/>
      <c r="AG1928" s="200"/>
      <c r="AH1928" s="201"/>
      <c r="AI1928" s="56"/>
      <c r="AJ1928" s="56"/>
      <c r="AK1928" s="55">
        <v>263.8143</v>
      </c>
      <c r="AL1928" s="8">
        <v>0</v>
      </c>
      <c r="AM1928" s="58">
        <v>0</v>
      </c>
      <c r="AN1928" s="55"/>
      <c r="AO1928" s="228"/>
      <c r="AP1928" s="56">
        <v>159.65</v>
      </c>
      <c r="AQ1928" s="200">
        <v>0</v>
      </c>
      <c r="AR1928" s="201">
        <v>0</v>
      </c>
      <c r="AS1928" s="56"/>
      <c r="AT1928" s="56"/>
      <c r="AU1928" s="423">
        <v>296.45029999999997</v>
      </c>
      <c r="AV1928" s="200">
        <v>0</v>
      </c>
      <c r="AW1928" s="201">
        <v>0</v>
      </c>
      <c r="AX1928" s="423"/>
      <c r="AY1928" s="56"/>
      <c r="AZ1928" s="423">
        <v>277.20699999999999</v>
      </c>
      <c r="BA1928" s="200">
        <v>0</v>
      </c>
      <c r="BB1928" s="201">
        <v>0</v>
      </c>
      <c r="BC1928" s="425"/>
      <c r="BD1928" s="139"/>
    </row>
    <row r="1929" spans="1:56" ht="11.25" customHeight="1">
      <c r="A1929" s="123">
        <v>412</v>
      </c>
      <c r="B1929" s="55" t="s">
        <v>872</v>
      </c>
      <c r="C1929" s="345">
        <v>3</v>
      </c>
      <c r="D1929" s="57">
        <v>38231</v>
      </c>
      <c r="E1929" s="8">
        <v>50</v>
      </c>
      <c r="F1929" s="55" t="s">
        <v>327</v>
      </c>
      <c r="G1929" s="55" t="s">
        <v>748</v>
      </c>
      <c r="H1929" s="55" t="s">
        <v>880</v>
      </c>
      <c r="I1929" s="55" t="s">
        <v>103</v>
      </c>
      <c r="J1929" s="55"/>
      <c r="K1929" s="55"/>
      <c r="L1929" s="55"/>
      <c r="M1929" s="8"/>
      <c r="N1929" s="58"/>
      <c r="O1929" s="55"/>
      <c r="P1929" s="55"/>
      <c r="Q1929" s="55"/>
      <c r="R1929" s="8"/>
      <c r="S1929" s="58"/>
      <c r="T1929" s="55"/>
      <c r="U1929" s="55"/>
      <c r="V1929" s="55"/>
      <c r="W1929" s="8"/>
      <c r="X1929" s="58"/>
      <c r="Y1929" s="55"/>
      <c r="Z1929" s="55"/>
      <c r="AA1929" s="55"/>
      <c r="AB1929" s="8"/>
      <c r="AC1929" s="58"/>
      <c r="AD1929" s="55"/>
      <c r="AE1929" s="55"/>
      <c r="AF1929" s="55"/>
      <c r="AG1929" s="8"/>
      <c r="AH1929" s="58"/>
      <c r="AI1929" s="55"/>
      <c r="AJ1929" s="55"/>
      <c r="AK1929" s="55">
        <v>190.7415</v>
      </c>
      <c r="AL1929" s="8">
        <v>0</v>
      </c>
      <c r="AM1929" s="58">
        <v>0</v>
      </c>
      <c r="AN1929" s="55"/>
      <c r="AO1929" s="228"/>
      <c r="AP1929" s="55">
        <v>243.01</v>
      </c>
      <c r="AQ1929" s="200">
        <v>0</v>
      </c>
      <c r="AR1929" s="201">
        <v>0</v>
      </c>
      <c r="AS1929" s="55"/>
      <c r="AT1929" s="55"/>
      <c r="AU1929" s="423">
        <v>237.09855000000002</v>
      </c>
      <c r="AV1929" s="200">
        <v>0</v>
      </c>
      <c r="AW1929" s="201">
        <v>0</v>
      </c>
      <c r="AX1929" s="423"/>
      <c r="AY1929" s="55"/>
      <c r="AZ1929" s="423">
        <v>227.34755000000001</v>
      </c>
      <c r="BA1929" s="200">
        <v>0</v>
      </c>
      <c r="BB1929" s="201">
        <v>0</v>
      </c>
      <c r="BC1929" s="425"/>
      <c r="BD1929" s="136"/>
    </row>
    <row r="1930" spans="1:56" s="4" customFormat="1" ht="11.25" customHeight="1">
      <c r="A1930" s="123">
        <v>412</v>
      </c>
      <c r="B1930" s="55" t="s">
        <v>872</v>
      </c>
      <c r="C1930" s="345">
        <v>4</v>
      </c>
      <c r="D1930" s="57">
        <v>38231</v>
      </c>
      <c r="E1930" s="8">
        <v>50</v>
      </c>
      <c r="F1930" s="55" t="s">
        <v>327</v>
      </c>
      <c r="G1930" s="55" t="s">
        <v>748</v>
      </c>
      <c r="H1930" s="55" t="s">
        <v>880</v>
      </c>
      <c r="I1930" s="55" t="s">
        <v>103</v>
      </c>
      <c r="J1930" s="55"/>
      <c r="K1930" s="55"/>
      <c r="L1930" s="56"/>
      <c r="M1930" s="200"/>
      <c r="N1930" s="201"/>
      <c r="O1930" s="56"/>
      <c r="P1930" s="56"/>
      <c r="Q1930" s="56"/>
      <c r="R1930" s="200"/>
      <c r="S1930" s="201"/>
      <c r="T1930" s="56"/>
      <c r="U1930" s="56"/>
      <c r="V1930" s="56"/>
      <c r="W1930" s="200"/>
      <c r="X1930" s="201"/>
      <c r="Y1930" s="56"/>
      <c r="Z1930" s="56"/>
      <c r="AA1930" s="56"/>
      <c r="AB1930" s="200"/>
      <c r="AC1930" s="201"/>
      <c r="AD1930" s="56"/>
      <c r="AE1930" s="56"/>
      <c r="AF1930" s="56"/>
      <c r="AG1930" s="200"/>
      <c r="AH1930" s="201"/>
      <c r="AI1930" s="56"/>
      <c r="AJ1930" s="56"/>
      <c r="AK1930" s="55">
        <v>270.85890000000001</v>
      </c>
      <c r="AL1930" s="8">
        <v>0</v>
      </c>
      <c r="AM1930" s="58">
        <v>0</v>
      </c>
      <c r="AN1930" s="55"/>
      <c r="AO1930" s="228"/>
      <c r="AP1930" s="56">
        <v>262.37</v>
      </c>
      <c r="AQ1930" s="200">
        <v>0</v>
      </c>
      <c r="AR1930" s="201">
        <v>0</v>
      </c>
      <c r="AS1930" s="56"/>
      <c r="AT1930" s="56"/>
      <c r="AU1930" s="423">
        <v>216.68115</v>
      </c>
      <c r="AV1930" s="200">
        <v>0</v>
      </c>
      <c r="AW1930" s="201">
        <v>0</v>
      </c>
      <c r="AX1930" s="423"/>
      <c r="AY1930" s="56"/>
      <c r="AZ1930" s="423">
        <v>236.75029999999998</v>
      </c>
      <c r="BA1930" s="200">
        <v>0</v>
      </c>
      <c r="BB1930" s="201">
        <v>0</v>
      </c>
      <c r="BC1930" s="425"/>
      <c r="BD1930" s="139"/>
    </row>
    <row r="1931" spans="1:56" ht="11.25" customHeight="1">
      <c r="A1931" s="123">
        <v>412</v>
      </c>
      <c r="B1931" s="55" t="s">
        <v>872</v>
      </c>
      <c r="C1931" s="345">
        <v>5</v>
      </c>
      <c r="D1931" s="57">
        <v>38336</v>
      </c>
      <c r="E1931" s="8">
        <v>50</v>
      </c>
      <c r="F1931" s="55" t="s">
        <v>327</v>
      </c>
      <c r="G1931" s="55" t="s">
        <v>748</v>
      </c>
      <c r="H1931" s="55" t="s">
        <v>880</v>
      </c>
      <c r="I1931" s="55" t="s">
        <v>103</v>
      </c>
      <c r="J1931" s="55"/>
      <c r="K1931" s="55"/>
      <c r="L1931" s="55"/>
      <c r="M1931" s="8"/>
      <c r="N1931" s="58"/>
      <c r="O1931" s="55"/>
      <c r="P1931" s="55"/>
      <c r="Q1931" s="55"/>
      <c r="R1931" s="8"/>
      <c r="S1931" s="58"/>
      <c r="T1931" s="55"/>
      <c r="U1931" s="55"/>
      <c r="V1931" s="55"/>
      <c r="W1931" s="8"/>
      <c r="X1931" s="58"/>
      <c r="Y1931" s="55"/>
      <c r="Z1931" s="55"/>
      <c r="AA1931" s="55"/>
      <c r="AB1931" s="8"/>
      <c r="AC1931" s="58"/>
      <c r="AD1931" s="55"/>
      <c r="AE1931" s="55"/>
      <c r="AF1931" s="55"/>
      <c r="AG1931" s="8"/>
      <c r="AH1931" s="58"/>
      <c r="AI1931" s="55"/>
      <c r="AJ1931" s="55"/>
      <c r="AK1931" s="55">
        <v>236.8896</v>
      </c>
      <c r="AL1931" s="8">
        <v>0</v>
      </c>
      <c r="AM1931" s="58">
        <v>0</v>
      </c>
      <c r="AN1931" s="55"/>
      <c r="AO1931" s="228"/>
      <c r="AP1931" s="55">
        <v>271.87</v>
      </c>
      <c r="AQ1931" s="200">
        <v>0</v>
      </c>
      <c r="AR1931" s="201">
        <v>0</v>
      </c>
      <c r="AS1931" s="55"/>
      <c r="AT1931" s="55"/>
      <c r="AU1931" s="423">
        <v>260.54075</v>
      </c>
      <c r="AV1931" s="200">
        <v>0</v>
      </c>
      <c r="AW1931" s="201">
        <v>0</v>
      </c>
      <c r="AX1931" s="423"/>
      <c r="AY1931" s="55"/>
      <c r="AZ1931" s="423">
        <v>259.87409999999994</v>
      </c>
      <c r="BA1931" s="200">
        <v>0</v>
      </c>
      <c r="BB1931" s="201">
        <v>0</v>
      </c>
      <c r="BC1931" s="425"/>
      <c r="BD1931" s="136"/>
    </row>
    <row r="1932" spans="1:56" ht="11.25" customHeight="1">
      <c r="A1932" s="357">
        <v>413</v>
      </c>
      <c r="B1932" s="263" t="s">
        <v>561</v>
      </c>
      <c r="C1932" s="344">
        <v>0</v>
      </c>
      <c r="D1932" s="264"/>
      <c r="E1932" s="421">
        <v>1200</v>
      </c>
      <c r="F1932" s="263" t="s">
        <v>327</v>
      </c>
      <c r="G1932" s="263" t="s">
        <v>748</v>
      </c>
      <c r="H1932" s="263" t="s">
        <v>880</v>
      </c>
      <c r="I1932" s="263" t="s">
        <v>103</v>
      </c>
      <c r="J1932" s="263"/>
      <c r="K1932" s="263"/>
      <c r="L1932" s="267">
        <v>374.72694999999999</v>
      </c>
      <c r="M1932" s="265">
        <v>0</v>
      </c>
      <c r="N1932" s="268">
        <v>0</v>
      </c>
      <c r="O1932" s="263"/>
      <c r="P1932" s="263"/>
      <c r="Q1932" s="267">
        <v>0</v>
      </c>
      <c r="R1932" s="265">
        <v>0</v>
      </c>
      <c r="S1932" s="268">
        <v>0</v>
      </c>
      <c r="T1932" s="263"/>
      <c r="U1932" s="263"/>
      <c r="V1932" s="267">
        <v>3226.8546500000002</v>
      </c>
      <c r="W1932" s="265">
        <v>0</v>
      </c>
      <c r="X1932" s="268">
        <v>0</v>
      </c>
      <c r="Y1932" s="263"/>
      <c r="Z1932" s="263"/>
      <c r="AA1932" s="265">
        <v>2145.8667500000001</v>
      </c>
      <c r="AB1932" s="265">
        <v>0</v>
      </c>
      <c r="AC1932" s="268">
        <v>0</v>
      </c>
      <c r="AD1932" s="263"/>
      <c r="AE1932" s="263"/>
      <c r="AF1932" s="271">
        <v>919.12130000000002</v>
      </c>
      <c r="AG1932" s="265">
        <v>0</v>
      </c>
      <c r="AH1932" s="268">
        <v>0</v>
      </c>
      <c r="AI1932" s="263"/>
      <c r="AJ1932" s="263"/>
      <c r="AK1932" s="263">
        <v>3533.4340499999998</v>
      </c>
      <c r="AL1932" s="265">
        <v>0</v>
      </c>
      <c r="AM1932" s="268">
        <v>0</v>
      </c>
      <c r="AN1932" s="263"/>
      <c r="AO1932" s="313"/>
      <c r="AP1932" s="263">
        <v>2497.6489999999999</v>
      </c>
      <c r="AQ1932" s="265">
        <v>0</v>
      </c>
      <c r="AR1932" s="268">
        <v>0</v>
      </c>
      <c r="AS1932" s="263"/>
      <c r="AT1932" s="263"/>
      <c r="AU1932" s="422">
        <v>3577.8110500000003</v>
      </c>
      <c r="AV1932" s="265">
        <v>0</v>
      </c>
      <c r="AW1932" s="268">
        <v>0</v>
      </c>
      <c r="AX1932" s="422"/>
      <c r="AY1932" s="263"/>
      <c r="AZ1932" s="422">
        <v>3868.5798999999997</v>
      </c>
      <c r="BA1932" s="265">
        <v>0</v>
      </c>
      <c r="BB1932" s="268">
        <v>0</v>
      </c>
      <c r="BC1932" s="422"/>
      <c r="BD1932" s="263"/>
    </row>
    <row r="1933" spans="1:56" ht="11.25" customHeight="1">
      <c r="A1933" s="123">
        <v>413</v>
      </c>
      <c r="B1933" s="55" t="s">
        <v>561</v>
      </c>
      <c r="C1933" s="345">
        <v>1</v>
      </c>
      <c r="D1933" s="57">
        <v>38384</v>
      </c>
      <c r="E1933" s="8">
        <v>200</v>
      </c>
      <c r="F1933" s="55" t="s">
        <v>327</v>
      </c>
      <c r="G1933" s="55" t="s">
        <v>748</v>
      </c>
      <c r="H1933" s="55" t="s">
        <v>880</v>
      </c>
      <c r="I1933" s="55" t="s">
        <v>103</v>
      </c>
      <c r="J1933" s="55"/>
      <c r="K1933" s="55"/>
      <c r="L1933" s="55"/>
      <c r="M1933" s="8"/>
      <c r="N1933" s="58"/>
      <c r="O1933" s="55"/>
      <c r="P1933" s="55"/>
      <c r="Q1933" s="55"/>
      <c r="R1933" s="8"/>
      <c r="S1933" s="58"/>
      <c r="T1933" s="55"/>
      <c r="U1933" s="55"/>
      <c r="V1933" s="55"/>
      <c r="W1933" s="8"/>
      <c r="X1933" s="58"/>
      <c r="Y1933" s="55"/>
      <c r="Z1933" s="55"/>
      <c r="AA1933" s="55"/>
      <c r="AB1933" s="8"/>
      <c r="AC1933" s="58"/>
      <c r="AD1933" s="55"/>
      <c r="AE1933" s="55"/>
      <c r="AF1933" s="55"/>
      <c r="AG1933" s="8"/>
      <c r="AH1933" s="58"/>
      <c r="AI1933" s="55"/>
      <c r="AJ1933" s="55"/>
      <c r="AK1933" s="55">
        <v>555.25974999999994</v>
      </c>
      <c r="AL1933" s="8">
        <v>0</v>
      </c>
      <c r="AM1933" s="58">
        <v>0</v>
      </c>
      <c r="AN1933" s="55"/>
      <c r="AO1933" s="228"/>
      <c r="AP1933" s="55">
        <v>383.51</v>
      </c>
      <c r="AQ1933" s="200">
        <v>0</v>
      </c>
      <c r="AR1933" s="201">
        <v>0</v>
      </c>
      <c r="AS1933" s="55"/>
      <c r="AT1933" s="55"/>
      <c r="AU1933" s="423">
        <v>511.51954999999992</v>
      </c>
      <c r="AV1933" s="200">
        <v>0</v>
      </c>
      <c r="AW1933" s="201">
        <v>0</v>
      </c>
      <c r="AX1933" s="423"/>
      <c r="AY1933" s="55"/>
      <c r="AZ1933" s="423">
        <v>713.2358999999999</v>
      </c>
      <c r="BA1933" s="200">
        <v>0</v>
      </c>
      <c r="BB1933" s="201">
        <v>0</v>
      </c>
      <c r="BC1933" s="425"/>
      <c r="BD1933" s="136"/>
    </row>
    <row r="1934" spans="1:56" s="4" customFormat="1" ht="11.25" customHeight="1">
      <c r="A1934" s="123">
        <v>413</v>
      </c>
      <c r="B1934" s="55" t="s">
        <v>561</v>
      </c>
      <c r="C1934" s="345">
        <v>2</v>
      </c>
      <c r="D1934" s="57">
        <v>38472</v>
      </c>
      <c r="E1934" s="8">
        <v>200</v>
      </c>
      <c r="F1934" s="55" t="s">
        <v>327</v>
      </c>
      <c r="G1934" s="55" t="s">
        <v>748</v>
      </c>
      <c r="H1934" s="55" t="s">
        <v>880</v>
      </c>
      <c r="I1934" s="55" t="s">
        <v>103</v>
      </c>
      <c r="J1934" s="55"/>
      <c r="K1934" s="55"/>
      <c r="L1934" s="55"/>
      <c r="M1934" s="8"/>
      <c r="N1934" s="58"/>
      <c r="O1934" s="55"/>
      <c r="P1934" s="55"/>
      <c r="Q1934" s="55"/>
      <c r="R1934" s="8"/>
      <c r="S1934" s="58"/>
      <c r="T1934" s="55"/>
      <c r="U1934" s="55"/>
      <c r="V1934" s="55"/>
      <c r="W1934" s="8"/>
      <c r="X1934" s="58"/>
      <c r="Y1934" s="55"/>
      <c r="Z1934" s="55"/>
      <c r="AA1934" s="55"/>
      <c r="AB1934" s="8"/>
      <c r="AC1934" s="58"/>
      <c r="AD1934" s="55"/>
      <c r="AE1934" s="55"/>
      <c r="AF1934" s="55"/>
      <c r="AG1934" s="8"/>
      <c r="AH1934" s="58"/>
      <c r="AI1934" s="55"/>
      <c r="AJ1934" s="55"/>
      <c r="AK1934" s="55">
        <v>603.95505000000003</v>
      </c>
      <c r="AL1934" s="8">
        <v>0</v>
      </c>
      <c r="AM1934" s="58">
        <v>0</v>
      </c>
      <c r="AN1934" s="55"/>
      <c r="AO1934" s="228"/>
      <c r="AP1934" s="55">
        <v>426.14</v>
      </c>
      <c r="AQ1934" s="200">
        <v>0</v>
      </c>
      <c r="AR1934" s="201">
        <v>0</v>
      </c>
      <c r="AS1934" s="55"/>
      <c r="AT1934" s="55"/>
      <c r="AU1934" s="423">
        <v>627.81515000000002</v>
      </c>
      <c r="AV1934" s="200">
        <v>0</v>
      </c>
      <c r="AW1934" s="201">
        <v>0</v>
      </c>
      <c r="AX1934" s="423"/>
      <c r="AY1934" s="55"/>
      <c r="AZ1934" s="423">
        <v>698.89794999999992</v>
      </c>
      <c r="BA1934" s="200">
        <v>0</v>
      </c>
      <c r="BB1934" s="201">
        <v>0</v>
      </c>
      <c r="BC1934" s="425"/>
      <c r="BD1934" s="136"/>
    </row>
    <row r="1935" spans="1:56" ht="11.25" customHeight="1">
      <c r="A1935" s="123">
        <v>413</v>
      </c>
      <c r="B1935" s="55" t="s">
        <v>561</v>
      </c>
      <c r="C1935" s="345">
        <v>3</v>
      </c>
      <c r="D1935" s="57">
        <v>38594</v>
      </c>
      <c r="E1935" s="8">
        <v>200</v>
      </c>
      <c r="F1935" s="93" t="s">
        <v>327</v>
      </c>
      <c r="G1935" s="93" t="s">
        <v>748</v>
      </c>
      <c r="H1935" s="93" t="s">
        <v>880</v>
      </c>
      <c r="I1935" s="55" t="s">
        <v>103</v>
      </c>
      <c r="J1935" s="55"/>
      <c r="K1935" s="55"/>
      <c r="L1935" s="55"/>
      <c r="M1935" s="8"/>
      <c r="N1935" s="58"/>
      <c r="O1935" s="55"/>
      <c r="P1935" s="55"/>
      <c r="Q1935" s="55"/>
      <c r="R1935" s="8"/>
      <c r="S1935" s="58"/>
      <c r="T1935" s="55"/>
      <c r="U1935" s="55"/>
      <c r="V1935" s="55"/>
      <c r="W1935" s="8"/>
      <c r="X1935" s="58"/>
      <c r="Y1935" s="55"/>
      <c r="Z1935" s="55"/>
      <c r="AA1935" s="55"/>
      <c r="AB1935" s="8"/>
      <c r="AC1935" s="58"/>
      <c r="AD1935" s="55"/>
      <c r="AE1935" s="55"/>
      <c r="AF1935" s="55"/>
      <c r="AG1935" s="8"/>
      <c r="AH1935" s="58"/>
      <c r="AI1935" s="55"/>
      <c r="AJ1935" s="55"/>
      <c r="AK1935" s="55">
        <v>608.11415</v>
      </c>
      <c r="AL1935" s="8">
        <v>0</v>
      </c>
      <c r="AM1935" s="58">
        <v>0</v>
      </c>
      <c r="AN1935" s="55"/>
      <c r="AO1935" s="228"/>
      <c r="AP1935" s="55">
        <v>406.63</v>
      </c>
      <c r="AQ1935" s="200">
        <v>0</v>
      </c>
      <c r="AR1935" s="201">
        <v>0</v>
      </c>
      <c r="AS1935" s="55"/>
      <c r="AT1935" s="55"/>
      <c r="AU1935" s="423">
        <v>607.27835000000005</v>
      </c>
      <c r="AV1935" s="200">
        <v>0</v>
      </c>
      <c r="AW1935" s="201">
        <v>0</v>
      </c>
      <c r="AX1935" s="423"/>
      <c r="AY1935" s="55"/>
      <c r="AZ1935" s="423">
        <v>421.88995</v>
      </c>
      <c r="BA1935" s="200">
        <v>0</v>
      </c>
      <c r="BB1935" s="201">
        <v>0</v>
      </c>
      <c r="BC1935" s="425"/>
      <c r="BD1935" s="136"/>
    </row>
    <row r="1936" spans="1:56" ht="11.25" customHeight="1">
      <c r="A1936" s="123">
        <v>413</v>
      </c>
      <c r="B1936" s="55" t="s">
        <v>561</v>
      </c>
      <c r="C1936" s="345">
        <v>4</v>
      </c>
      <c r="D1936" s="57">
        <v>38638</v>
      </c>
      <c r="E1936" s="8">
        <v>200</v>
      </c>
      <c r="F1936" s="93" t="s">
        <v>327</v>
      </c>
      <c r="G1936" s="93" t="s">
        <v>748</v>
      </c>
      <c r="H1936" s="93" t="s">
        <v>880</v>
      </c>
      <c r="I1936" s="55" t="s">
        <v>103</v>
      </c>
      <c r="J1936" s="55"/>
      <c r="K1936" s="55"/>
      <c r="L1936" s="55"/>
      <c r="M1936" s="8"/>
      <c r="N1936" s="58"/>
      <c r="O1936" s="55"/>
      <c r="P1936" s="55"/>
      <c r="Q1936" s="55"/>
      <c r="R1936" s="8"/>
      <c r="S1936" s="58"/>
      <c r="T1936" s="55"/>
      <c r="U1936" s="55"/>
      <c r="V1936" s="55"/>
      <c r="W1936" s="8"/>
      <c r="X1936" s="58"/>
      <c r="Y1936" s="55"/>
      <c r="Z1936" s="55"/>
      <c r="AA1936" s="55"/>
      <c r="AB1936" s="8"/>
      <c r="AC1936" s="58"/>
      <c r="AD1936" s="55"/>
      <c r="AE1936" s="55"/>
      <c r="AF1936" s="55"/>
      <c r="AG1936" s="8"/>
      <c r="AH1936" s="58"/>
      <c r="AI1936" s="55"/>
      <c r="AJ1936" s="55"/>
      <c r="AK1936" s="55">
        <v>574.36374999999998</v>
      </c>
      <c r="AL1936" s="8">
        <v>0</v>
      </c>
      <c r="AM1936" s="58">
        <v>0</v>
      </c>
      <c r="AN1936" s="55"/>
      <c r="AO1936" s="228"/>
      <c r="AP1936" s="55">
        <v>408.67</v>
      </c>
      <c r="AQ1936" s="200">
        <v>0</v>
      </c>
      <c r="AR1936" s="201">
        <v>0</v>
      </c>
      <c r="AS1936" s="55"/>
      <c r="AT1936" s="55"/>
      <c r="AU1936" s="423">
        <v>558.35420000000011</v>
      </c>
      <c r="AV1936" s="200">
        <v>0</v>
      </c>
      <c r="AW1936" s="201">
        <v>0</v>
      </c>
      <c r="AX1936" s="423"/>
      <c r="AY1936" s="55"/>
      <c r="AZ1936" s="423">
        <v>695.17665</v>
      </c>
      <c r="BA1936" s="200">
        <v>0</v>
      </c>
      <c r="BB1936" s="201">
        <v>0</v>
      </c>
      <c r="BC1936" s="425"/>
      <c r="BD1936" s="136"/>
    </row>
    <row r="1937" spans="1:56" ht="11.25" customHeight="1">
      <c r="A1937" s="123">
        <v>413</v>
      </c>
      <c r="B1937" s="55" t="s">
        <v>561</v>
      </c>
      <c r="C1937" s="345">
        <v>5</v>
      </c>
      <c r="D1937" s="57">
        <v>38783</v>
      </c>
      <c r="E1937" s="8">
        <v>200</v>
      </c>
      <c r="F1937" s="93" t="s">
        <v>327</v>
      </c>
      <c r="G1937" s="93" t="s">
        <v>748</v>
      </c>
      <c r="H1937" s="93" t="s">
        <v>880</v>
      </c>
      <c r="I1937" s="55" t="s">
        <v>103</v>
      </c>
      <c r="J1937" s="55"/>
      <c r="K1937" s="55"/>
      <c r="L1937" s="55"/>
      <c r="M1937" s="8"/>
      <c r="N1937" s="58"/>
      <c r="O1937" s="55"/>
      <c r="P1937" s="55"/>
      <c r="Q1937" s="55"/>
      <c r="R1937" s="8"/>
      <c r="S1937" s="58"/>
      <c r="T1937" s="55"/>
      <c r="U1937" s="55"/>
      <c r="V1937" s="55"/>
      <c r="W1937" s="8"/>
      <c r="X1937" s="58"/>
      <c r="Y1937" s="55"/>
      <c r="Z1937" s="55"/>
      <c r="AA1937" s="55"/>
      <c r="AB1937" s="8"/>
      <c r="AC1937" s="58"/>
      <c r="AD1937" s="55"/>
      <c r="AE1937" s="55"/>
      <c r="AF1937" s="55"/>
      <c r="AG1937" s="8"/>
      <c r="AH1937" s="58"/>
      <c r="AI1937" s="55"/>
      <c r="AJ1937" s="55"/>
      <c r="AK1937" s="55">
        <v>593.3483500000001</v>
      </c>
      <c r="AL1937" s="8">
        <v>0</v>
      </c>
      <c r="AM1937" s="58">
        <v>0</v>
      </c>
      <c r="AN1937" s="55"/>
      <c r="AO1937" s="228"/>
      <c r="AP1937" s="55">
        <v>435.28</v>
      </c>
      <c r="AQ1937" s="200">
        <v>0</v>
      </c>
      <c r="AR1937" s="201">
        <v>0</v>
      </c>
      <c r="AS1937" s="55"/>
      <c r="AT1937" s="55"/>
      <c r="AU1937" s="423">
        <v>642.95904999999993</v>
      </c>
      <c r="AV1937" s="200">
        <v>0</v>
      </c>
      <c r="AW1937" s="201">
        <v>0</v>
      </c>
      <c r="AX1937" s="423"/>
      <c r="AY1937" s="55"/>
      <c r="AZ1937" s="423">
        <v>694.58960000000002</v>
      </c>
      <c r="BA1937" s="200">
        <v>0</v>
      </c>
      <c r="BB1937" s="201">
        <v>0</v>
      </c>
      <c r="BC1937" s="425"/>
      <c r="BD1937" s="136"/>
    </row>
    <row r="1938" spans="1:56" ht="11.25" customHeight="1">
      <c r="A1938" s="123">
        <v>413</v>
      </c>
      <c r="B1938" s="55" t="s">
        <v>561</v>
      </c>
      <c r="C1938" s="345">
        <v>6</v>
      </c>
      <c r="D1938" s="57">
        <v>38888</v>
      </c>
      <c r="E1938" s="8">
        <v>200</v>
      </c>
      <c r="F1938" s="122" t="s">
        <v>144</v>
      </c>
      <c r="G1938" s="122" t="s">
        <v>748</v>
      </c>
      <c r="H1938" s="122" t="s">
        <v>145</v>
      </c>
      <c r="I1938" s="55" t="s">
        <v>103</v>
      </c>
      <c r="J1938" s="55"/>
      <c r="K1938" s="55"/>
      <c r="L1938" s="55"/>
      <c r="M1938" s="8"/>
      <c r="N1938" s="58"/>
      <c r="O1938" s="55"/>
      <c r="P1938" s="55"/>
      <c r="Q1938" s="55"/>
      <c r="R1938" s="8"/>
      <c r="S1938" s="58"/>
      <c r="T1938" s="55"/>
      <c r="U1938" s="55"/>
      <c r="V1938" s="55"/>
      <c r="W1938" s="8"/>
      <c r="X1938" s="58"/>
      <c r="Y1938" s="55"/>
      <c r="Z1938" s="55"/>
      <c r="AA1938" s="55"/>
      <c r="AB1938" s="8"/>
      <c r="AC1938" s="58"/>
      <c r="AD1938" s="55"/>
      <c r="AE1938" s="55"/>
      <c r="AF1938" s="55"/>
      <c r="AG1938" s="8"/>
      <c r="AH1938" s="58"/>
      <c r="AI1938" s="55"/>
      <c r="AJ1938" s="55"/>
      <c r="AK1938" s="55">
        <v>598.39300000000003</v>
      </c>
      <c r="AL1938" s="8">
        <v>0</v>
      </c>
      <c r="AM1938" s="58">
        <v>0</v>
      </c>
      <c r="AN1938" s="55"/>
      <c r="AO1938" s="228"/>
      <c r="AP1938" s="55">
        <v>437.42</v>
      </c>
      <c r="AQ1938" s="200">
        <v>0</v>
      </c>
      <c r="AR1938" s="201">
        <v>0</v>
      </c>
      <c r="AS1938" s="55"/>
      <c r="AT1938" s="55"/>
      <c r="AU1938" s="423">
        <v>629.88474999999994</v>
      </c>
      <c r="AV1938" s="200">
        <v>0</v>
      </c>
      <c r="AW1938" s="201">
        <v>0</v>
      </c>
      <c r="AX1938" s="423"/>
      <c r="AY1938" s="55"/>
      <c r="AZ1938" s="423">
        <v>644.78985</v>
      </c>
      <c r="BA1938" s="200">
        <v>0</v>
      </c>
      <c r="BB1938" s="201">
        <v>0</v>
      </c>
      <c r="BC1938" s="425"/>
      <c r="BD1938" s="136"/>
    </row>
    <row r="1939" spans="1:56" s="4" customFormat="1" ht="11.25" customHeight="1">
      <c r="A1939" s="357">
        <v>414</v>
      </c>
      <c r="B1939" s="263" t="s">
        <v>444</v>
      </c>
      <c r="C1939" s="344">
        <v>0</v>
      </c>
      <c r="D1939" s="264"/>
      <c r="E1939" s="421">
        <v>340</v>
      </c>
      <c r="F1939" s="263" t="s">
        <v>144</v>
      </c>
      <c r="G1939" s="263" t="s">
        <v>748</v>
      </c>
      <c r="H1939" s="263" t="s">
        <v>145</v>
      </c>
      <c r="I1939" s="263" t="s">
        <v>103</v>
      </c>
      <c r="J1939" s="263"/>
      <c r="K1939" s="263"/>
      <c r="L1939" s="267">
        <v>963.61770000000001</v>
      </c>
      <c r="M1939" s="265">
        <v>0</v>
      </c>
      <c r="N1939" s="268">
        <v>0</v>
      </c>
      <c r="O1939" s="263"/>
      <c r="P1939" s="263"/>
      <c r="Q1939" s="267">
        <v>1508.8180000000002</v>
      </c>
      <c r="R1939" s="265">
        <v>0</v>
      </c>
      <c r="S1939" s="268">
        <v>0</v>
      </c>
      <c r="T1939" s="263"/>
      <c r="U1939" s="263"/>
      <c r="V1939" s="267">
        <v>1107.0171</v>
      </c>
      <c r="W1939" s="265">
        <v>0</v>
      </c>
      <c r="X1939" s="268">
        <v>0</v>
      </c>
      <c r="Y1939" s="263"/>
      <c r="Z1939" s="263"/>
      <c r="AA1939" s="265">
        <v>1221.5217000000002</v>
      </c>
      <c r="AB1939" s="265">
        <v>0</v>
      </c>
      <c r="AC1939" s="268">
        <v>0</v>
      </c>
      <c r="AD1939" s="263"/>
      <c r="AE1939" s="263"/>
      <c r="AF1939" s="271">
        <v>2037.2127499999999</v>
      </c>
      <c r="AG1939" s="265">
        <v>0</v>
      </c>
      <c r="AH1939" s="268">
        <v>0</v>
      </c>
      <c r="AI1939" s="263"/>
      <c r="AJ1939" s="263"/>
      <c r="AK1939" s="263">
        <v>1524.6683499999997</v>
      </c>
      <c r="AL1939" s="265">
        <v>0</v>
      </c>
      <c r="AM1939" s="268">
        <v>0</v>
      </c>
      <c r="AN1939" s="263"/>
      <c r="AO1939" s="313"/>
      <c r="AP1939" s="263">
        <v>1123.8724</v>
      </c>
      <c r="AQ1939" s="265">
        <v>0</v>
      </c>
      <c r="AR1939" s="268">
        <v>0</v>
      </c>
      <c r="AS1939" s="263"/>
      <c r="AT1939" s="263"/>
      <c r="AU1939" s="422">
        <v>1313.3104499999999</v>
      </c>
      <c r="AV1939" s="265">
        <v>0</v>
      </c>
      <c r="AW1939" s="268">
        <v>0</v>
      </c>
      <c r="AX1939" s="422"/>
      <c r="AY1939" s="263"/>
      <c r="AZ1939" s="422">
        <v>1819.3177000000001</v>
      </c>
      <c r="BA1939" s="265">
        <v>0</v>
      </c>
      <c r="BB1939" s="268">
        <v>0</v>
      </c>
      <c r="BC1939" s="422"/>
      <c r="BD1939" s="263"/>
    </row>
    <row r="1940" spans="1:56" ht="11.25" customHeight="1">
      <c r="A1940" s="123">
        <v>414</v>
      </c>
      <c r="B1940" s="55" t="s">
        <v>444</v>
      </c>
      <c r="C1940" s="345">
        <v>1</v>
      </c>
      <c r="D1940" s="57">
        <v>24215</v>
      </c>
      <c r="E1940" s="8">
        <v>55</v>
      </c>
      <c r="F1940" s="55" t="s">
        <v>144</v>
      </c>
      <c r="G1940" s="55" t="s">
        <v>748</v>
      </c>
      <c r="H1940" s="55" t="s">
        <v>145</v>
      </c>
      <c r="I1940" s="55" t="s">
        <v>103</v>
      </c>
      <c r="J1940" s="55"/>
      <c r="K1940" s="55"/>
      <c r="L1940" s="55"/>
      <c r="M1940" s="8"/>
      <c r="N1940" s="58"/>
      <c r="O1940" s="55"/>
      <c r="P1940" s="55"/>
      <c r="Q1940" s="55"/>
      <c r="R1940" s="8"/>
      <c r="S1940" s="58"/>
      <c r="T1940" s="55"/>
      <c r="U1940" s="55"/>
      <c r="V1940" s="55"/>
      <c r="W1940" s="8"/>
      <c r="X1940" s="58"/>
      <c r="Y1940" s="55"/>
      <c r="Z1940" s="55"/>
      <c r="AA1940" s="55"/>
      <c r="AB1940" s="8"/>
      <c r="AC1940" s="58"/>
      <c r="AD1940" s="55"/>
      <c r="AE1940" s="55"/>
      <c r="AF1940" s="55"/>
      <c r="AG1940" s="8"/>
      <c r="AH1940" s="58"/>
      <c r="AI1940" s="55"/>
      <c r="AJ1940" s="55"/>
      <c r="AK1940" s="55">
        <v>466.93359999999996</v>
      </c>
      <c r="AL1940" s="8">
        <v>0</v>
      </c>
      <c r="AM1940" s="58">
        <v>0</v>
      </c>
      <c r="AN1940" s="55"/>
      <c r="AO1940" s="228"/>
      <c r="AP1940" s="55">
        <v>241.25</v>
      </c>
      <c r="AQ1940" s="200">
        <v>0</v>
      </c>
      <c r="AR1940" s="201">
        <v>0</v>
      </c>
      <c r="AS1940" s="55"/>
      <c r="AT1940" s="55"/>
      <c r="AU1940" s="423">
        <v>259.86415</v>
      </c>
      <c r="AV1940" s="200">
        <v>0</v>
      </c>
      <c r="AW1940" s="201">
        <v>0</v>
      </c>
      <c r="AX1940" s="423"/>
      <c r="AY1940" s="55"/>
      <c r="AZ1940" s="423">
        <v>389.50270000000006</v>
      </c>
      <c r="BA1940" s="200">
        <v>0</v>
      </c>
      <c r="BB1940" s="201">
        <v>0</v>
      </c>
      <c r="BC1940" s="425"/>
      <c r="BD1940" s="136"/>
    </row>
    <row r="1941" spans="1:56" ht="11.25" customHeight="1">
      <c r="A1941" s="123">
        <v>414</v>
      </c>
      <c r="B1941" s="55" t="s">
        <v>444</v>
      </c>
      <c r="C1941" s="345">
        <v>2</v>
      </c>
      <c r="D1941" s="57">
        <v>24272</v>
      </c>
      <c r="E1941" s="8">
        <v>55</v>
      </c>
      <c r="F1941" s="55" t="s">
        <v>144</v>
      </c>
      <c r="G1941" s="55" t="s">
        <v>748</v>
      </c>
      <c r="H1941" s="55" t="s">
        <v>145</v>
      </c>
      <c r="I1941" s="55" t="s">
        <v>103</v>
      </c>
      <c r="J1941" s="55"/>
      <c r="K1941" s="55"/>
      <c r="L1941" s="55"/>
      <c r="M1941" s="8"/>
      <c r="N1941" s="58"/>
      <c r="O1941" s="55"/>
      <c r="P1941" s="55"/>
      <c r="Q1941" s="55"/>
      <c r="R1941" s="8"/>
      <c r="S1941" s="58"/>
      <c r="T1941" s="55"/>
      <c r="U1941" s="55"/>
      <c r="V1941" s="55"/>
      <c r="W1941" s="8"/>
      <c r="X1941" s="58"/>
      <c r="Y1941" s="55"/>
      <c r="Z1941" s="55"/>
      <c r="AA1941" s="55"/>
      <c r="AB1941" s="8"/>
      <c r="AC1941" s="58"/>
      <c r="AD1941" s="55"/>
      <c r="AE1941" s="55"/>
      <c r="AF1941" s="55"/>
      <c r="AG1941" s="8"/>
      <c r="AH1941" s="58"/>
      <c r="AI1941" s="55"/>
      <c r="AJ1941" s="55"/>
      <c r="AK1941" s="55">
        <v>267.71469999999999</v>
      </c>
      <c r="AL1941" s="8">
        <v>0</v>
      </c>
      <c r="AM1941" s="58">
        <v>0</v>
      </c>
      <c r="AN1941" s="55"/>
      <c r="AO1941" s="228"/>
      <c r="AP1941" s="55">
        <v>136.68</v>
      </c>
      <c r="AQ1941" s="200">
        <v>0</v>
      </c>
      <c r="AR1941" s="201">
        <v>0</v>
      </c>
      <c r="AS1941" s="55"/>
      <c r="AT1941" s="55"/>
      <c r="AU1941" s="423">
        <v>180.37360000000004</v>
      </c>
      <c r="AV1941" s="200">
        <v>0</v>
      </c>
      <c r="AW1941" s="201">
        <v>0</v>
      </c>
      <c r="AX1941" s="423"/>
      <c r="AY1941" s="55"/>
      <c r="AZ1941" s="423">
        <v>115.8578</v>
      </c>
      <c r="BA1941" s="200">
        <v>0</v>
      </c>
      <c r="BB1941" s="201">
        <v>0</v>
      </c>
      <c r="BC1941" s="425"/>
      <c r="BD1941" s="136"/>
    </row>
    <row r="1942" spans="1:56" s="102" customFormat="1" ht="11.25" customHeight="1">
      <c r="A1942" s="123">
        <v>414</v>
      </c>
      <c r="B1942" s="55" t="s">
        <v>444</v>
      </c>
      <c r="C1942" s="345">
        <v>3</v>
      </c>
      <c r="D1942" s="57">
        <v>24470</v>
      </c>
      <c r="E1942" s="8">
        <v>55</v>
      </c>
      <c r="F1942" s="55" t="s">
        <v>144</v>
      </c>
      <c r="G1942" s="55" t="s">
        <v>748</v>
      </c>
      <c r="H1942" s="55" t="s">
        <v>145</v>
      </c>
      <c r="I1942" s="55" t="s">
        <v>103</v>
      </c>
      <c r="J1942" s="55"/>
      <c r="K1942" s="55"/>
      <c r="L1942" s="55"/>
      <c r="M1942" s="8"/>
      <c r="N1942" s="58"/>
      <c r="O1942" s="55"/>
      <c r="P1942" s="55"/>
      <c r="Q1942" s="55"/>
      <c r="R1942" s="8"/>
      <c r="S1942" s="58"/>
      <c r="T1942" s="55"/>
      <c r="U1942" s="55"/>
      <c r="V1942" s="55"/>
      <c r="W1942" s="8"/>
      <c r="X1942" s="58"/>
      <c r="Y1942" s="55"/>
      <c r="Z1942" s="55"/>
      <c r="AA1942" s="55"/>
      <c r="AB1942" s="8"/>
      <c r="AC1942" s="58"/>
      <c r="AD1942" s="55"/>
      <c r="AE1942" s="55"/>
      <c r="AF1942" s="55"/>
      <c r="AG1942" s="8"/>
      <c r="AH1942" s="58"/>
      <c r="AI1942" s="55"/>
      <c r="AJ1942" s="55"/>
      <c r="AK1942" s="55">
        <v>327.18584999999996</v>
      </c>
      <c r="AL1942" s="8">
        <v>0</v>
      </c>
      <c r="AM1942" s="58">
        <v>0</v>
      </c>
      <c r="AN1942" s="55"/>
      <c r="AO1942" s="228"/>
      <c r="AP1942" s="55">
        <v>216.63</v>
      </c>
      <c r="AQ1942" s="200">
        <v>0</v>
      </c>
      <c r="AR1942" s="201">
        <v>0</v>
      </c>
      <c r="AS1942" s="55"/>
      <c r="AT1942" s="55"/>
      <c r="AU1942" s="423">
        <v>228.54154999999997</v>
      </c>
      <c r="AV1942" s="200">
        <v>0</v>
      </c>
      <c r="AW1942" s="201">
        <v>0</v>
      </c>
      <c r="AX1942" s="423"/>
      <c r="AY1942" s="55"/>
      <c r="AZ1942" s="423">
        <v>385.75155000000007</v>
      </c>
      <c r="BA1942" s="200">
        <v>0</v>
      </c>
      <c r="BB1942" s="201">
        <v>0</v>
      </c>
      <c r="BC1942" s="425"/>
      <c r="BD1942" s="136"/>
    </row>
    <row r="1943" spans="1:56" ht="11.25" customHeight="1">
      <c r="A1943" s="123">
        <v>414</v>
      </c>
      <c r="B1943" s="55" t="s">
        <v>444</v>
      </c>
      <c r="C1943" s="345">
        <v>4</v>
      </c>
      <c r="D1943" s="57">
        <v>24645</v>
      </c>
      <c r="E1943" s="8">
        <v>60</v>
      </c>
      <c r="F1943" s="55" t="s">
        <v>144</v>
      </c>
      <c r="G1943" s="55" t="s">
        <v>748</v>
      </c>
      <c r="H1943" s="55" t="s">
        <v>145</v>
      </c>
      <c r="I1943" s="55" t="s">
        <v>103</v>
      </c>
      <c r="J1943" s="55"/>
      <c r="K1943" s="55"/>
      <c r="L1943" s="55"/>
      <c r="M1943" s="8"/>
      <c r="N1943" s="58"/>
      <c r="O1943" s="55"/>
      <c r="P1943" s="55"/>
      <c r="Q1943" s="55"/>
      <c r="R1943" s="8"/>
      <c r="S1943" s="58"/>
      <c r="T1943" s="55"/>
      <c r="U1943" s="55"/>
      <c r="V1943" s="55"/>
      <c r="W1943" s="8"/>
      <c r="X1943" s="58"/>
      <c r="Y1943" s="55"/>
      <c r="Z1943" s="55"/>
      <c r="AA1943" s="55"/>
      <c r="AB1943" s="8"/>
      <c r="AC1943" s="58"/>
      <c r="AD1943" s="55"/>
      <c r="AE1943" s="55"/>
      <c r="AF1943" s="55"/>
      <c r="AG1943" s="8"/>
      <c r="AH1943" s="58"/>
      <c r="AI1943" s="55"/>
      <c r="AJ1943" s="55"/>
      <c r="AK1943" s="55">
        <v>94.803600000000003</v>
      </c>
      <c r="AL1943" s="8">
        <v>0</v>
      </c>
      <c r="AM1943" s="58">
        <v>0</v>
      </c>
      <c r="AN1943" s="55"/>
      <c r="AO1943" s="228"/>
      <c r="AP1943" s="55">
        <v>100.94</v>
      </c>
      <c r="AQ1943" s="200">
        <v>0</v>
      </c>
      <c r="AR1943" s="201">
        <v>0</v>
      </c>
      <c r="AS1943" s="55"/>
      <c r="AT1943" s="55"/>
      <c r="AU1943" s="423">
        <v>180.06514999999996</v>
      </c>
      <c r="AV1943" s="200">
        <v>0</v>
      </c>
      <c r="AW1943" s="201">
        <v>0</v>
      </c>
      <c r="AX1943" s="423"/>
      <c r="AY1943" s="55"/>
      <c r="AZ1943" s="423">
        <v>138.98160000000001</v>
      </c>
      <c r="BA1943" s="200">
        <v>0</v>
      </c>
      <c r="BB1943" s="201">
        <v>0</v>
      </c>
      <c r="BC1943" s="425"/>
      <c r="BD1943" s="136"/>
    </row>
    <row r="1944" spans="1:56" s="4" customFormat="1" ht="11.25" customHeight="1">
      <c r="A1944" s="123">
        <v>414</v>
      </c>
      <c r="B1944" s="136" t="s">
        <v>444</v>
      </c>
      <c r="C1944" s="346">
        <v>5</v>
      </c>
      <c r="D1944" s="140">
        <v>24724</v>
      </c>
      <c r="E1944" s="126">
        <v>55</v>
      </c>
      <c r="F1944" s="136" t="s">
        <v>144</v>
      </c>
      <c r="G1944" s="136" t="s">
        <v>748</v>
      </c>
      <c r="H1944" s="136" t="s">
        <v>145</v>
      </c>
      <c r="I1944" s="136" t="s">
        <v>103</v>
      </c>
      <c r="J1944" s="136"/>
      <c r="K1944" s="136"/>
      <c r="L1944" s="136"/>
      <c r="M1944" s="126"/>
      <c r="N1944" s="221"/>
      <c r="O1944" s="136"/>
      <c r="P1944" s="136"/>
      <c r="Q1944" s="136"/>
      <c r="R1944" s="126"/>
      <c r="S1944" s="221"/>
      <c r="T1944" s="136"/>
      <c r="U1944" s="136"/>
      <c r="V1944" s="136"/>
      <c r="W1944" s="126"/>
      <c r="X1944" s="221"/>
      <c r="Y1944" s="136"/>
      <c r="Z1944" s="136"/>
      <c r="AA1944" s="136"/>
      <c r="AB1944" s="126"/>
      <c r="AC1944" s="221"/>
      <c r="AD1944" s="136"/>
      <c r="AE1944" s="136"/>
      <c r="AF1944" s="136"/>
      <c r="AG1944" s="126"/>
      <c r="AH1944" s="221"/>
      <c r="AI1944" s="136"/>
      <c r="AJ1944" s="136"/>
      <c r="AK1944" s="136">
        <v>314.23095000000001</v>
      </c>
      <c r="AL1944" s="8">
        <v>0</v>
      </c>
      <c r="AM1944" s="58">
        <v>0</v>
      </c>
      <c r="AN1944" s="136"/>
      <c r="AO1944" s="237"/>
      <c r="AP1944" s="136">
        <v>214.57</v>
      </c>
      <c r="AQ1944" s="200">
        <v>0</v>
      </c>
      <c r="AR1944" s="201">
        <v>0</v>
      </c>
      <c r="AS1944" s="136"/>
      <c r="AT1944" s="136"/>
      <c r="AU1944" s="423">
        <v>207.01970000000003</v>
      </c>
      <c r="AV1944" s="200">
        <v>0</v>
      </c>
      <c r="AW1944" s="201">
        <v>0</v>
      </c>
      <c r="AX1944" s="423"/>
      <c r="AY1944" s="136"/>
      <c r="AZ1944" s="423">
        <v>381.73174999999998</v>
      </c>
      <c r="BA1944" s="200">
        <v>0</v>
      </c>
      <c r="BB1944" s="201">
        <v>0</v>
      </c>
      <c r="BC1944" s="425"/>
      <c r="BD1944" s="136"/>
    </row>
    <row r="1945" spans="1:56" ht="11.25" customHeight="1">
      <c r="A1945" s="123">
        <v>414</v>
      </c>
      <c r="B1945" s="136" t="s">
        <v>444</v>
      </c>
      <c r="C1945" s="346">
        <v>6</v>
      </c>
      <c r="D1945" s="140">
        <v>24802</v>
      </c>
      <c r="E1945" s="126">
        <v>60</v>
      </c>
      <c r="F1945" s="136" t="s">
        <v>144</v>
      </c>
      <c r="G1945" s="136" t="s">
        <v>748</v>
      </c>
      <c r="H1945" s="136" t="s">
        <v>145</v>
      </c>
      <c r="I1945" s="136" t="s">
        <v>103</v>
      </c>
      <c r="J1945" s="136"/>
      <c r="K1945" s="136"/>
      <c r="L1945" s="136"/>
      <c r="M1945" s="126"/>
      <c r="N1945" s="221"/>
      <c r="O1945" s="136"/>
      <c r="P1945" s="136"/>
      <c r="Q1945" s="136"/>
      <c r="R1945" s="126"/>
      <c r="S1945" s="221"/>
      <c r="T1945" s="136"/>
      <c r="U1945" s="136"/>
      <c r="V1945" s="136"/>
      <c r="W1945" s="126"/>
      <c r="X1945" s="221"/>
      <c r="Y1945" s="136"/>
      <c r="Z1945" s="136"/>
      <c r="AA1945" s="136"/>
      <c r="AB1945" s="126"/>
      <c r="AC1945" s="221"/>
      <c r="AD1945" s="136"/>
      <c r="AE1945" s="136"/>
      <c r="AF1945" s="136"/>
      <c r="AG1945" s="126"/>
      <c r="AH1945" s="221"/>
      <c r="AI1945" s="136"/>
      <c r="AJ1945" s="136"/>
      <c r="AK1945" s="136">
        <v>53.79965</v>
      </c>
      <c r="AL1945" s="8">
        <v>0</v>
      </c>
      <c r="AM1945" s="58">
        <v>0</v>
      </c>
      <c r="AN1945" s="136"/>
      <c r="AO1945" s="237"/>
      <c r="AP1945" s="136">
        <v>213.8</v>
      </c>
      <c r="AQ1945" s="200">
        <v>0</v>
      </c>
      <c r="AR1945" s="201">
        <v>0</v>
      </c>
      <c r="AS1945" s="136"/>
      <c r="AT1945" s="136"/>
      <c r="AU1945" s="423">
        <v>257.44629999999995</v>
      </c>
      <c r="AV1945" s="200">
        <v>0</v>
      </c>
      <c r="AW1945" s="201">
        <v>0</v>
      </c>
      <c r="AX1945" s="423"/>
      <c r="AY1945" s="136"/>
      <c r="AZ1945" s="423">
        <v>407.49229999999994</v>
      </c>
      <c r="BA1945" s="200">
        <v>0</v>
      </c>
      <c r="BB1945" s="201">
        <v>0</v>
      </c>
      <c r="BC1945" s="425"/>
      <c r="BD1945" s="136"/>
    </row>
    <row r="1946" spans="1:56" ht="11.25" customHeight="1">
      <c r="A1946" s="357">
        <v>415</v>
      </c>
      <c r="B1946" s="279" t="s">
        <v>647</v>
      </c>
      <c r="C1946" s="347">
        <v>0</v>
      </c>
      <c r="D1946" s="280"/>
      <c r="E1946" s="421">
        <v>2260</v>
      </c>
      <c r="F1946" s="279" t="s">
        <v>459</v>
      </c>
      <c r="G1946" s="279" t="s">
        <v>748</v>
      </c>
      <c r="H1946" s="279" t="s">
        <v>460</v>
      </c>
      <c r="I1946" s="279" t="s">
        <v>849</v>
      </c>
      <c r="J1946" s="279" t="s">
        <v>591</v>
      </c>
      <c r="K1946" s="279" t="s">
        <v>848</v>
      </c>
      <c r="L1946" s="279">
        <v>5717.741</v>
      </c>
      <c r="M1946" s="269">
        <v>6123513.1470813928</v>
      </c>
      <c r="N1946" s="282">
        <v>1.0709672136393364</v>
      </c>
      <c r="O1946" s="279">
        <v>1</v>
      </c>
      <c r="P1946" s="279"/>
      <c r="Q1946" s="284">
        <v>5487.2759999999998</v>
      </c>
      <c r="R1946" s="269">
        <v>5897614.9061977835</v>
      </c>
      <c r="S1946" s="282">
        <v>1.0747800741566096</v>
      </c>
      <c r="T1946" s="279">
        <v>1</v>
      </c>
      <c r="U1946" s="279"/>
      <c r="V1946" s="284">
        <v>6100.8040000000001</v>
      </c>
      <c r="W1946" s="269">
        <v>6204027.6017095232</v>
      </c>
      <c r="X1946" s="282">
        <v>1.0169196718513696</v>
      </c>
      <c r="Y1946" s="279">
        <v>1</v>
      </c>
      <c r="Z1946" s="279"/>
      <c r="AA1946" s="284">
        <v>8900.5110000000004</v>
      </c>
      <c r="AB1946" s="269">
        <v>8883276.0202092119</v>
      </c>
      <c r="AC1946" s="282">
        <v>0.9980635965967809</v>
      </c>
      <c r="AD1946" s="279">
        <v>1</v>
      </c>
      <c r="AE1946" s="279"/>
      <c r="AF1946" s="284">
        <v>10990.573</v>
      </c>
      <c r="AG1946" s="269">
        <v>11132838.226934519</v>
      </c>
      <c r="AH1946" s="282">
        <v>1.0129442957100161</v>
      </c>
      <c r="AI1946" s="279">
        <v>1</v>
      </c>
      <c r="AJ1946" s="279"/>
      <c r="AK1946" s="279">
        <v>11611</v>
      </c>
      <c r="AL1946" s="265">
        <v>11233701.242588729</v>
      </c>
      <c r="AM1946" s="268">
        <v>0.96750505921873464</v>
      </c>
      <c r="AN1946" s="279"/>
      <c r="AO1946" s="316"/>
      <c r="AP1946" s="279">
        <v>10621.06</v>
      </c>
      <c r="AQ1946" s="265">
        <v>9991202.8586947098</v>
      </c>
      <c r="AR1946" s="268">
        <v>0.9406973370543722</v>
      </c>
      <c r="AS1946" s="279"/>
      <c r="AT1946" s="279"/>
      <c r="AU1946" s="422">
        <v>11779.834999999999</v>
      </c>
      <c r="AV1946" s="265">
        <v>11651264.412215624</v>
      </c>
      <c r="AW1946" s="268">
        <v>0.98908553576647085</v>
      </c>
      <c r="AX1946" s="422"/>
      <c r="AY1946" s="279"/>
      <c r="AZ1946" s="422">
        <v>11018.005979000001</v>
      </c>
      <c r="BA1946" s="265">
        <v>11154260.201867929</v>
      </c>
      <c r="BB1946" s="268">
        <v>1.0123665047130692</v>
      </c>
      <c r="BC1946" s="422"/>
      <c r="BD1946" s="279"/>
    </row>
    <row r="1947" spans="1:56" s="4" customFormat="1" ht="11.25" customHeight="1">
      <c r="A1947" s="123">
        <v>415</v>
      </c>
      <c r="B1947" s="55" t="s">
        <v>647</v>
      </c>
      <c r="C1947" s="345">
        <v>1</v>
      </c>
      <c r="D1947" s="57">
        <v>39437</v>
      </c>
      <c r="E1947" s="94">
        <v>300</v>
      </c>
      <c r="F1947" s="55" t="s">
        <v>459</v>
      </c>
      <c r="G1947" s="55" t="s">
        <v>748</v>
      </c>
      <c r="H1947" s="55" t="s">
        <v>460</v>
      </c>
      <c r="I1947" s="55" t="s">
        <v>849</v>
      </c>
      <c r="J1947" s="55" t="s">
        <v>591</v>
      </c>
      <c r="K1947" s="55" t="s">
        <v>848</v>
      </c>
      <c r="L1947" s="55"/>
      <c r="M1947" s="8"/>
      <c r="N1947" s="58"/>
      <c r="O1947" s="55"/>
      <c r="P1947" s="55"/>
      <c r="Q1947" s="55"/>
      <c r="R1947" s="8"/>
      <c r="S1947" s="58"/>
      <c r="T1947" s="55"/>
      <c r="U1947" s="55"/>
      <c r="V1947" s="136"/>
      <c r="W1947" s="8"/>
      <c r="X1947" s="58"/>
      <c r="Y1947" s="55"/>
      <c r="Z1947" s="55"/>
      <c r="AA1947" s="222">
        <v>2004.5861668577386</v>
      </c>
      <c r="AB1947" s="8">
        <v>1967078.801460831</v>
      </c>
      <c r="AC1947" s="58">
        <v>0.98128922267497143</v>
      </c>
      <c r="AD1947" s="55"/>
      <c r="AE1947" s="55"/>
      <c r="AF1947" s="222"/>
      <c r="AG1947" s="8">
        <v>0</v>
      </c>
      <c r="AH1947" s="58">
        <v>0</v>
      </c>
      <c r="AI1947" s="55"/>
      <c r="AJ1947" s="55"/>
      <c r="AK1947" s="55">
        <v>2052.9360000000001</v>
      </c>
      <c r="AL1947" s="8">
        <v>1949250.0746411544</v>
      </c>
      <c r="AM1947" s="58">
        <v>0.94949383450879832</v>
      </c>
      <c r="AN1947" s="237">
        <v>1</v>
      </c>
      <c r="AO1947" s="228"/>
      <c r="AP1947" s="55">
        <v>1925.9110000000001</v>
      </c>
      <c r="AQ1947" s="200">
        <v>1841414.6974800066</v>
      </c>
      <c r="AR1947" s="201">
        <v>0.95612657982638161</v>
      </c>
      <c r="AS1947" s="55">
        <v>1</v>
      </c>
      <c r="AT1947" s="55"/>
      <c r="AU1947" s="423">
        <v>2328.8389999999999</v>
      </c>
      <c r="AV1947" s="200">
        <v>2314411.0950950366</v>
      </c>
      <c r="AW1947" s="201">
        <v>0.99380467911050807</v>
      </c>
      <c r="AX1947" s="423">
        <v>1</v>
      </c>
      <c r="AY1947" s="55"/>
      <c r="AZ1947" s="424">
        <v>1897.4644714586998</v>
      </c>
      <c r="BA1947" s="200">
        <v>1992580.9347400602</v>
      </c>
      <c r="BB1947" s="201">
        <v>1.0501281919699073</v>
      </c>
      <c r="BC1947" s="425">
        <v>1</v>
      </c>
      <c r="BD1947" s="136"/>
    </row>
    <row r="1948" spans="1:56" ht="11.25" customHeight="1">
      <c r="A1948" s="123">
        <v>415</v>
      </c>
      <c r="B1948" s="55" t="s">
        <v>647</v>
      </c>
      <c r="C1948" s="345">
        <v>2</v>
      </c>
      <c r="D1948" s="57">
        <v>39649</v>
      </c>
      <c r="E1948" s="94">
        <v>300</v>
      </c>
      <c r="F1948" s="55" t="s">
        <v>459</v>
      </c>
      <c r="G1948" s="55" t="s">
        <v>748</v>
      </c>
      <c r="H1948" s="55" t="s">
        <v>460</v>
      </c>
      <c r="I1948" s="55" t="s">
        <v>849</v>
      </c>
      <c r="J1948" s="55" t="s">
        <v>591</v>
      </c>
      <c r="K1948" s="55" t="s">
        <v>848</v>
      </c>
      <c r="L1948" s="55"/>
      <c r="M1948" s="8"/>
      <c r="N1948" s="58"/>
      <c r="O1948" s="55"/>
      <c r="P1948" s="55"/>
      <c r="Q1948" s="55"/>
      <c r="R1948" s="8"/>
      <c r="S1948" s="58"/>
      <c r="T1948" s="55"/>
      <c r="U1948" s="55"/>
      <c r="V1948" s="55"/>
      <c r="W1948" s="8"/>
      <c r="X1948" s="58"/>
      <c r="Y1948" s="55"/>
      <c r="Z1948" s="55"/>
      <c r="AA1948" s="197">
        <v>433.01287491401774</v>
      </c>
      <c r="AB1948" s="8">
        <v>424910.86743263114</v>
      </c>
      <c r="AC1948" s="58">
        <v>0.98128922267497143</v>
      </c>
      <c r="AD1948" s="55"/>
      <c r="AE1948" s="55"/>
      <c r="AF1948" s="197"/>
      <c r="AG1948" s="8">
        <v>0</v>
      </c>
      <c r="AH1948" s="58">
        <v>0</v>
      </c>
      <c r="AI1948" s="55"/>
      <c r="AJ1948" s="55"/>
      <c r="AK1948" s="55">
        <v>2018.816</v>
      </c>
      <c r="AL1948" s="8">
        <v>1916859.9570698012</v>
      </c>
      <c r="AM1948" s="58">
        <v>0.94949710972659285</v>
      </c>
      <c r="AN1948" s="237">
        <v>1</v>
      </c>
      <c r="AO1948" s="228"/>
      <c r="AP1948" s="55">
        <v>2031.6659999999999</v>
      </c>
      <c r="AQ1948" s="200">
        <v>1935015.4046710168</v>
      </c>
      <c r="AR1948" s="201">
        <v>0.95242791121720638</v>
      </c>
      <c r="AS1948" s="55">
        <v>1</v>
      </c>
      <c r="AT1948" s="55"/>
      <c r="AU1948" s="423">
        <v>2015.347</v>
      </c>
      <c r="AV1948" s="200">
        <v>1996987.8852824534</v>
      </c>
      <c r="AW1948" s="201">
        <v>0.9908903455744611</v>
      </c>
      <c r="AX1948" s="423">
        <v>1</v>
      </c>
      <c r="AY1948" s="55"/>
      <c r="AZ1948" s="424">
        <v>2168.4758115413001</v>
      </c>
      <c r="BA1948" s="200">
        <v>2265726.0327499351</v>
      </c>
      <c r="BB1948" s="201">
        <v>1.0448472704611411</v>
      </c>
      <c r="BC1948" s="425">
        <v>1</v>
      </c>
      <c r="BD1948" s="136"/>
    </row>
    <row r="1949" spans="1:56" s="4" customFormat="1" ht="11.25" customHeight="1">
      <c r="A1949" s="123">
        <v>415</v>
      </c>
      <c r="B1949" s="55" t="s">
        <v>647</v>
      </c>
      <c r="C1949" s="345">
        <v>3</v>
      </c>
      <c r="D1949" s="57">
        <v>42352</v>
      </c>
      <c r="E1949" s="94">
        <v>500</v>
      </c>
      <c r="F1949" s="122" t="s">
        <v>459</v>
      </c>
      <c r="G1949" s="122" t="s">
        <v>748</v>
      </c>
      <c r="H1949" s="122" t="s">
        <v>460</v>
      </c>
      <c r="I1949" s="55" t="s">
        <v>849</v>
      </c>
      <c r="J1949" s="55" t="s">
        <v>591</v>
      </c>
      <c r="K1949" s="55" t="s">
        <v>848</v>
      </c>
      <c r="L1949" s="197">
        <v>1751.8527038978054</v>
      </c>
      <c r="M1949" s="8">
        <v>1876176.8089999703</v>
      </c>
      <c r="N1949" s="58">
        <v>1.0709672136393364</v>
      </c>
      <c r="O1949" s="55"/>
      <c r="P1949" s="55">
        <v>1</v>
      </c>
      <c r="Q1949" s="197">
        <v>1973.9343391764655</v>
      </c>
      <c r="R1949" s="8">
        <v>2121545.29544036</v>
      </c>
      <c r="S1949" s="58">
        <v>1.0747800741566096</v>
      </c>
      <c r="T1949" s="55"/>
      <c r="U1949" s="55">
        <v>1</v>
      </c>
      <c r="V1949" s="197">
        <v>1474.2336327548628</v>
      </c>
      <c r="W1949" s="8">
        <v>1499177.1820533273</v>
      </c>
      <c r="X1949" s="58">
        <v>1.0169196718513696</v>
      </c>
      <c r="Y1949" s="55"/>
      <c r="Z1949" s="55">
        <v>1</v>
      </c>
      <c r="AA1949" s="197">
        <v>3235.537505784263</v>
      </c>
      <c r="AB1949" s="8">
        <v>3249369.516846918</v>
      </c>
      <c r="AC1949" s="58">
        <v>1.0042750272676262</v>
      </c>
      <c r="AD1949" s="55"/>
      <c r="AE1949" s="55">
        <v>1</v>
      </c>
      <c r="AF1949" s="197">
        <v>3635.784371193</v>
      </c>
      <c r="AG1949" s="8">
        <v>3705063.662214152</v>
      </c>
      <c r="AH1949" s="58">
        <v>1.0190548404272994</v>
      </c>
      <c r="AI1949" s="55"/>
      <c r="AJ1949" s="55"/>
      <c r="AK1949" s="55">
        <v>3812</v>
      </c>
      <c r="AL1949" s="8">
        <v>3732552.7077596444</v>
      </c>
      <c r="AM1949" s="58">
        <v>0.9791586326756675</v>
      </c>
      <c r="AN1949" s="237">
        <v>1</v>
      </c>
      <c r="AO1949" s="228"/>
      <c r="AP1949" s="55">
        <v>3076.0819999999999</v>
      </c>
      <c r="AQ1949" s="200">
        <v>2845854.6375793465</v>
      </c>
      <c r="AR1949" s="201">
        <v>0.92515564850980792</v>
      </c>
      <c r="AS1949" s="55">
        <v>1</v>
      </c>
      <c r="AT1949" s="55"/>
      <c r="AU1949" s="423">
        <v>4075.0219999999999</v>
      </c>
      <c r="AV1949" s="200">
        <v>3977523.1380131328</v>
      </c>
      <c r="AW1949" s="201">
        <v>0.9760740280698198</v>
      </c>
      <c r="AX1949" s="423">
        <v>1</v>
      </c>
      <c r="AY1949" s="55"/>
      <c r="AZ1949" s="424">
        <v>3501.4266604299269</v>
      </c>
      <c r="BA1949" s="200">
        <v>3460344.6985668773</v>
      </c>
      <c r="BB1949" s="201">
        <v>0.98826707915167211</v>
      </c>
      <c r="BC1949" s="425">
        <v>1</v>
      </c>
      <c r="BD1949" s="136"/>
    </row>
    <row r="1950" spans="1:56" ht="11.25" customHeight="1">
      <c r="A1950" s="123">
        <v>415</v>
      </c>
      <c r="B1950" s="55" t="s">
        <v>647</v>
      </c>
      <c r="C1950" s="345">
        <v>4</v>
      </c>
      <c r="D1950" s="57">
        <v>42719</v>
      </c>
      <c r="E1950" s="94">
        <v>500</v>
      </c>
      <c r="F1950" s="122" t="s">
        <v>459</v>
      </c>
      <c r="G1950" s="122" t="s">
        <v>748</v>
      </c>
      <c r="H1950" s="122" t="s">
        <v>460</v>
      </c>
      <c r="I1950" s="55" t="s">
        <v>849</v>
      </c>
      <c r="J1950" s="55" t="s">
        <v>591</v>
      </c>
      <c r="K1950" s="55" t="s">
        <v>848</v>
      </c>
      <c r="L1950" s="197">
        <v>1266.5478231200264</v>
      </c>
      <c r="M1950" s="8">
        <v>1356431.1930678219</v>
      </c>
      <c r="N1950" s="58">
        <v>1.0709672136393364</v>
      </c>
      <c r="O1950" s="55"/>
      <c r="P1950" s="55">
        <v>1</v>
      </c>
      <c r="Q1950" s="197">
        <v>1132.9708809696904</v>
      </c>
      <c r="R1950" s="8">
        <v>1217694.5274658832</v>
      </c>
      <c r="S1950" s="58">
        <v>1.0747800741566096</v>
      </c>
      <c r="T1950" s="55"/>
      <c r="U1950" s="55">
        <v>1</v>
      </c>
      <c r="V1950" s="197">
        <v>2249.2493672451369</v>
      </c>
      <c r="W1950" s="8">
        <v>2287305.9284508252</v>
      </c>
      <c r="X1950" s="58">
        <v>1.0169196718513696</v>
      </c>
      <c r="Y1950" s="55"/>
      <c r="Z1950" s="55">
        <v>1</v>
      </c>
      <c r="AA1950" s="197">
        <v>3228.1165482021893</v>
      </c>
      <c r="AB1950" s="8">
        <v>3241916.8344688299</v>
      </c>
      <c r="AC1950" s="58">
        <v>1.0042750272676264</v>
      </c>
      <c r="AD1950" s="55"/>
      <c r="AE1950" s="55">
        <v>1</v>
      </c>
      <c r="AF1950" s="197">
        <v>3187.3216499242808</v>
      </c>
      <c r="AG1950" s="8">
        <v>3248055.5550116356</v>
      </c>
      <c r="AH1950" s="58">
        <v>1.0190548403198647</v>
      </c>
      <c r="AI1950" s="55"/>
      <c r="AJ1950" s="55">
        <v>1</v>
      </c>
      <c r="AK1950" s="55">
        <v>3727.9189999999999</v>
      </c>
      <c r="AL1950" s="8">
        <v>3650378.6989252777</v>
      </c>
      <c r="AM1950" s="58">
        <v>0.97920011108752036</v>
      </c>
      <c r="AN1950" s="237">
        <v>1</v>
      </c>
      <c r="AO1950" s="228">
        <v>1</v>
      </c>
      <c r="AP1950" s="55">
        <v>3587.3980000000001</v>
      </c>
      <c r="AQ1950" s="200">
        <v>3368909.0213615517</v>
      </c>
      <c r="AR1950" s="201">
        <v>0.93909541716908795</v>
      </c>
      <c r="AS1950" s="55">
        <v>1</v>
      </c>
      <c r="AT1950" s="55"/>
      <c r="AU1950" s="423">
        <v>3360.627</v>
      </c>
      <c r="AV1950" s="200">
        <v>3362342.2938250015</v>
      </c>
      <c r="AW1950" s="201">
        <v>1.0005104088686432</v>
      </c>
      <c r="AX1950" s="423">
        <v>1</v>
      </c>
      <c r="AY1950" s="55"/>
      <c r="AZ1950" s="424">
        <v>3336.8451895700737</v>
      </c>
      <c r="BA1950" s="200">
        <v>3326837.6028909339</v>
      </c>
      <c r="BB1950" s="201">
        <v>0.9970008837358052</v>
      </c>
      <c r="BC1950" s="425">
        <v>1</v>
      </c>
      <c r="BD1950" s="136"/>
    </row>
    <row r="1951" spans="1:56" ht="11.25" customHeight="1">
      <c r="A1951" s="123">
        <v>415</v>
      </c>
      <c r="B1951" s="55" t="s">
        <v>647</v>
      </c>
      <c r="C1951" s="345">
        <v>5</v>
      </c>
      <c r="D1951" s="57">
        <v>46101</v>
      </c>
      <c r="E1951" s="94">
        <v>660</v>
      </c>
      <c r="F1951" s="122" t="s">
        <v>459</v>
      </c>
      <c r="G1951" s="122" t="s">
        <v>748</v>
      </c>
      <c r="H1951" s="122" t="s">
        <v>460</v>
      </c>
      <c r="I1951" s="55" t="s">
        <v>849</v>
      </c>
      <c r="J1951" s="55" t="s">
        <v>591</v>
      </c>
      <c r="K1951" s="55" t="s">
        <v>848</v>
      </c>
      <c r="L1951" s="197"/>
      <c r="M1951" s="8"/>
      <c r="N1951" s="58"/>
      <c r="O1951" s="55"/>
      <c r="P1951" s="55"/>
      <c r="Q1951" s="197"/>
      <c r="R1951" s="8"/>
      <c r="S1951" s="58"/>
      <c r="T1951" s="55"/>
      <c r="U1951" s="55"/>
      <c r="V1951" s="197"/>
      <c r="W1951" s="8"/>
      <c r="X1951" s="58"/>
      <c r="Y1951" s="55"/>
      <c r="Z1951" s="55"/>
      <c r="AA1951" s="197"/>
      <c r="AB1951" s="8"/>
      <c r="AC1951" s="58"/>
      <c r="AD1951" s="55"/>
      <c r="AE1951" s="55"/>
      <c r="AF1951" s="197"/>
      <c r="AG1951" s="8"/>
      <c r="AH1951" s="58"/>
      <c r="AI1951" s="55"/>
      <c r="AJ1951" s="55"/>
      <c r="AK1951" s="55"/>
      <c r="AL1951" s="8"/>
      <c r="AM1951" s="58"/>
      <c r="AN1951" s="237"/>
      <c r="AO1951" s="228"/>
      <c r="AP1951" s="55"/>
      <c r="AQ1951" s="200"/>
      <c r="AR1951" s="201"/>
      <c r="AS1951" s="55"/>
      <c r="AT1951" s="55"/>
      <c r="AU1951" s="423"/>
      <c r="AV1951" s="200"/>
      <c r="AW1951" s="201"/>
      <c r="AX1951" s="423"/>
      <c r="AY1951" s="55"/>
      <c r="AZ1951" s="424">
        <v>113.793846</v>
      </c>
      <c r="BA1951" s="200">
        <v>108770.93292012259</v>
      </c>
      <c r="BB1951" s="201">
        <v>0.95585953672857304</v>
      </c>
      <c r="BC1951" s="425">
        <v>1</v>
      </c>
      <c r="BD1951" s="136">
        <v>1</v>
      </c>
    </row>
    <row r="1952" spans="1:56" s="4" customFormat="1" ht="11.25" customHeight="1">
      <c r="A1952" s="357">
        <v>416</v>
      </c>
      <c r="B1952" s="263" t="s">
        <v>1312</v>
      </c>
      <c r="C1952" s="344">
        <v>0</v>
      </c>
      <c r="D1952" s="264"/>
      <c r="E1952" s="421">
        <v>100</v>
      </c>
      <c r="F1952" s="263" t="s">
        <v>55</v>
      </c>
      <c r="G1952" s="263" t="s">
        <v>748</v>
      </c>
      <c r="H1952" s="263" t="s">
        <v>1313</v>
      </c>
      <c r="I1952" s="263" t="s">
        <v>103</v>
      </c>
      <c r="J1952" s="263"/>
      <c r="K1952" s="263"/>
      <c r="L1952" s="267">
        <v>134.31505000000001</v>
      </c>
      <c r="M1952" s="265">
        <v>0</v>
      </c>
      <c r="N1952" s="268">
        <v>0</v>
      </c>
      <c r="O1952" s="263"/>
      <c r="P1952" s="263"/>
      <c r="Q1952" s="267">
        <v>406.76595000000003</v>
      </c>
      <c r="R1952" s="265">
        <v>0</v>
      </c>
      <c r="S1952" s="268">
        <v>0</v>
      </c>
      <c r="T1952" s="263"/>
      <c r="U1952" s="263"/>
      <c r="V1952" s="267">
        <v>336.21049999999997</v>
      </c>
      <c r="W1952" s="265">
        <v>0</v>
      </c>
      <c r="X1952" s="268">
        <v>0</v>
      </c>
      <c r="Y1952" s="263"/>
      <c r="Z1952" s="263"/>
      <c r="AA1952" s="265">
        <v>423.87995000000001</v>
      </c>
      <c r="AB1952" s="265">
        <v>0</v>
      </c>
      <c r="AC1952" s="268">
        <v>0</v>
      </c>
      <c r="AD1952" s="263"/>
      <c r="AE1952" s="263"/>
      <c r="AF1952" s="271">
        <v>416.73584999999997</v>
      </c>
      <c r="AG1952" s="265">
        <v>0</v>
      </c>
      <c r="AH1952" s="268">
        <v>0</v>
      </c>
      <c r="AI1952" s="263"/>
      <c r="AJ1952" s="263"/>
      <c r="AK1952" s="263">
        <v>420.97455000000002</v>
      </c>
      <c r="AL1952" s="265">
        <v>0</v>
      </c>
      <c r="AM1952" s="268">
        <v>0</v>
      </c>
      <c r="AN1952" s="263"/>
      <c r="AO1952" s="313"/>
      <c r="AP1952" s="263">
        <v>360.38900000000001</v>
      </c>
      <c r="AQ1952" s="265">
        <v>0</v>
      </c>
      <c r="AR1952" s="268">
        <v>0</v>
      </c>
      <c r="AS1952" s="263"/>
      <c r="AT1952" s="263"/>
      <c r="AU1952" s="422">
        <v>415.41250000000002</v>
      </c>
      <c r="AV1952" s="265">
        <v>0</v>
      </c>
      <c r="AW1952" s="268">
        <v>0</v>
      </c>
      <c r="AX1952" s="422"/>
      <c r="AY1952" s="263"/>
      <c r="AZ1952" s="422">
        <v>133.2106</v>
      </c>
      <c r="BA1952" s="265">
        <v>0</v>
      </c>
      <c r="BB1952" s="268">
        <v>0</v>
      </c>
      <c r="BC1952" s="422"/>
      <c r="BD1952" s="263"/>
    </row>
    <row r="1953" spans="1:56" ht="11.25" customHeight="1">
      <c r="A1953" s="123">
        <v>416</v>
      </c>
      <c r="B1953" s="55" t="s">
        <v>1312</v>
      </c>
      <c r="C1953" s="345">
        <v>1</v>
      </c>
      <c r="D1953" s="57">
        <v>42982</v>
      </c>
      <c r="E1953" s="94">
        <v>50</v>
      </c>
      <c r="F1953" s="122" t="s">
        <v>55</v>
      </c>
      <c r="G1953" s="122" t="s">
        <v>748</v>
      </c>
      <c r="H1953" s="122" t="s">
        <v>1313</v>
      </c>
      <c r="I1953" s="55" t="s">
        <v>103</v>
      </c>
      <c r="J1953" s="55"/>
      <c r="K1953" s="55"/>
      <c r="L1953" s="197">
        <v>67.157525000000007</v>
      </c>
      <c r="M1953" s="8">
        <v>0</v>
      </c>
      <c r="N1953" s="58">
        <v>0</v>
      </c>
      <c r="O1953" s="55"/>
      <c r="P1953" s="55">
        <v>1</v>
      </c>
      <c r="Q1953" s="197">
        <v>203.38297500000002</v>
      </c>
      <c r="R1953" s="8">
        <v>0</v>
      </c>
      <c r="S1953" s="58">
        <v>0</v>
      </c>
      <c r="T1953" s="55"/>
      <c r="U1953" s="55">
        <v>1</v>
      </c>
      <c r="V1953" s="197">
        <v>168.10524999999998</v>
      </c>
      <c r="W1953" s="8">
        <v>0</v>
      </c>
      <c r="X1953" s="58">
        <v>0</v>
      </c>
      <c r="Y1953" s="55"/>
      <c r="Z1953" s="55">
        <v>1</v>
      </c>
      <c r="AA1953" s="197">
        <v>211.939975</v>
      </c>
      <c r="AB1953" s="8">
        <v>0</v>
      </c>
      <c r="AC1953" s="58">
        <v>0</v>
      </c>
      <c r="AD1953" s="55"/>
      <c r="AE1953" s="55">
        <v>1</v>
      </c>
      <c r="AF1953" s="197">
        <v>208.36792499999999</v>
      </c>
      <c r="AG1953" s="8">
        <v>0</v>
      </c>
      <c r="AH1953" s="58">
        <v>0</v>
      </c>
      <c r="AI1953" s="55"/>
      <c r="AJ1953" s="55">
        <v>1</v>
      </c>
      <c r="AK1953" s="55">
        <v>251.1977</v>
      </c>
      <c r="AL1953" s="8">
        <v>0</v>
      </c>
      <c r="AM1953" s="58">
        <v>0</v>
      </c>
      <c r="AN1953" s="55"/>
      <c r="AO1953" s="228">
        <v>1</v>
      </c>
      <c r="AP1953" s="55">
        <v>184.7</v>
      </c>
      <c r="AQ1953" s="200">
        <v>0</v>
      </c>
      <c r="AR1953" s="201">
        <v>0</v>
      </c>
      <c r="AS1953" s="55"/>
      <c r="AT1953" s="55">
        <v>1</v>
      </c>
      <c r="AU1953" s="423">
        <v>237.68559999999997</v>
      </c>
      <c r="AV1953" s="200">
        <v>0</v>
      </c>
      <c r="AW1953" s="201">
        <v>0</v>
      </c>
      <c r="AX1953" s="423"/>
      <c r="AY1953" s="55"/>
      <c r="AZ1953" s="423">
        <v>77.291599999999988</v>
      </c>
      <c r="BA1953" s="200">
        <v>0</v>
      </c>
      <c r="BB1953" s="201">
        <v>0</v>
      </c>
      <c r="BC1953" s="425"/>
      <c r="BD1953" s="136"/>
    </row>
    <row r="1954" spans="1:56" ht="11.25" customHeight="1">
      <c r="A1954" s="123">
        <v>416</v>
      </c>
      <c r="B1954" s="136" t="s">
        <v>1312</v>
      </c>
      <c r="C1954" s="346">
        <v>2</v>
      </c>
      <c r="D1954" s="140">
        <v>42982</v>
      </c>
      <c r="E1954" s="127">
        <v>50</v>
      </c>
      <c r="F1954" s="137" t="s">
        <v>55</v>
      </c>
      <c r="G1954" s="137" t="s">
        <v>748</v>
      </c>
      <c r="H1954" s="137" t="s">
        <v>1313</v>
      </c>
      <c r="I1954" s="136" t="s">
        <v>103</v>
      </c>
      <c r="J1954" s="136"/>
      <c r="K1954" s="136"/>
      <c r="L1954" s="222">
        <v>67.157525000000007</v>
      </c>
      <c r="M1954" s="126">
        <v>0</v>
      </c>
      <c r="N1954" s="221">
        <v>0</v>
      </c>
      <c r="O1954" s="136"/>
      <c r="P1954" s="136">
        <v>1</v>
      </c>
      <c r="Q1954" s="222">
        <v>203.38297500000002</v>
      </c>
      <c r="R1954" s="126">
        <v>0</v>
      </c>
      <c r="S1954" s="221">
        <v>0</v>
      </c>
      <c r="T1954" s="136"/>
      <c r="U1954" s="136">
        <v>1</v>
      </c>
      <c r="V1954" s="222">
        <v>168.10524999999998</v>
      </c>
      <c r="W1954" s="126">
        <v>0</v>
      </c>
      <c r="X1954" s="221">
        <v>0</v>
      </c>
      <c r="Y1954" s="136"/>
      <c r="Z1954" s="136">
        <v>1</v>
      </c>
      <c r="AA1954" s="222">
        <v>211.939975</v>
      </c>
      <c r="AB1954" s="126">
        <v>0</v>
      </c>
      <c r="AC1954" s="221">
        <v>0</v>
      </c>
      <c r="AD1954" s="136"/>
      <c r="AE1954" s="136">
        <v>1</v>
      </c>
      <c r="AF1954" s="222">
        <v>208.36792499999999</v>
      </c>
      <c r="AG1954" s="126">
        <v>0</v>
      </c>
      <c r="AH1954" s="221">
        <v>0</v>
      </c>
      <c r="AI1954" s="136"/>
      <c r="AJ1954" s="136">
        <v>1</v>
      </c>
      <c r="AK1954" s="136">
        <v>169.77685</v>
      </c>
      <c r="AL1954" s="8">
        <v>0</v>
      </c>
      <c r="AM1954" s="58">
        <v>0</v>
      </c>
      <c r="AN1954" s="55"/>
      <c r="AO1954" s="237">
        <v>1</v>
      </c>
      <c r="AP1954" s="136">
        <v>175.69</v>
      </c>
      <c r="AQ1954" s="200">
        <v>0</v>
      </c>
      <c r="AR1954" s="201">
        <v>0</v>
      </c>
      <c r="AS1954" s="136"/>
      <c r="AT1954" s="136">
        <v>1</v>
      </c>
      <c r="AU1954" s="423">
        <v>177.72690000000003</v>
      </c>
      <c r="AV1954" s="200">
        <v>0</v>
      </c>
      <c r="AW1954" s="201">
        <v>0</v>
      </c>
      <c r="AX1954" s="423"/>
      <c r="AY1954" s="136"/>
      <c r="AZ1954" s="423">
        <v>55.919000000000004</v>
      </c>
      <c r="BA1954" s="200">
        <v>0</v>
      </c>
      <c r="BB1954" s="201">
        <v>0</v>
      </c>
      <c r="BC1954" s="425"/>
      <c r="BD1954" s="136"/>
    </row>
    <row r="1955" spans="1:56" s="4" customFormat="1" ht="11.25" customHeight="1">
      <c r="A1955" s="357">
        <v>417</v>
      </c>
      <c r="B1955" s="263" t="s">
        <v>893</v>
      </c>
      <c r="C1955" s="344">
        <v>0</v>
      </c>
      <c r="D1955" s="264"/>
      <c r="E1955" s="421">
        <v>690</v>
      </c>
      <c r="F1955" s="263" t="s">
        <v>518</v>
      </c>
      <c r="G1955" s="263" t="s">
        <v>589</v>
      </c>
      <c r="H1955" s="263" t="s">
        <v>370</v>
      </c>
      <c r="I1955" s="263" t="s">
        <v>103</v>
      </c>
      <c r="J1955" s="263"/>
      <c r="K1955" s="263"/>
      <c r="L1955" s="267">
        <v>3230.85455</v>
      </c>
      <c r="M1955" s="265">
        <v>0</v>
      </c>
      <c r="N1955" s="268">
        <v>0</v>
      </c>
      <c r="O1955" s="263"/>
      <c r="P1955" s="263"/>
      <c r="Q1955" s="267">
        <v>3395.4872500000001</v>
      </c>
      <c r="R1955" s="265">
        <v>0</v>
      </c>
      <c r="S1955" s="268">
        <v>0</v>
      </c>
      <c r="T1955" s="263"/>
      <c r="U1955" s="263"/>
      <c r="V1955" s="284">
        <v>3990.0992499999998</v>
      </c>
      <c r="W1955" s="265">
        <v>0</v>
      </c>
      <c r="X1955" s="268">
        <v>0</v>
      </c>
      <c r="Y1955" s="263"/>
      <c r="Z1955" s="263"/>
      <c r="AA1955" s="269">
        <v>3613.9991999999997</v>
      </c>
      <c r="AB1955" s="265">
        <v>0</v>
      </c>
      <c r="AC1955" s="268">
        <v>0</v>
      </c>
      <c r="AD1955" s="263"/>
      <c r="AE1955" s="263"/>
      <c r="AF1955" s="286">
        <v>3468.0924</v>
      </c>
      <c r="AG1955" s="265">
        <v>0</v>
      </c>
      <c r="AH1955" s="268">
        <v>0</v>
      </c>
      <c r="AI1955" s="263"/>
      <c r="AJ1955" s="263"/>
      <c r="AK1955" s="263">
        <v>3223.8795999999998</v>
      </c>
      <c r="AL1955" s="265">
        <v>0</v>
      </c>
      <c r="AM1955" s="268">
        <v>0</v>
      </c>
      <c r="AN1955" s="263"/>
      <c r="AO1955" s="313"/>
      <c r="AP1955" s="263">
        <v>3349.8864000000003</v>
      </c>
      <c r="AQ1955" s="265">
        <v>0</v>
      </c>
      <c r="AR1955" s="268">
        <v>0</v>
      </c>
      <c r="AS1955" s="263"/>
      <c r="AT1955" s="263"/>
      <c r="AU1955" s="422">
        <v>3214.1882999999998</v>
      </c>
      <c r="AV1955" s="265">
        <v>0</v>
      </c>
      <c r="AW1955" s="268">
        <v>0</v>
      </c>
      <c r="AX1955" s="422"/>
      <c r="AY1955" s="263"/>
      <c r="AZ1955" s="422">
        <v>3222.2179499999997</v>
      </c>
      <c r="BA1955" s="265">
        <v>0</v>
      </c>
      <c r="BB1955" s="268">
        <v>0</v>
      </c>
      <c r="BC1955" s="422"/>
      <c r="BD1955" s="263"/>
    </row>
    <row r="1956" spans="1:56" ht="11.25" customHeight="1">
      <c r="A1956" s="123">
        <v>417</v>
      </c>
      <c r="B1956" s="55" t="s">
        <v>894</v>
      </c>
      <c r="C1956" s="345">
        <v>1</v>
      </c>
      <c r="D1956" s="57">
        <v>32090</v>
      </c>
      <c r="E1956" s="8">
        <v>115</v>
      </c>
      <c r="F1956" s="55" t="s">
        <v>518</v>
      </c>
      <c r="G1956" s="55" t="s">
        <v>589</v>
      </c>
      <c r="H1956" s="55" t="s">
        <v>370</v>
      </c>
      <c r="I1956" s="55" t="s">
        <v>103</v>
      </c>
      <c r="J1956" s="55"/>
      <c r="K1956" s="55"/>
      <c r="L1956" s="55"/>
      <c r="M1956" s="8"/>
      <c r="N1956" s="58"/>
      <c r="O1956" s="55"/>
      <c r="P1956" s="55"/>
      <c r="Q1956" s="55"/>
      <c r="R1956" s="8"/>
      <c r="S1956" s="58"/>
      <c r="T1956" s="55"/>
      <c r="U1956" s="55"/>
      <c r="V1956" s="55"/>
      <c r="W1956" s="8"/>
      <c r="X1956" s="58"/>
      <c r="Y1956" s="55"/>
      <c r="Z1956" s="55"/>
      <c r="AA1956" s="55"/>
      <c r="AB1956" s="8"/>
      <c r="AC1956" s="58"/>
      <c r="AD1956" s="55"/>
      <c r="AE1956" s="55"/>
      <c r="AF1956" s="55"/>
      <c r="AG1956" s="8">
        <v>0</v>
      </c>
      <c r="AH1956" s="58">
        <v>0</v>
      </c>
      <c r="AI1956" s="55"/>
      <c r="AJ1956" s="55"/>
      <c r="AK1956" s="55">
        <v>553.52844999999991</v>
      </c>
      <c r="AL1956" s="8">
        <v>0</v>
      </c>
      <c r="AM1956" s="58">
        <v>0</v>
      </c>
      <c r="AN1956" s="55"/>
      <c r="AO1956" s="228"/>
      <c r="AP1956" s="55">
        <v>663.74</v>
      </c>
      <c r="AQ1956" s="200">
        <v>0</v>
      </c>
      <c r="AR1956" s="201">
        <v>0</v>
      </c>
      <c r="AS1956" s="55"/>
      <c r="AT1956" s="55"/>
      <c r="AU1956" s="423">
        <v>573.16974999999979</v>
      </c>
      <c r="AV1956" s="200">
        <v>0</v>
      </c>
      <c r="AW1956" s="201">
        <v>0</v>
      </c>
      <c r="AX1956" s="423"/>
      <c r="AY1956" s="55"/>
      <c r="AZ1956" s="423">
        <v>597.00994999999989</v>
      </c>
      <c r="BA1956" s="200">
        <v>0</v>
      </c>
      <c r="BB1956" s="201">
        <v>0</v>
      </c>
      <c r="BC1956" s="425"/>
      <c r="BD1956" s="136"/>
    </row>
    <row r="1957" spans="1:56" ht="11.25" customHeight="1">
      <c r="A1957" s="123">
        <v>417</v>
      </c>
      <c r="B1957" s="55" t="s">
        <v>894</v>
      </c>
      <c r="C1957" s="345">
        <v>2</v>
      </c>
      <c r="D1957" s="57">
        <v>32095</v>
      </c>
      <c r="E1957" s="8">
        <v>115</v>
      </c>
      <c r="F1957" s="55" t="s">
        <v>518</v>
      </c>
      <c r="G1957" s="55" t="s">
        <v>589</v>
      </c>
      <c r="H1957" s="55" t="s">
        <v>370</v>
      </c>
      <c r="I1957" s="55" t="s">
        <v>103</v>
      </c>
      <c r="J1957" s="55"/>
      <c r="K1957" s="55"/>
      <c r="L1957" s="55"/>
      <c r="M1957" s="8"/>
      <c r="N1957" s="58"/>
      <c r="O1957" s="55"/>
      <c r="P1957" s="55"/>
      <c r="Q1957" s="55"/>
      <c r="R1957" s="8"/>
      <c r="S1957" s="58"/>
      <c r="T1957" s="55"/>
      <c r="U1957" s="55"/>
      <c r="V1957" s="55"/>
      <c r="W1957" s="8"/>
      <c r="X1957" s="58"/>
      <c r="Y1957" s="55"/>
      <c r="Z1957" s="55"/>
      <c r="AA1957" s="55"/>
      <c r="AB1957" s="8"/>
      <c r="AC1957" s="58"/>
      <c r="AD1957" s="55"/>
      <c r="AE1957" s="55"/>
      <c r="AF1957" s="55"/>
      <c r="AG1957" s="8">
        <v>0</v>
      </c>
      <c r="AH1957" s="58">
        <v>0</v>
      </c>
      <c r="AI1957" s="55"/>
      <c r="AJ1957" s="55"/>
      <c r="AK1957" s="55">
        <v>444.3272</v>
      </c>
      <c r="AL1957" s="8">
        <v>0</v>
      </c>
      <c r="AM1957" s="58">
        <v>0</v>
      </c>
      <c r="AN1957" s="55"/>
      <c r="AO1957" s="228"/>
      <c r="AP1957" s="55">
        <v>520.48</v>
      </c>
      <c r="AQ1957" s="200">
        <v>0</v>
      </c>
      <c r="AR1957" s="201">
        <v>0</v>
      </c>
      <c r="AS1957" s="55"/>
      <c r="AT1957" s="55"/>
      <c r="AU1957" s="423">
        <v>502.30584999999996</v>
      </c>
      <c r="AV1957" s="200">
        <v>0</v>
      </c>
      <c r="AW1957" s="201">
        <v>0</v>
      </c>
      <c r="AX1957" s="423"/>
      <c r="AY1957" s="55"/>
      <c r="AZ1957" s="423">
        <v>541.68795</v>
      </c>
      <c r="BA1957" s="200">
        <v>0</v>
      </c>
      <c r="BB1957" s="201">
        <v>0</v>
      </c>
      <c r="BC1957" s="425"/>
      <c r="BD1957" s="136"/>
    </row>
    <row r="1958" spans="1:56" s="4" customFormat="1" ht="11.25" customHeight="1">
      <c r="A1958" s="123">
        <v>417</v>
      </c>
      <c r="B1958" s="55" t="s">
        <v>894</v>
      </c>
      <c r="C1958" s="345">
        <v>3</v>
      </c>
      <c r="D1958" s="57">
        <v>32101</v>
      </c>
      <c r="E1958" s="8">
        <v>115</v>
      </c>
      <c r="F1958" s="55" t="s">
        <v>518</v>
      </c>
      <c r="G1958" s="55" t="s">
        <v>589</v>
      </c>
      <c r="H1958" s="55" t="s">
        <v>370</v>
      </c>
      <c r="I1958" s="55" t="s">
        <v>103</v>
      </c>
      <c r="J1958" s="55"/>
      <c r="K1958" s="55"/>
      <c r="L1958" s="55"/>
      <c r="M1958" s="8"/>
      <c r="N1958" s="58"/>
      <c r="O1958" s="55"/>
      <c r="P1958" s="55"/>
      <c r="Q1958" s="55"/>
      <c r="R1958" s="8"/>
      <c r="S1958" s="58"/>
      <c r="T1958" s="55"/>
      <c r="U1958" s="55"/>
      <c r="V1958" s="55"/>
      <c r="W1958" s="8"/>
      <c r="X1958" s="58"/>
      <c r="Y1958" s="55"/>
      <c r="Z1958" s="55"/>
      <c r="AA1958" s="55"/>
      <c r="AB1958" s="8"/>
      <c r="AC1958" s="58"/>
      <c r="AD1958" s="55"/>
      <c r="AE1958" s="55"/>
      <c r="AF1958" s="55"/>
      <c r="AG1958" s="8">
        <v>0</v>
      </c>
      <c r="AH1958" s="58">
        <v>0</v>
      </c>
      <c r="AI1958" s="55"/>
      <c r="AJ1958" s="55"/>
      <c r="AK1958" s="55">
        <v>605.45749999999998</v>
      </c>
      <c r="AL1958" s="8">
        <v>0</v>
      </c>
      <c r="AM1958" s="58">
        <v>0</v>
      </c>
      <c r="AN1958" s="55"/>
      <c r="AO1958" s="228"/>
      <c r="AP1958" s="55">
        <v>507.27</v>
      </c>
      <c r="AQ1958" s="200">
        <v>0</v>
      </c>
      <c r="AR1958" s="201">
        <v>0</v>
      </c>
      <c r="AS1958" s="55"/>
      <c r="AT1958" s="55"/>
      <c r="AU1958" s="423">
        <v>534.17570000000012</v>
      </c>
      <c r="AV1958" s="200">
        <v>0</v>
      </c>
      <c r="AW1958" s="201">
        <v>0</v>
      </c>
      <c r="AX1958" s="423"/>
      <c r="AY1958" s="55"/>
      <c r="AZ1958" s="423">
        <v>523.49935000000005</v>
      </c>
      <c r="BA1958" s="200">
        <v>0</v>
      </c>
      <c r="BB1958" s="201">
        <v>0</v>
      </c>
      <c r="BC1958" s="425"/>
      <c r="BD1958" s="136"/>
    </row>
    <row r="1959" spans="1:56" ht="11.25" customHeight="1">
      <c r="A1959" s="123">
        <v>417</v>
      </c>
      <c r="B1959" s="55" t="s">
        <v>895</v>
      </c>
      <c r="C1959" s="345">
        <v>4</v>
      </c>
      <c r="D1959" s="57">
        <v>34145</v>
      </c>
      <c r="E1959" s="8">
        <v>115</v>
      </c>
      <c r="F1959" s="55" t="s">
        <v>518</v>
      </c>
      <c r="G1959" s="55" t="s">
        <v>589</v>
      </c>
      <c r="H1959" s="55" t="s">
        <v>370</v>
      </c>
      <c r="I1959" s="55" t="s">
        <v>103</v>
      </c>
      <c r="J1959" s="55"/>
      <c r="K1959" s="55"/>
      <c r="L1959" s="55"/>
      <c r="M1959" s="8"/>
      <c r="N1959" s="58"/>
      <c r="O1959" s="55"/>
      <c r="P1959" s="55"/>
      <c r="Q1959" s="55"/>
      <c r="R1959" s="8"/>
      <c r="S1959" s="58"/>
      <c r="T1959" s="55"/>
      <c r="U1959" s="55"/>
      <c r="V1959" s="55"/>
      <c r="W1959" s="8"/>
      <c r="X1959" s="58"/>
      <c r="Y1959" s="55"/>
      <c r="Z1959" s="55"/>
      <c r="AA1959" s="55"/>
      <c r="AB1959" s="8"/>
      <c r="AC1959" s="58"/>
      <c r="AD1959" s="55"/>
      <c r="AE1959" s="55"/>
      <c r="AF1959" s="55"/>
      <c r="AG1959" s="8">
        <v>0</v>
      </c>
      <c r="AH1959" s="58">
        <v>0</v>
      </c>
      <c r="AI1959" s="55"/>
      <c r="AJ1959" s="55"/>
      <c r="AK1959" s="55">
        <v>657.35669999999993</v>
      </c>
      <c r="AL1959" s="8">
        <v>0</v>
      </c>
      <c r="AM1959" s="58">
        <v>0</v>
      </c>
      <c r="AN1959" s="55"/>
      <c r="AO1959" s="228"/>
      <c r="AP1959" s="55">
        <v>597.1</v>
      </c>
      <c r="AQ1959" s="200">
        <v>0</v>
      </c>
      <c r="AR1959" s="201">
        <v>0</v>
      </c>
      <c r="AS1959" s="55"/>
      <c r="AT1959" s="55"/>
      <c r="AU1959" s="423">
        <v>615.26819999999998</v>
      </c>
      <c r="AV1959" s="200">
        <v>0</v>
      </c>
      <c r="AW1959" s="201">
        <v>0</v>
      </c>
      <c r="AX1959" s="423"/>
      <c r="AY1959" s="55"/>
      <c r="AZ1959" s="423">
        <v>516.71344999999997</v>
      </c>
      <c r="BA1959" s="200">
        <v>0</v>
      </c>
      <c r="BB1959" s="201">
        <v>0</v>
      </c>
      <c r="BC1959" s="425"/>
      <c r="BD1959" s="136"/>
    </row>
    <row r="1960" spans="1:56" s="4" customFormat="1" ht="11.25" customHeight="1">
      <c r="A1960" s="123">
        <v>417</v>
      </c>
      <c r="B1960" s="55" t="s">
        <v>895</v>
      </c>
      <c r="C1960" s="345">
        <v>5</v>
      </c>
      <c r="D1960" s="57">
        <v>34419</v>
      </c>
      <c r="E1960" s="8">
        <v>115</v>
      </c>
      <c r="F1960" s="55" t="s">
        <v>518</v>
      </c>
      <c r="G1960" s="55" t="s">
        <v>589</v>
      </c>
      <c r="H1960" s="55" t="s">
        <v>370</v>
      </c>
      <c r="I1960" s="55" t="s">
        <v>103</v>
      </c>
      <c r="J1960" s="55"/>
      <c r="K1960" s="55"/>
      <c r="L1960" s="55"/>
      <c r="M1960" s="8"/>
      <c r="N1960" s="58"/>
      <c r="O1960" s="55"/>
      <c r="P1960" s="55"/>
      <c r="Q1960" s="55"/>
      <c r="R1960" s="8"/>
      <c r="S1960" s="58"/>
      <c r="T1960" s="55"/>
      <c r="U1960" s="55"/>
      <c r="V1960" s="55"/>
      <c r="W1960" s="8"/>
      <c r="X1960" s="58"/>
      <c r="Y1960" s="55"/>
      <c r="Z1960" s="55"/>
      <c r="AA1960" s="55"/>
      <c r="AB1960" s="8"/>
      <c r="AC1960" s="58"/>
      <c r="AD1960" s="55"/>
      <c r="AE1960" s="55"/>
      <c r="AF1960" s="55"/>
      <c r="AG1960" s="8">
        <v>0</v>
      </c>
      <c r="AH1960" s="58">
        <v>0</v>
      </c>
      <c r="AI1960" s="55"/>
      <c r="AJ1960" s="55"/>
      <c r="AK1960" s="55">
        <v>420.14869999999996</v>
      </c>
      <c r="AL1960" s="8">
        <v>0</v>
      </c>
      <c r="AM1960" s="58">
        <v>0</v>
      </c>
      <c r="AN1960" s="55"/>
      <c r="AO1960" s="228"/>
      <c r="AP1960" s="55">
        <v>506.92</v>
      </c>
      <c r="AQ1960" s="200">
        <v>0</v>
      </c>
      <c r="AR1960" s="201">
        <v>0</v>
      </c>
      <c r="AS1960" s="55"/>
      <c r="AT1960" s="55"/>
      <c r="AU1960" s="423">
        <v>467.53060000000005</v>
      </c>
      <c r="AV1960" s="200">
        <v>0</v>
      </c>
      <c r="AW1960" s="201">
        <v>0</v>
      </c>
      <c r="AX1960" s="423"/>
      <c r="AY1960" s="55"/>
      <c r="AZ1960" s="423">
        <v>481.49045000000001</v>
      </c>
      <c r="BA1960" s="200">
        <v>0</v>
      </c>
      <c r="BB1960" s="201">
        <v>0</v>
      </c>
      <c r="BC1960" s="425"/>
      <c r="BD1960" s="136"/>
    </row>
    <row r="1961" spans="1:56" s="54" customFormat="1" ht="11.25" customHeight="1">
      <c r="A1961" s="123">
        <v>417</v>
      </c>
      <c r="B1961" s="55" t="s">
        <v>895</v>
      </c>
      <c r="C1961" s="345">
        <v>6</v>
      </c>
      <c r="D1961" s="57">
        <v>34753</v>
      </c>
      <c r="E1961" s="8">
        <v>115</v>
      </c>
      <c r="F1961" s="55" t="s">
        <v>518</v>
      </c>
      <c r="G1961" s="55" t="s">
        <v>589</v>
      </c>
      <c r="H1961" s="55" t="s">
        <v>370</v>
      </c>
      <c r="I1961" s="55" t="s">
        <v>103</v>
      </c>
      <c r="J1961" s="55"/>
      <c r="K1961" s="55"/>
      <c r="L1961" s="55"/>
      <c r="M1961" s="8"/>
      <c r="N1961" s="58"/>
      <c r="O1961" s="55"/>
      <c r="P1961" s="55"/>
      <c r="Q1961" s="55"/>
      <c r="R1961" s="8"/>
      <c r="S1961" s="58"/>
      <c r="T1961" s="55"/>
      <c r="U1961" s="55"/>
      <c r="V1961" s="55"/>
      <c r="W1961" s="8"/>
      <c r="X1961" s="58"/>
      <c r="Y1961" s="55"/>
      <c r="Z1961" s="55"/>
      <c r="AA1961" s="55"/>
      <c r="AB1961" s="8"/>
      <c r="AC1961" s="58"/>
      <c r="AD1961" s="55"/>
      <c r="AE1961" s="55"/>
      <c r="AF1961" s="55"/>
      <c r="AG1961" s="8">
        <v>0</v>
      </c>
      <c r="AH1961" s="58">
        <v>0</v>
      </c>
      <c r="AI1961" s="55"/>
      <c r="AJ1961" s="55"/>
      <c r="AK1961" s="55">
        <v>543.06104999999991</v>
      </c>
      <c r="AL1961" s="8">
        <v>0</v>
      </c>
      <c r="AM1961" s="58">
        <v>0</v>
      </c>
      <c r="AN1961" s="55"/>
      <c r="AO1961" s="228"/>
      <c r="AP1961" s="55">
        <v>554.36</v>
      </c>
      <c r="AQ1961" s="200">
        <v>0</v>
      </c>
      <c r="AR1961" s="201">
        <v>0</v>
      </c>
      <c r="AS1961" s="55"/>
      <c r="AT1961" s="55"/>
      <c r="AU1961" s="423">
        <v>521.73820000000001</v>
      </c>
      <c r="AV1961" s="200">
        <v>0</v>
      </c>
      <c r="AW1961" s="201">
        <v>0</v>
      </c>
      <c r="AX1961" s="423"/>
      <c r="AY1961" s="55"/>
      <c r="AZ1961" s="423">
        <v>561.81679999999994</v>
      </c>
      <c r="BA1961" s="200">
        <v>0</v>
      </c>
      <c r="BB1961" s="201">
        <v>0</v>
      </c>
      <c r="BC1961" s="425"/>
      <c r="BD1961" s="136"/>
    </row>
    <row r="1962" spans="1:56" s="4" customFormat="1" ht="11.25" customHeight="1">
      <c r="A1962" s="357">
        <v>418</v>
      </c>
      <c r="B1962" s="263" t="s">
        <v>715</v>
      </c>
      <c r="C1962" s="344">
        <v>0</v>
      </c>
      <c r="D1962" s="264"/>
      <c r="E1962" s="421">
        <v>1200</v>
      </c>
      <c r="F1962" s="263" t="s">
        <v>327</v>
      </c>
      <c r="G1962" s="263" t="s">
        <v>338</v>
      </c>
      <c r="H1962" s="263" t="s">
        <v>1052</v>
      </c>
      <c r="I1962" s="263" t="s">
        <v>849</v>
      </c>
      <c r="J1962" s="263" t="s">
        <v>591</v>
      </c>
      <c r="K1962" s="263" t="s">
        <v>848</v>
      </c>
      <c r="L1962" s="263">
        <v>2514</v>
      </c>
      <c r="M1962" s="265">
        <v>2316089.8069050061</v>
      </c>
      <c r="N1962" s="268">
        <v>0.92127677283413134</v>
      </c>
      <c r="O1962" s="263">
        <v>1</v>
      </c>
      <c r="P1962" s="263"/>
      <c r="Q1962" s="263">
        <v>0</v>
      </c>
      <c r="R1962" s="265">
        <v>0</v>
      </c>
      <c r="S1962" s="268">
        <v>0</v>
      </c>
      <c r="T1962" s="263">
        <v>1</v>
      </c>
      <c r="U1962" s="263"/>
      <c r="V1962" s="263">
        <v>4305</v>
      </c>
      <c r="W1962" s="265">
        <v>4076126.3593481299</v>
      </c>
      <c r="X1962" s="268">
        <v>0.94683539125392102</v>
      </c>
      <c r="Y1962" s="263">
        <v>1</v>
      </c>
      <c r="Z1962" s="263"/>
      <c r="AA1962" s="263">
        <v>3789</v>
      </c>
      <c r="AB1962" s="265">
        <v>3578388.4077436556</v>
      </c>
      <c r="AC1962" s="268">
        <v>0.94441499280645436</v>
      </c>
      <c r="AD1962" s="263">
        <v>1</v>
      </c>
      <c r="AE1962" s="263"/>
      <c r="AF1962" s="263">
        <v>0</v>
      </c>
      <c r="AG1962" s="265">
        <v>0</v>
      </c>
      <c r="AH1962" s="268">
        <v>0</v>
      </c>
      <c r="AI1962" s="263">
        <v>1</v>
      </c>
      <c r="AJ1962" s="263"/>
      <c r="AK1962" s="263">
        <v>1912</v>
      </c>
      <c r="AL1962" s="265">
        <v>1806214.3868450972</v>
      </c>
      <c r="AM1962" s="268">
        <v>0.94467279646710112</v>
      </c>
      <c r="AN1962" s="263"/>
      <c r="AO1962" s="313"/>
      <c r="AP1962" s="263">
        <v>3764</v>
      </c>
      <c r="AQ1962" s="265">
        <v>3529428.908849529</v>
      </c>
      <c r="AR1962" s="268">
        <v>0.93768036898234042</v>
      </c>
      <c r="AS1962" s="263"/>
      <c r="AT1962" s="263"/>
      <c r="AU1962" s="422">
        <v>5332.6207999999997</v>
      </c>
      <c r="AV1962" s="265">
        <v>4879927.29242568</v>
      </c>
      <c r="AW1962" s="268">
        <v>0.91510862584222752</v>
      </c>
      <c r="AX1962" s="422"/>
      <c r="AY1962" s="263"/>
      <c r="AZ1962" s="422">
        <v>5571.7666101840005</v>
      </c>
      <c r="BA1962" s="265">
        <v>5061093.1623289976</v>
      </c>
      <c r="BB1962" s="268">
        <v>0.90834622417213218</v>
      </c>
      <c r="BC1962" s="422"/>
      <c r="BD1962" s="263"/>
    </row>
    <row r="1963" spans="1:56" ht="11.25" customHeight="1">
      <c r="A1963" s="123">
        <v>418</v>
      </c>
      <c r="B1963" s="55" t="s">
        <v>715</v>
      </c>
      <c r="C1963" s="345">
        <v>1</v>
      </c>
      <c r="D1963" s="57">
        <v>40961</v>
      </c>
      <c r="E1963" s="94">
        <v>600</v>
      </c>
      <c r="F1963" s="55" t="s">
        <v>327</v>
      </c>
      <c r="G1963" s="55" t="s">
        <v>338</v>
      </c>
      <c r="H1963" s="55" t="s">
        <v>716</v>
      </c>
      <c r="I1963" s="55" t="s">
        <v>849</v>
      </c>
      <c r="J1963" s="55" t="s">
        <v>591</v>
      </c>
      <c r="K1963" s="55" t="s">
        <v>848</v>
      </c>
      <c r="L1963" s="55"/>
      <c r="M1963" s="8"/>
      <c r="N1963" s="58"/>
      <c r="O1963" s="55"/>
      <c r="P1963" s="55"/>
      <c r="Q1963" s="55"/>
      <c r="R1963" s="8"/>
      <c r="S1963" s="58"/>
      <c r="T1963" s="55"/>
      <c r="U1963" s="55"/>
      <c r="V1963" s="55"/>
      <c r="W1963" s="8"/>
      <c r="X1963" s="58"/>
      <c r="Y1963" s="55"/>
      <c r="Z1963" s="55"/>
      <c r="AA1963" s="55"/>
      <c r="AB1963" s="8"/>
      <c r="AC1963" s="58"/>
      <c r="AD1963" s="55"/>
      <c r="AE1963" s="55"/>
      <c r="AF1963" s="55"/>
      <c r="AG1963" s="8"/>
      <c r="AH1963" s="58"/>
      <c r="AI1963" s="55"/>
      <c r="AJ1963" s="55"/>
      <c r="AK1963" s="55">
        <v>807.20600000000002</v>
      </c>
      <c r="AL1963" s="8">
        <v>751435.79098958906</v>
      </c>
      <c r="AM1963" s="58">
        <v>0.93090957077820169</v>
      </c>
      <c r="AN1963" s="237">
        <v>1</v>
      </c>
      <c r="AO1963" s="228"/>
      <c r="AP1963" s="55">
        <v>2331</v>
      </c>
      <c r="AQ1963" s="200">
        <v>2169689.8081066315</v>
      </c>
      <c r="AR1963" s="201">
        <v>0.93079785847560348</v>
      </c>
      <c r="AS1963" s="55">
        <v>1</v>
      </c>
      <c r="AT1963" s="55"/>
      <c r="AU1963" s="423">
        <v>2542.5023999999999</v>
      </c>
      <c r="AV1963" s="200">
        <v>2317360.3225029493</v>
      </c>
      <c r="AW1963" s="201">
        <v>0.91144862734562193</v>
      </c>
      <c r="AX1963" s="423">
        <v>1</v>
      </c>
      <c r="AY1963" s="55"/>
      <c r="AZ1963" s="424">
        <v>3382.9370040179997</v>
      </c>
      <c r="BA1963" s="200">
        <v>3072445.3972921646</v>
      </c>
      <c r="BB1963" s="201">
        <v>0.90821833029788723</v>
      </c>
      <c r="BC1963" s="425">
        <v>1</v>
      </c>
      <c r="BD1963" s="136"/>
    </row>
    <row r="1964" spans="1:56" s="4" customFormat="1" ht="11.25" customHeight="1">
      <c r="A1964" s="123">
        <v>418</v>
      </c>
      <c r="B1964" s="55" t="s">
        <v>715</v>
      </c>
      <c r="C1964" s="345">
        <v>2</v>
      </c>
      <c r="D1964" s="57">
        <v>41073</v>
      </c>
      <c r="E1964" s="94">
        <v>600</v>
      </c>
      <c r="F1964" s="55" t="s">
        <v>327</v>
      </c>
      <c r="G1964" s="55" t="s">
        <v>338</v>
      </c>
      <c r="H1964" s="55" t="s">
        <v>716</v>
      </c>
      <c r="I1964" s="55" t="s">
        <v>849</v>
      </c>
      <c r="J1964" s="55" t="s">
        <v>591</v>
      </c>
      <c r="K1964" s="55" t="s">
        <v>848</v>
      </c>
      <c r="L1964" s="55"/>
      <c r="M1964" s="8"/>
      <c r="N1964" s="58"/>
      <c r="O1964" s="55"/>
      <c r="P1964" s="55"/>
      <c r="Q1964" s="55"/>
      <c r="R1964" s="8"/>
      <c r="S1964" s="58"/>
      <c r="T1964" s="55"/>
      <c r="U1964" s="55"/>
      <c r="V1964" s="55"/>
      <c r="W1964" s="8"/>
      <c r="X1964" s="58"/>
      <c r="Y1964" s="55"/>
      <c r="Z1964" s="55"/>
      <c r="AA1964" s="55"/>
      <c r="AB1964" s="8"/>
      <c r="AC1964" s="58"/>
      <c r="AD1964" s="55"/>
      <c r="AE1964" s="55"/>
      <c r="AF1964" s="55"/>
      <c r="AG1964" s="8"/>
      <c r="AH1964" s="58"/>
      <c r="AI1964" s="55"/>
      <c r="AJ1964" s="55"/>
      <c r="AK1964" s="55">
        <v>1104.7929999999999</v>
      </c>
      <c r="AL1964" s="8">
        <v>1046702.3484896868</v>
      </c>
      <c r="AM1964" s="58">
        <v>0.94741942471547791</v>
      </c>
      <c r="AN1964" s="237">
        <v>1</v>
      </c>
      <c r="AO1964" s="228"/>
      <c r="AP1964" s="55">
        <v>1433</v>
      </c>
      <c r="AQ1964" s="200">
        <v>1359736.6546106059</v>
      </c>
      <c r="AR1964" s="201">
        <v>0.94887414836748496</v>
      </c>
      <c r="AS1964" s="55">
        <v>1</v>
      </c>
      <c r="AT1964" s="55"/>
      <c r="AU1964" s="423">
        <v>2790.1183999999998</v>
      </c>
      <c r="AV1964" s="200">
        <v>2562566.9699227302</v>
      </c>
      <c r="AW1964" s="201">
        <v>0.91844380866515574</v>
      </c>
      <c r="AX1964" s="423">
        <v>1</v>
      </c>
      <c r="AY1964" s="55"/>
      <c r="AZ1964" s="424">
        <v>2188.8296061660008</v>
      </c>
      <c r="BA1964" s="200">
        <v>1988647.7650368323</v>
      </c>
      <c r="BB1964" s="201">
        <v>0.90854389004733405</v>
      </c>
      <c r="BC1964" s="425">
        <v>1</v>
      </c>
      <c r="BD1964" s="136"/>
    </row>
    <row r="1965" spans="1:56" ht="11.25" customHeight="1">
      <c r="A1965" s="357">
        <v>419</v>
      </c>
      <c r="B1965" s="263" t="s">
        <v>1127</v>
      </c>
      <c r="C1965" s="344">
        <v>0</v>
      </c>
      <c r="D1965" s="264"/>
      <c r="E1965" s="421">
        <v>0</v>
      </c>
      <c r="F1965" s="263" t="s">
        <v>540</v>
      </c>
      <c r="G1965" s="263" t="s">
        <v>338</v>
      </c>
      <c r="H1965" s="263" t="s">
        <v>1128</v>
      </c>
      <c r="I1965" s="263" t="s">
        <v>849</v>
      </c>
      <c r="J1965" s="263" t="s">
        <v>591</v>
      </c>
      <c r="K1965" s="263" t="s">
        <v>848</v>
      </c>
      <c r="L1965" s="263">
        <v>0</v>
      </c>
      <c r="M1965" s="265">
        <v>0</v>
      </c>
      <c r="N1965" s="268">
        <v>0</v>
      </c>
      <c r="O1965" s="263">
        <v>1</v>
      </c>
      <c r="P1965" s="263"/>
      <c r="Q1965" s="263">
        <v>0</v>
      </c>
      <c r="R1965" s="265">
        <v>0</v>
      </c>
      <c r="S1965" s="268">
        <v>0</v>
      </c>
      <c r="T1965" s="263">
        <v>1</v>
      </c>
      <c r="U1965" s="263"/>
      <c r="V1965" s="263">
        <v>0</v>
      </c>
      <c r="W1965" s="265">
        <v>0</v>
      </c>
      <c r="X1965" s="268">
        <v>0</v>
      </c>
      <c r="Y1965" s="263">
        <v>1</v>
      </c>
      <c r="Z1965" s="263"/>
      <c r="AA1965" s="263">
        <v>0</v>
      </c>
      <c r="AB1965" s="265">
        <v>0</v>
      </c>
      <c r="AC1965" s="268">
        <v>0</v>
      </c>
      <c r="AD1965" s="263">
        <v>1</v>
      </c>
      <c r="AE1965" s="263"/>
      <c r="AF1965" s="263">
        <v>0</v>
      </c>
      <c r="AG1965" s="265">
        <v>0</v>
      </c>
      <c r="AH1965" s="268">
        <v>0</v>
      </c>
      <c r="AI1965" s="263">
        <v>1</v>
      </c>
      <c r="AJ1965" s="263"/>
      <c r="AK1965" s="263">
        <v>0</v>
      </c>
      <c r="AL1965" s="265">
        <v>0</v>
      </c>
      <c r="AM1965" s="268">
        <v>0</v>
      </c>
      <c r="AN1965" s="263"/>
      <c r="AO1965" s="313"/>
      <c r="AP1965" s="263">
        <v>0</v>
      </c>
      <c r="AQ1965" s="265">
        <v>0</v>
      </c>
      <c r="AR1965" s="268">
        <v>0</v>
      </c>
      <c r="AS1965" s="263"/>
      <c r="AT1965" s="263"/>
      <c r="AU1965" s="422">
        <v>0</v>
      </c>
      <c r="AV1965" s="265">
        <v>0</v>
      </c>
      <c r="AW1965" s="268">
        <v>0</v>
      </c>
      <c r="AX1965" s="422"/>
      <c r="AY1965" s="263"/>
      <c r="AZ1965" s="422">
        <v>0</v>
      </c>
      <c r="BA1965" s="265">
        <v>0</v>
      </c>
      <c r="BB1965" s="268">
        <v>0</v>
      </c>
      <c r="BC1965" s="422"/>
      <c r="BD1965" s="263"/>
    </row>
    <row r="1966" spans="1:56" s="4" customFormat="1" ht="11.25" customHeight="1">
      <c r="A1966" s="123">
        <v>419</v>
      </c>
      <c r="B1966" s="55" t="s">
        <v>1127</v>
      </c>
      <c r="C1966" s="345">
        <v>1</v>
      </c>
      <c r="D1966" s="57">
        <v>41739</v>
      </c>
      <c r="E1966" s="94">
        <v>0</v>
      </c>
      <c r="F1966" s="122" t="s">
        <v>540</v>
      </c>
      <c r="G1966" s="122" t="s">
        <v>338</v>
      </c>
      <c r="H1966" s="122" t="s">
        <v>1128</v>
      </c>
      <c r="I1966" s="55" t="s">
        <v>849</v>
      </c>
      <c r="J1966" s="55" t="s">
        <v>591</v>
      </c>
      <c r="K1966" s="55" t="s">
        <v>848</v>
      </c>
      <c r="L1966" s="55">
        <v>0</v>
      </c>
      <c r="M1966" s="8">
        <v>0</v>
      </c>
      <c r="N1966" s="58">
        <v>0</v>
      </c>
      <c r="O1966" s="55"/>
      <c r="P1966" s="55">
        <v>1</v>
      </c>
      <c r="Q1966" s="55">
        <v>0</v>
      </c>
      <c r="R1966" s="8">
        <v>0</v>
      </c>
      <c r="S1966" s="58">
        <v>0</v>
      </c>
      <c r="T1966" s="55"/>
      <c r="U1966" s="55"/>
      <c r="V1966" s="55"/>
      <c r="W1966" s="8">
        <v>0</v>
      </c>
      <c r="X1966" s="58">
        <v>0</v>
      </c>
      <c r="Y1966" s="55"/>
      <c r="Z1966" s="55"/>
      <c r="AA1966" s="55"/>
      <c r="AB1966" s="8"/>
      <c r="AC1966" s="58"/>
      <c r="AD1966" s="55"/>
      <c r="AE1966" s="55"/>
      <c r="AF1966" s="55"/>
      <c r="AG1966" s="8"/>
      <c r="AH1966" s="58"/>
      <c r="AI1966" s="55"/>
      <c r="AJ1966" s="55"/>
      <c r="AK1966" s="55">
        <v>0</v>
      </c>
      <c r="AL1966" s="8">
        <v>0</v>
      </c>
      <c r="AM1966" s="58">
        <v>0</v>
      </c>
      <c r="AN1966" s="237">
        <v>1</v>
      </c>
      <c r="AO1966" s="228"/>
      <c r="AP1966" s="55">
        <v>0</v>
      </c>
      <c r="AQ1966" s="200">
        <v>0</v>
      </c>
      <c r="AR1966" s="201">
        <v>0</v>
      </c>
      <c r="AS1966" s="55">
        <v>1</v>
      </c>
      <c r="AT1966" s="55"/>
      <c r="AU1966" s="423">
        <v>0</v>
      </c>
      <c r="AV1966" s="200">
        <v>0</v>
      </c>
      <c r="AW1966" s="201">
        <v>0</v>
      </c>
      <c r="AX1966" s="423">
        <v>1</v>
      </c>
      <c r="AY1966" s="55"/>
      <c r="AZ1966" s="423">
        <v>0</v>
      </c>
      <c r="BA1966" s="200">
        <v>0</v>
      </c>
      <c r="BB1966" s="201">
        <v>0</v>
      </c>
      <c r="BC1966" s="425">
        <v>1</v>
      </c>
      <c r="BD1966" s="136"/>
    </row>
    <row r="1967" spans="1:56" ht="11.25" customHeight="1">
      <c r="A1967" s="357">
        <v>420</v>
      </c>
      <c r="B1967" s="263" t="s">
        <v>817</v>
      </c>
      <c r="C1967" s="344">
        <v>0</v>
      </c>
      <c r="D1967" s="264"/>
      <c r="E1967" s="421">
        <v>105.7</v>
      </c>
      <c r="F1967" s="263" t="s">
        <v>151</v>
      </c>
      <c r="G1967" s="263" t="s">
        <v>338</v>
      </c>
      <c r="H1967" s="263" t="s">
        <v>818</v>
      </c>
      <c r="I1967" s="263" t="s">
        <v>849</v>
      </c>
      <c r="J1967" s="263" t="s">
        <v>848</v>
      </c>
      <c r="K1967" s="263" t="s">
        <v>688</v>
      </c>
      <c r="L1967" s="263"/>
      <c r="M1967" s="265">
        <v>0</v>
      </c>
      <c r="N1967" s="268">
        <v>0</v>
      </c>
      <c r="O1967" s="263">
        <v>1</v>
      </c>
      <c r="P1967" s="263"/>
      <c r="Q1967" s="263">
        <v>0</v>
      </c>
      <c r="R1967" s="265">
        <v>0</v>
      </c>
      <c r="S1967" s="268">
        <v>0</v>
      </c>
      <c r="T1967" s="263">
        <v>1</v>
      </c>
      <c r="U1967" s="263"/>
      <c r="V1967" s="263">
        <v>0</v>
      </c>
      <c r="W1967" s="265">
        <v>0</v>
      </c>
      <c r="X1967" s="268">
        <v>0</v>
      </c>
      <c r="Y1967" s="263">
        <v>1</v>
      </c>
      <c r="Z1967" s="263"/>
      <c r="AA1967" s="263">
        <v>0</v>
      </c>
      <c r="AB1967" s="265">
        <v>0</v>
      </c>
      <c r="AC1967" s="268">
        <v>0</v>
      </c>
      <c r="AD1967" s="263">
        <v>1</v>
      </c>
      <c r="AE1967" s="263"/>
      <c r="AF1967" s="263">
        <v>0</v>
      </c>
      <c r="AG1967" s="265">
        <v>0</v>
      </c>
      <c r="AH1967" s="268">
        <v>0</v>
      </c>
      <c r="AI1967" s="263">
        <v>1</v>
      </c>
      <c r="AJ1967" s="263"/>
      <c r="AK1967" s="263">
        <v>0</v>
      </c>
      <c r="AL1967" s="265">
        <v>0</v>
      </c>
      <c r="AM1967" s="268">
        <v>0</v>
      </c>
      <c r="AN1967" s="263"/>
      <c r="AO1967" s="313"/>
      <c r="AP1967" s="263">
        <v>0</v>
      </c>
      <c r="AQ1967" s="265">
        <v>0</v>
      </c>
      <c r="AR1967" s="268">
        <v>0</v>
      </c>
      <c r="AS1967" s="263"/>
      <c r="AT1967" s="263"/>
      <c r="AU1967" s="422">
        <v>0</v>
      </c>
      <c r="AV1967" s="265">
        <v>0</v>
      </c>
      <c r="AW1967" s="268">
        <v>0</v>
      </c>
      <c r="AX1967" s="422"/>
      <c r="AY1967" s="263"/>
      <c r="AZ1967" s="422">
        <v>0</v>
      </c>
      <c r="BA1967" s="265">
        <v>0</v>
      </c>
      <c r="BB1967" s="268">
        <v>0</v>
      </c>
      <c r="BC1967" s="422"/>
      <c r="BD1967" s="263"/>
    </row>
    <row r="1968" spans="1:56" ht="11.25" customHeight="1">
      <c r="A1968" s="123">
        <v>420</v>
      </c>
      <c r="B1968" s="55" t="s">
        <v>817</v>
      </c>
      <c r="C1968" s="345">
        <v>1</v>
      </c>
      <c r="D1968" s="57">
        <v>36951</v>
      </c>
      <c r="E1968" s="94">
        <v>105.7</v>
      </c>
      <c r="F1968" s="55" t="s">
        <v>151</v>
      </c>
      <c r="G1968" s="55" t="s">
        <v>338</v>
      </c>
      <c r="H1968" s="55" t="s">
        <v>818</v>
      </c>
      <c r="I1968" s="55" t="s">
        <v>849</v>
      </c>
      <c r="J1968" s="55" t="s">
        <v>848</v>
      </c>
      <c r="K1968" s="55" t="s">
        <v>688</v>
      </c>
      <c r="L1968" s="55"/>
      <c r="M1968" s="8"/>
      <c r="N1968" s="58"/>
      <c r="O1968" s="55"/>
      <c r="P1968" s="55"/>
      <c r="Q1968" s="55"/>
      <c r="R1968" s="8"/>
      <c r="S1968" s="58"/>
      <c r="T1968" s="55"/>
      <c r="U1968" s="55"/>
      <c r="V1968" s="55"/>
      <c r="W1968" s="8">
        <v>0</v>
      </c>
      <c r="X1968" s="58">
        <v>0</v>
      </c>
      <c r="Y1968" s="55"/>
      <c r="Z1968" s="55"/>
      <c r="AA1968" s="55"/>
      <c r="AB1968" s="8"/>
      <c r="AC1968" s="58"/>
      <c r="AD1968" s="55"/>
      <c r="AE1968" s="55"/>
      <c r="AF1968" s="55"/>
      <c r="AG1968" s="8"/>
      <c r="AH1968" s="58"/>
      <c r="AI1968" s="55"/>
      <c r="AJ1968" s="55"/>
      <c r="AK1968" s="55">
        <v>0</v>
      </c>
      <c r="AL1968" s="8">
        <v>0</v>
      </c>
      <c r="AM1968" s="58">
        <v>0</v>
      </c>
      <c r="AN1968" s="237">
        <v>1</v>
      </c>
      <c r="AO1968" s="228"/>
      <c r="AP1968" s="55">
        <v>0</v>
      </c>
      <c r="AQ1968" s="200">
        <v>0</v>
      </c>
      <c r="AR1968" s="201">
        <v>0</v>
      </c>
      <c r="AS1968" s="55">
        <v>1</v>
      </c>
      <c r="AT1968" s="55"/>
      <c r="AU1968" s="423">
        <v>0</v>
      </c>
      <c r="AV1968" s="200">
        <v>0</v>
      </c>
      <c r="AW1968" s="201">
        <v>0</v>
      </c>
      <c r="AX1968" s="423">
        <v>1</v>
      </c>
      <c r="AY1968" s="55"/>
      <c r="AZ1968" s="423">
        <v>0</v>
      </c>
      <c r="BA1968" s="200">
        <v>0</v>
      </c>
      <c r="BB1968" s="201">
        <v>0</v>
      </c>
      <c r="BC1968" s="425">
        <v>1</v>
      </c>
      <c r="BD1968" s="136"/>
    </row>
    <row r="1969" spans="1:56" ht="11.25" customHeight="1">
      <c r="A1969" s="357">
        <v>421</v>
      </c>
      <c r="B1969" s="263" t="s">
        <v>819</v>
      </c>
      <c r="C1969" s="344">
        <v>0</v>
      </c>
      <c r="D1969" s="264"/>
      <c r="E1969" s="421">
        <v>106.001</v>
      </c>
      <c r="F1969" s="263" t="s">
        <v>151</v>
      </c>
      <c r="G1969" s="263" t="s">
        <v>338</v>
      </c>
      <c r="H1969" s="263" t="s">
        <v>820</v>
      </c>
      <c r="I1969" s="263" t="s">
        <v>849</v>
      </c>
      <c r="J1969" s="263" t="s">
        <v>129</v>
      </c>
      <c r="K1969" s="263" t="s">
        <v>848</v>
      </c>
      <c r="L1969" s="263"/>
      <c r="M1969" s="265">
        <v>0</v>
      </c>
      <c r="N1969" s="268">
        <v>0</v>
      </c>
      <c r="O1969" s="263">
        <v>1</v>
      </c>
      <c r="P1969" s="263"/>
      <c r="Q1969" s="263">
        <v>0</v>
      </c>
      <c r="R1969" s="265">
        <v>0</v>
      </c>
      <c r="S1969" s="268">
        <v>0</v>
      </c>
      <c r="T1969" s="263">
        <v>1</v>
      </c>
      <c r="U1969" s="263"/>
      <c r="V1969" s="263">
        <v>0</v>
      </c>
      <c r="W1969" s="265">
        <v>0</v>
      </c>
      <c r="X1969" s="268">
        <v>0</v>
      </c>
      <c r="Y1969" s="263">
        <v>1</v>
      </c>
      <c r="Z1969" s="263"/>
      <c r="AA1969" s="263">
        <v>0</v>
      </c>
      <c r="AB1969" s="265">
        <v>0</v>
      </c>
      <c r="AC1969" s="268">
        <v>0</v>
      </c>
      <c r="AD1969" s="263">
        <v>1</v>
      </c>
      <c r="AE1969" s="263"/>
      <c r="AF1969" s="263">
        <v>0</v>
      </c>
      <c r="AG1969" s="265">
        <v>0</v>
      </c>
      <c r="AH1969" s="268">
        <v>0</v>
      </c>
      <c r="AI1969" s="263">
        <v>1</v>
      </c>
      <c r="AJ1969" s="263"/>
      <c r="AK1969" s="263">
        <v>0</v>
      </c>
      <c r="AL1969" s="265">
        <v>0</v>
      </c>
      <c r="AM1969" s="268">
        <v>0</v>
      </c>
      <c r="AN1969" s="263"/>
      <c r="AO1969" s="313"/>
      <c r="AP1969" s="263">
        <v>0</v>
      </c>
      <c r="AQ1969" s="265">
        <v>0</v>
      </c>
      <c r="AR1969" s="268">
        <v>0</v>
      </c>
      <c r="AS1969" s="263"/>
      <c r="AT1969" s="263"/>
      <c r="AU1969" s="422">
        <v>0</v>
      </c>
      <c r="AV1969" s="265">
        <v>0</v>
      </c>
      <c r="AW1969" s="268">
        <v>0</v>
      </c>
      <c r="AX1969" s="422"/>
      <c r="AY1969" s="263"/>
      <c r="AZ1969" s="422">
        <v>0</v>
      </c>
      <c r="BA1969" s="265">
        <v>0</v>
      </c>
      <c r="BB1969" s="268">
        <v>0</v>
      </c>
      <c r="BC1969" s="422"/>
      <c r="BD1969" s="263"/>
    </row>
    <row r="1970" spans="1:56" ht="11.25" customHeight="1">
      <c r="A1970" s="123">
        <v>421</v>
      </c>
      <c r="B1970" s="55" t="s">
        <v>819</v>
      </c>
      <c r="C1970" s="345">
        <v>1</v>
      </c>
      <c r="D1970" s="57">
        <v>37156</v>
      </c>
      <c r="E1970" s="97">
        <v>15.143000000000001</v>
      </c>
      <c r="F1970" s="55" t="s">
        <v>151</v>
      </c>
      <c r="G1970" s="55" t="s">
        <v>338</v>
      </c>
      <c r="H1970" s="55" t="s">
        <v>820</v>
      </c>
      <c r="I1970" s="55" t="s">
        <v>849</v>
      </c>
      <c r="J1970" s="55" t="s">
        <v>129</v>
      </c>
      <c r="K1970" s="55" t="s">
        <v>848</v>
      </c>
      <c r="L1970" s="263"/>
      <c r="M1970" s="265"/>
      <c r="N1970" s="268"/>
      <c r="O1970" s="263"/>
      <c r="P1970" s="263"/>
      <c r="Q1970" s="263"/>
      <c r="R1970" s="265"/>
      <c r="S1970" s="268"/>
      <c r="T1970" s="263"/>
      <c r="U1970" s="263"/>
      <c r="V1970" s="263"/>
      <c r="W1970" s="265"/>
      <c r="X1970" s="268"/>
      <c r="Y1970" s="263"/>
      <c r="Z1970" s="263"/>
      <c r="AA1970" s="263"/>
      <c r="AB1970" s="265"/>
      <c r="AC1970" s="268"/>
      <c r="AD1970" s="263"/>
      <c r="AE1970" s="263"/>
      <c r="AF1970" s="263"/>
      <c r="AG1970" s="265"/>
      <c r="AH1970" s="268"/>
      <c r="AI1970" s="263"/>
      <c r="AJ1970" s="263"/>
      <c r="AK1970" s="263"/>
      <c r="AL1970" s="265"/>
      <c r="AM1970" s="268"/>
      <c r="AN1970" s="263"/>
      <c r="AO1970" s="313"/>
      <c r="AP1970" s="263"/>
      <c r="AQ1970" s="265"/>
      <c r="AR1970" s="268"/>
      <c r="AS1970" s="263"/>
      <c r="AT1970" s="263"/>
      <c r="AU1970" s="423">
        <v>0</v>
      </c>
      <c r="AV1970" s="200">
        <v>0</v>
      </c>
      <c r="AW1970" s="201">
        <v>0</v>
      </c>
      <c r="AX1970" s="423">
        <v>1</v>
      </c>
      <c r="AY1970" s="55"/>
      <c r="AZ1970" s="423">
        <v>0</v>
      </c>
      <c r="BA1970" s="200">
        <v>0</v>
      </c>
      <c r="BB1970" s="201">
        <v>0</v>
      </c>
      <c r="BC1970" s="425">
        <v>1</v>
      </c>
      <c r="BD1970" s="136"/>
    </row>
    <row r="1971" spans="1:56" ht="11.25" customHeight="1">
      <c r="A1971" s="123">
        <v>421</v>
      </c>
      <c r="B1971" s="55" t="s">
        <v>819</v>
      </c>
      <c r="C1971" s="345">
        <v>2</v>
      </c>
      <c r="D1971" s="57">
        <v>37156</v>
      </c>
      <c r="E1971" s="97">
        <v>15.143000000000001</v>
      </c>
      <c r="F1971" s="55" t="s">
        <v>151</v>
      </c>
      <c r="G1971" s="55" t="s">
        <v>338</v>
      </c>
      <c r="H1971" s="55" t="s">
        <v>820</v>
      </c>
      <c r="I1971" s="55" t="s">
        <v>849</v>
      </c>
      <c r="J1971" s="55" t="s">
        <v>129</v>
      </c>
      <c r="K1971" s="55" t="s">
        <v>848</v>
      </c>
      <c r="L1971" s="263"/>
      <c r="M1971" s="265"/>
      <c r="N1971" s="268"/>
      <c r="O1971" s="263"/>
      <c r="P1971" s="263"/>
      <c r="Q1971" s="263"/>
      <c r="R1971" s="265"/>
      <c r="S1971" s="268"/>
      <c r="T1971" s="263"/>
      <c r="U1971" s="263"/>
      <c r="V1971" s="263"/>
      <c r="W1971" s="265"/>
      <c r="X1971" s="268"/>
      <c r="Y1971" s="263"/>
      <c r="Z1971" s="263"/>
      <c r="AA1971" s="263"/>
      <c r="AB1971" s="265"/>
      <c r="AC1971" s="268"/>
      <c r="AD1971" s="263"/>
      <c r="AE1971" s="263"/>
      <c r="AF1971" s="263"/>
      <c r="AG1971" s="265"/>
      <c r="AH1971" s="268"/>
      <c r="AI1971" s="263"/>
      <c r="AJ1971" s="263"/>
      <c r="AK1971" s="263"/>
      <c r="AL1971" s="265"/>
      <c r="AM1971" s="268"/>
      <c r="AN1971" s="263"/>
      <c r="AO1971" s="313"/>
      <c r="AP1971" s="263"/>
      <c r="AQ1971" s="265"/>
      <c r="AR1971" s="268"/>
      <c r="AS1971" s="263"/>
      <c r="AT1971" s="263"/>
      <c r="AU1971" s="423">
        <v>0</v>
      </c>
      <c r="AV1971" s="200">
        <v>0</v>
      </c>
      <c r="AW1971" s="201">
        <v>0</v>
      </c>
      <c r="AX1971" s="423">
        <v>1</v>
      </c>
      <c r="AY1971" s="55"/>
      <c r="AZ1971" s="423">
        <v>0</v>
      </c>
      <c r="BA1971" s="200">
        <v>0</v>
      </c>
      <c r="BB1971" s="201">
        <v>0</v>
      </c>
      <c r="BC1971" s="425">
        <v>1</v>
      </c>
      <c r="BD1971" s="136"/>
    </row>
    <row r="1972" spans="1:56" ht="11.25" customHeight="1">
      <c r="A1972" s="123">
        <v>421</v>
      </c>
      <c r="B1972" s="55" t="s">
        <v>819</v>
      </c>
      <c r="C1972" s="345">
        <v>3</v>
      </c>
      <c r="D1972" s="57">
        <v>37156</v>
      </c>
      <c r="E1972" s="97">
        <v>15.143000000000001</v>
      </c>
      <c r="F1972" s="55" t="s">
        <v>151</v>
      </c>
      <c r="G1972" s="55" t="s">
        <v>338</v>
      </c>
      <c r="H1972" s="55" t="s">
        <v>820</v>
      </c>
      <c r="I1972" s="55" t="s">
        <v>849</v>
      </c>
      <c r="J1972" s="55" t="s">
        <v>129</v>
      </c>
      <c r="K1972" s="55" t="s">
        <v>848</v>
      </c>
      <c r="L1972" s="263"/>
      <c r="M1972" s="265"/>
      <c r="N1972" s="268"/>
      <c r="O1972" s="263"/>
      <c r="P1972" s="263"/>
      <c r="Q1972" s="263"/>
      <c r="R1972" s="265"/>
      <c r="S1972" s="268"/>
      <c r="T1972" s="263"/>
      <c r="U1972" s="263"/>
      <c r="V1972" s="263"/>
      <c r="W1972" s="265"/>
      <c r="X1972" s="268"/>
      <c r="Y1972" s="263"/>
      <c r="Z1972" s="263"/>
      <c r="AA1972" s="263"/>
      <c r="AB1972" s="265"/>
      <c r="AC1972" s="268"/>
      <c r="AD1972" s="263"/>
      <c r="AE1972" s="263"/>
      <c r="AF1972" s="263"/>
      <c r="AG1972" s="265"/>
      <c r="AH1972" s="268"/>
      <c r="AI1972" s="263"/>
      <c r="AJ1972" s="263"/>
      <c r="AK1972" s="263"/>
      <c r="AL1972" s="265"/>
      <c r="AM1972" s="268"/>
      <c r="AN1972" s="263"/>
      <c r="AO1972" s="313"/>
      <c r="AP1972" s="263"/>
      <c r="AQ1972" s="265"/>
      <c r="AR1972" s="268"/>
      <c r="AS1972" s="263"/>
      <c r="AT1972" s="263"/>
      <c r="AU1972" s="423">
        <v>0</v>
      </c>
      <c r="AV1972" s="200">
        <v>0</v>
      </c>
      <c r="AW1972" s="201">
        <v>0</v>
      </c>
      <c r="AX1972" s="423">
        <v>1</v>
      </c>
      <c r="AY1972" s="55"/>
      <c r="AZ1972" s="423">
        <v>0</v>
      </c>
      <c r="BA1972" s="200">
        <v>0</v>
      </c>
      <c r="BB1972" s="201">
        <v>0</v>
      </c>
      <c r="BC1972" s="425">
        <v>1</v>
      </c>
      <c r="BD1972" s="136"/>
    </row>
    <row r="1973" spans="1:56" ht="11.25" customHeight="1">
      <c r="A1973" s="123">
        <v>421</v>
      </c>
      <c r="B1973" s="55" t="s">
        <v>819</v>
      </c>
      <c r="C1973" s="345">
        <v>4</v>
      </c>
      <c r="D1973" s="57">
        <v>37156</v>
      </c>
      <c r="E1973" s="97">
        <v>15.143000000000001</v>
      </c>
      <c r="F1973" s="55" t="s">
        <v>151</v>
      </c>
      <c r="G1973" s="55" t="s">
        <v>338</v>
      </c>
      <c r="H1973" s="55" t="s">
        <v>820</v>
      </c>
      <c r="I1973" s="55" t="s">
        <v>849</v>
      </c>
      <c r="J1973" s="55" t="s">
        <v>129</v>
      </c>
      <c r="K1973" s="55" t="s">
        <v>848</v>
      </c>
      <c r="L1973" s="263"/>
      <c r="M1973" s="265"/>
      <c r="N1973" s="268"/>
      <c r="O1973" s="263"/>
      <c r="P1973" s="263"/>
      <c r="Q1973" s="263"/>
      <c r="R1973" s="265"/>
      <c r="S1973" s="268"/>
      <c r="T1973" s="263"/>
      <c r="U1973" s="263"/>
      <c r="V1973" s="263"/>
      <c r="W1973" s="265"/>
      <c r="X1973" s="268"/>
      <c r="Y1973" s="263"/>
      <c r="Z1973" s="263"/>
      <c r="AA1973" s="263"/>
      <c r="AB1973" s="265"/>
      <c r="AC1973" s="268"/>
      <c r="AD1973" s="263"/>
      <c r="AE1973" s="263"/>
      <c r="AF1973" s="263"/>
      <c r="AG1973" s="265"/>
      <c r="AH1973" s="268"/>
      <c r="AI1973" s="263"/>
      <c r="AJ1973" s="263"/>
      <c r="AK1973" s="263"/>
      <c r="AL1973" s="265"/>
      <c r="AM1973" s="268"/>
      <c r="AN1973" s="263"/>
      <c r="AO1973" s="313"/>
      <c r="AP1973" s="263"/>
      <c r="AQ1973" s="265"/>
      <c r="AR1973" s="268"/>
      <c r="AS1973" s="263"/>
      <c r="AT1973" s="263"/>
      <c r="AU1973" s="423">
        <v>0</v>
      </c>
      <c r="AV1973" s="200">
        <v>0</v>
      </c>
      <c r="AW1973" s="201">
        <v>0</v>
      </c>
      <c r="AX1973" s="423">
        <v>1</v>
      </c>
      <c r="AY1973" s="55"/>
      <c r="AZ1973" s="423">
        <v>0</v>
      </c>
      <c r="BA1973" s="200">
        <v>0</v>
      </c>
      <c r="BB1973" s="201">
        <v>0</v>
      </c>
      <c r="BC1973" s="425">
        <v>1</v>
      </c>
      <c r="BD1973" s="136"/>
    </row>
    <row r="1974" spans="1:56" ht="11.25" customHeight="1">
      <c r="A1974" s="123">
        <v>421</v>
      </c>
      <c r="B1974" s="55" t="s">
        <v>819</v>
      </c>
      <c r="C1974" s="345">
        <v>5</v>
      </c>
      <c r="D1974" s="57">
        <v>37156</v>
      </c>
      <c r="E1974" s="97">
        <v>15.143000000000001</v>
      </c>
      <c r="F1974" s="55" t="s">
        <v>151</v>
      </c>
      <c r="G1974" s="55" t="s">
        <v>338</v>
      </c>
      <c r="H1974" s="55" t="s">
        <v>820</v>
      </c>
      <c r="I1974" s="55" t="s">
        <v>849</v>
      </c>
      <c r="J1974" s="55" t="s">
        <v>129</v>
      </c>
      <c r="K1974" s="55" t="s">
        <v>848</v>
      </c>
      <c r="L1974" s="263"/>
      <c r="M1974" s="265"/>
      <c r="N1974" s="268"/>
      <c r="O1974" s="263"/>
      <c r="P1974" s="263"/>
      <c r="Q1974" s="263"/>
      <c r="R1974" s="265"/>
      <c r="S1974" s="268"/>
      <c r="T1974" s="263"/>
      <c r="U1974" s="263"/>
      <c r="V1974" s="263"/>
      <c r="W1974" s="265"/>
      <c r="X1974" s="268"/>
      <c r="Y1974" s="263"/>
      <c r="Z1974" s="263"/>
      <c r="AA1974" s="263"/>
      <c r="AB1974" s="265"/>
      <c r="AC1974" s="268"/>
      <c r="AD1974" s="263"/>
      <c r="AE1974" s="263"/>
      <c r="AF1974" s="263"/>
      <c r="AG1974" s="265"/>
      <c r="AH1974" s="268"/>
      <c r="AI1974" s="263"/>
      <c r="AJ1974" s="263"/>
      <c r="AK1974" s="263"/>
      <c r="AL1974" s="265"/>
      <c r="AM1974" s="268"/>
      <c r="AN1974" s="263"/>
      <c r="AO1974" s="313"/>
      <c r="AP1974" s="263"/>
      <c r="AQ1974" s="265"/>
      <c r="AR1974" s="268"/>
      <c r="AS1974" s="263"/>
      <c r="AT1974" s="263"/>
      <c r="AU1974" s="423">
        <v>0</v>
      </c>
      <c r="AV1974" s="200">
        <v>0</v>
      </c>
      <c r="AW1974" s="201">
        <v>0</v>
      </c>
      <c r="AX1974" s="423">
        <v>1</v>
      </c>
      <c r="AY1974" s="55"/>
      <c r="AZ1974" s="423">
        <v>0</v>
      </c>
      <c r="BA1974" s="200">
        <v>0</v>
      </c>
      <c r="BB1974" s="201">
        <v>0</v>
      </c>
      <c r="BC1974" s="425">
        <v>1</v>
      </c>
      <c r="BD1974" s="136"/>
    </row>
    <row r="1975" spans="1:56" ht="11.25" customHeight="1">
      <c r="A1975" s="123">
        <v>421</v>
      </c>
      <c r="B1975" s="55" t="s">
        <v>819</v>
      </c>
      <c r="C1975" s="345">
        <v>6</v>
      </c>
      <c r="D1975" s="57">
        <v>37156</v>
      </c>
      <c r="E1975" s="97">
        <v>15.143000000000001</v>
      </c>
      <c r="F1975" s="55" t="s">
        <v>151</v>
      </c>
      <c r="G1975" s="55" t="s">
        <v>338</v>
      </c>
      <c r="H1975" s="55" t="s">
        <v>820</v>
      </c>
      <c r="I1975" s="55" t="s">
        <v>849</v>
      </c>
      <c r="J1975" s="55" t="s">
        <v>129</v>
      </c>
      <c r="K1975" s="55" t="s">
        <v>848</v>
      </c>
      <c r="L1975" s="263"/>
      <c r="M1975" s="265"/>
      <c r="N1975" s="268"/>
      <c r="O1975" s="263"/>
      <c r="P1975" s="263"/>
      <c r="Q1975" s="263"/>
      <c r="R1975" s="265"/>
      <c r="S1975" s="268"/>
      <c r="T1975" s="263"/>
      <c r="U1975" s="263"/>
      <c r="V1975" s="263"/>
      <c r="W1975" s="265"/>
      <c r="X1975" s="268"/>
      <c r="Y1975" s="263"/>
      <c r="Z1975" s="263"/>
      <c r="AA1975" s="263"/>
      <c r="AB1975" s="265"/>
      <c r="AC1975" s="268"/>
      <c r="AD1975" s="263"/>
      <c r="AE1975" s="263"/>
      <c r="AF1975" s="263"/>
      <c r="AG1975" s="265"/>
      <c r="AH1975" s="268"/>
      <c r="AI1975" s="263"/>
      <c r="AJ1975" s="263"/>
      <c r="AK1975" s="263"/>
      <c r="AL1975" s="265"/>
      <c r="AM1975" s="268"/>
      <c r="AN1975" s="263"/>
      <c r="AO1975" s="313"/>
      <c r="AP1975" s="263"/>
      <c r="AQ1975" s="265"/>
      <c r="AR1975" s="268"/>
      <c r="AS1975" s="263"/>
      <c r="AT1975" s="263"/>
      <c r="AU1975" s="423">
        <v>0</v>
      </c>
      <c r="AV1975" s="200">
        <v>0</v>
      </c>
      <c r="AW1975" s="201">
        <v>0</v>
      </c>
      <c r="AX1975" s="423">
        <v>1</v>
      </c>
      <c r="AY1975" s="55"/>
      <c r="AZ1975" s="423">
        <v>0</v>
      </c>
      <c r="BA1975" s="200">
        <v>0</v>
      </c>
      <c r="BB1975" s="201">
        <v>0</v>
      </c>
      <c r="BC1975" s="425">
        <v>1</v>
      </c>
      <c r="BD1975" s="136"/>
    </row>
    <row r="1976" spans="1:56" ht="11.25" customHeight="1">
      <c r="A1976" s="123">
        <v>421</v>
      </c>
      <c r="B1976" s="55" t="s">
        <v>819</v>
      </c>
      <c r="C1976" s="345">
        <v>7</v>
      </c>
      <c r="D1976" s="57">
        <v>37156</v>
      </c>
      <c r="E1976" s="97">
        <v>15.143000000000001</v>
      </c>
      <c r="F1976" s="55" t="s">
        <v>151</v>
      </c>
      <c r="G1976" s="55" t="s">
        <v>338</v>
      </c>
      <c r="H1976" s="55" t="s">
        <v>820</v>
      </c>
      <c r="I1976" s="55" t="s">
        <v>849</v>
      </c>
      <c r="J1976" s="55" t="s">
        <v>129</v>
      </c>
      <c r="K1976" s="55" t="s">
        <v>848</v>
      </c>
      <c r="L1976" s="55"/>
      <c r="M1976" s="8"/>
      <c r="N1976" s="58"/>
      <c r="O1976" s="55"/>
      <c r="P1976" s="55"/>
      <c r="Q1976" s="55"/>
      <c r="R1976" s="8">
        <v>0</v>
      </c>
      <c r="S1976" s="58">
        <v>0</v>
      </c>
      <c r="T1976" s="55"/>
      <c r="U1976" s="55"/>
      <c r="V1976" s="55"/>
      <c r="W1976" s="8">
        <v>0</v>
      </c>
      <c r="X1976" s="58">
        <v>0</v>
      </c>
      <c r="Y1976" s="55"/>
      <c r="Z1976" s="55"/>
      <c r="AA1976" s="55"/>
      <c r="AB1976" s="8"/>
      <c r="AC1976" s="58"/>
      <c r="AD1976" s="55"/>
      <c r="AE1976" s="55"/>
      <c r="AF1976" s="55"/>
      <c r="AG1976" s="8"/>
      <c r="AH1976" s="58"/>
      <c r="AI1976" s="55"/>
      <c r="AJ1976" s="55"/>
      <c r="AK1976" s="55">
        <v>0</v>
      </c>
      <c r="AL1976" s="8">
        <v>0</v>
      </c>
      <c r="AM1976" s="58">
        <v>0</v>
      </c>
      <c r="AN1976" s="237">
        <v>1</v>
      </c>
      <c r="AO1976" s="228"/>
      <c r="AP1976" s="55">
        <v>0</v>
      </c>
      <c r="AQ1976" s="200">
        <v>0</v>
      </c>
      <c r="AR1976" s="201">
        <v>0</v>
      </c>
      <c r="AS1976" s="55">
        <v>1</v>
      </c>
      <c r="AT1976" s="55"/>
      <c r="AU1976" s="423">
        <v>0</v>
      </c>
      <c r="AV1976" s="200">
        <v>0</v>
      </c>
      <c r="AW1976" s="201">
        <v>0</v>
      </c>
      <c r="AX1976" s="423">
        <v>1</v>
      </c>
      <c r="AY1976" s="55"/>
      <c r="AZ1976" s="423">
        <v>0</v>
      </c>
      <c r="BA1976" s="200">
        <v>0</v>
      </c>
      <c r="BB1976" s="201">
        <v>0</v>
      </c>
      <c r="BC1976" s="425">
        <v>1</v>
      </c>
      <c r="BD1976" s="136"/>
    </row>
    <row r="1977" spans="1:56" ht="11.25" customHeight="1">
      <c r="A1977" s="357">
        <v>422</v>
      </c>
      <c r="B1977" s="263" t="s">
        <v>54</v>
      </c>
      <c r="C1977" s="344">
        <v>0</v>
      </c>
      <c r="D1977" s="264"/>
      <c r="E1977" s="421">
        <v>120</v>
      </c>
      <c r="F1977" s="263" t="s">
        <v>55</v>
      </c>
      <c r="G1977" s="263" t="s">
        <v>748</v>
      </c>
      <c r="H1977" s="263" t="s">
        <v>358</v>
      </c>
      <c r="I1977" s="263" t="s">
        <v>103</v>
      </c>
      <c r="J1977" s="263"/>
      <c r="K1977" s="263"/>
      <c r="L1977" s="267">
        <v>490.92304999999999</v>
      </c>
      <c r="M1977" s="265">
        <v>0</v>
      </c>
      <c r="N1977" s="268">
        <v>0</v>
      </c>
      <c r="O1977" s="263"/>
      <c r="P1977" s="263"/>
      <c r="Q1977" s="267">
        <v>586.47289999999998</v>
      </c>
      <c r="R1977" s="265">
        <v>0</v>
      </c>
      <c r="S1977" s="268">
        <v>0</v>
      </c>
      <c r="T1977" s="263"/>
      <c r="U1977" s="263"/>
      <c r="V1977" s="267">
        <v>582.44315000000006</v>
      </c>
      <c r="W1977" s="265">
        <v>0</v>
      </c>
      <c r="X1977" s="268">
        <v>0</v>
      </c>
      <c r="Y1977" s="263"/>
      <c r="Z1977" s="263"/>
      <c r="AA1977" s="265">
        <v>472.46579999999994</v>
      </c>
      <c r="AB1977" s="265">
        <v>0</v>
      </c>
      <c r="AC1977" s="268">
        <v>0</v>
      </c>
      <c r="AD1977" s="263"/>
      <c r="AE1977" s="263"/>
      <c r="AF1977" s="271">
        <v>639.5959499999999</v>
      </c>
      <c r="AG1977" s="265">
        <v>0</v>
      </c>
      <c r="AH1977" s="268">
        <v>0</v>
      </c>
      <c r="AI1977" s="263"/>
      <c r="AJ1977" s="263"/>
      <c r="AK1977" s="263">
        <v>626.18335000000002</v>
      </c>
      <c r="AL1977" s="265">
        <v>0</v>
      </c>
      <c r="AM1977" s="268">
        <v>0</v>
      </c>
      <c r="AN1977" s="263"/>
      <c r="AO1977" s="313"/>
      <c r="AP1977" s="263">
        <v>534.30505000000005</v>
      </c>
      <c r="AQ1977" s="265">
        <v>0</v>
      </c>
      <c r="AR1977" s="268">
        <v>0</v>
      </c>
      <c r="AS1977" s="263"/>
      <c r="AT1977" s="263"/>
      <c r="AU1977" s="422">
        <v>586.83109999999988</v>
      </c>
      <c r="AV1977" s="265">
        <v>0</v>
      </c>
      <c r="AW1977" s="268">
        <v>0</v>
      </c>
      <c r="AX1977" s="422"/>
      <c r="AY1977" s="263"/>
      <c r="AZ1977" s="422">
        <v>518.85270000000003</v>
      </c>
      <c r="BA1977" s="265">
        <v>0</v>
      </c>
      <c r="BB1977" s="268">
        <v>0</v>
      </c>
      <c r="BC1977" s="422"/>
      <c r="BD1977" s="263"/>
    </row>
    <row r="1978" spans="1:56" ht="11.25" customHeight="1">
      <c r="A1978" s="123">
        <v>422</v>
      </c>
      <c r="B1978" s="55" t="s">
        <v>54</v>
      </c>
      <c r="C1978" s="345">
        <v>1</v>
      </c>
      <c r="D1978" s="57">
        <v>32643</v>
      </c>
      <c r="E1978" s="8">
        <v>40</v>
      </c>
      <c r="F1978" s="55" t="s">
        <v>55</v>
      </c>
      <c r="G1978" s="55" t="s">
        <v>748</v>
      </c>
      <c r="H1978" s="55" t="s">
        <v>358</v>
      </c>
      <c r="I1978" s="55" t="s">
        <v>103</v>
      </c>
      <c r="J1978" s="55"/>
      <c r="K1978" s="55"/>
      <c r="L1978" s="55"/>
      <c r="M1978" s="8"/>
      <c r="N1978" s="58"/>
      <c r="O1978" s="55"/>
      <c r="P1978" s="55"/>
      <c r="Q1978" s="55"/>
      <c r="R1978" s="8"/>
      <c r="S1978" s="58"/>
      <c r="T1978" s="55"/>
      <c r="U1978" s="55"/>
      <c r="V1978" s="55"/>
      <c r="W1978" s="8"/>
      <c r="X1978" s="58"/>
      <c r="Y1978" s="55"/>
      <c r="Z1978" s="55"/>
      <c r="AA1978" s="55"/>
      <c r="AB1978" s="8"/>
      <c r="AC1978" s="58"/>
      <c r="AD1978" s="55"/>
      <c r="AE1978" s="55"/>
      <c r="AF1978" s="55"/>
      <c r="AG1978" s="8"/>
      <c r="AH1978" s="58"/>
      <c r="AI1978" s="55"/>
      <c r="AJ1978" s="55"/>
      <c r="AK1978" s="55">
        <v>626.18335000000002</v>
      </c>
      <c r="AL1978" s="8">
        <v>0</v>
      </c>
      <c r="AM1978" s="58">
        <v>0</v>
      </c>
      <c r="AN1978" s="55"/>
      <c r="AO1978" s="228"/>
      <c r="AP1978" s="55">
        <v>534.30999999999995</v>
      </c>
      <c r="AQ1978" s="200">
        <v>0</v>
      </c>
      <c r="AR1978" s="201">
        <v>0</v>
      </c>
      <c r="AS1978" s="55"/>
      <c r="AT1978" s="55"/>
      <c r="AU1978" s="423">
        <v>568.61264999999992</v>
      </c>
      <c r="AV1978" s="200">
        <v>0</v>
      </c>
      <c r="AW1978" s="201">
        <v>0</v>
      </c>
      <c r="AX1978" s="423"/>
      <c r="AY1978" s="55"/>
      <c r="AZ1978" s="423">
        <v>518.85270000000003</v>
      </c>
      <c r="BA1978" s="200">
        <v>0</v>
      </c>
      <c r="BB1978" s="201">
        <v>0</v>
      </c>
      <c r="BC1978" s="425"/>
      <c r="BD1978" s="136"/>
    </row>
    <row r="1979" spans="1:56" s="4" customFormat="1" ht="11.25" customHeight="1">
      <c r="A1979" s="123">
        <v>422</v>
      </c>
      <c r="B1979" s="55" t="s">
        <v>54</v>
      </c>
      <c r="C1979" s="345">
        <v>2</v>
      </c>
      <c r="D1979" s="57">
        <v>32673</v>
      </c>
      <c r="E1979" s="8">
        <v>40</v>
      </c>
      <c r="F1979" s="55" t="s">
        <v>55</v>
      </c>
      <c r="G1979" s="55" t="s">
        <v>748</v>
      </c>
      <c r="H1979" s="55" t="s">
        <v>358</v>
      </c>
      <c r="I1979" s="55" t="s">
        <v>103</v>
      </c>
      <c r="J1979" s="55"/>
      <c r="K1979" s="55"/>
      <c r="L1979" s="55"/>
      <c r="M1979" s="8"/>
      <c r="N1979" s="58"/>
      <c r="O1979" s="55"/>
      <c r="P1979" s="55"/>
      <c r="Q1979" s="55"/>
      <c r="R1979" s="8"/>
      <c r="S1979" s="58"/>
      <c r="T1979" s="55"/>
      <c r="U1979" s="55"/>
      <c r="V1979" s="55"/>
      <c r="W1979" s="8"/>
      <c r="X1979" s="58"/>
      <c r="Y1979" s="55"/>
      <c r="Z1979" s="55"/>
      <c r="AA1979" s="55"/>
      <c r="AB1979" s="8"/>
      <c r="AC1979" s="58"/>
      <c r="AD1979" s="55"/>
      <c r="AE1979" s="55"/>
      <c r="AF1979" s="55"/>
      <c r="AG1979" s="8"/>
      <c r="AH1979" s="58"/>
      <c r="AI1979" s="55"/>
      <c r="AJ1979" s="55"/>
      <c r="AK1979" s="55">
        <v>0</v>
      </c>
      <c r="AL1979" s="8">
        <v>0</v>
      </c>
      <c r="AM1979" s="58">
        <v>0</v>
      </c>
      <c r="AN1979" s="55"/>
      <c r="AO1979" s="228"/>
      <c r="AP1979" s="55">
        <v>0</v>
      </c>
      <c r="AQ1979" s="200">
        <v>0</v>
      </c>
      <c r="AR1979" s="201">
        <v>0</v>
      </c>
      <c r="AS1979" s="55"/>
      <c r="AT1979" s="55"/>
      <c r="AU1979" s="423">
        <v>6.8057999999999996</v>
      </c>
      <c r="AV1979" s="200">
        <v>0</v>
      </c>
      <c r="AW1979" s="201">
        <v>0</v>
      </c>
      <c r="AX1979" s="423"/>
      <c r="AY1979" s="55"/>
      <c r="AZ1979" s="423">
        <v>0</v>
      </c>
      <c r="BA1979" s="200">
        <v>0</v>
      </c>
      <c r="BB1979" s="201">
        <v>0</v>
      </c>
      <c r="BC1979" s="425"/>
      <c r="BD1979" s="136"/>
    </row>
    <row r="1980" spans="1:56" ht="11.25" customHeight="1">
      <c r="A1980" s="123">
        <v>422</v>
      </c>
      <c r="B1980" s="55" t="s">
        <v>54</v>
      </c>
      <c r="C1980" s="345">
        <v>3</v>
      </c>
      <c r="D1980" s="57">
        <v>32711</v>
      </c>
      <c r="E1980" s="8">
        <v>40</v>
      </c>
      <c r="F1980" s="55" t="s">
        <v>55</v>
      </c>
      <c r="G1980" s="55" t="s">
        <v>748</v>
      </c>
      <c r="H1980" s="55" t="s">
        <v>358</v>
      </c>
      <c r="I1980" s="55" t="s">
        <v>103</v>
      </c>
      <c r="J1980" s="55"/>
      <c r="K1980" s="55"/>
      <c r="L1980" s="55"/>
      <c r="M1980" s="8"/>
      <c r="N1980" s="58"/>
      <c r="O1980" s="55"/>
      <c r="P1980" s="55"/>
      <c r="Q1980" s="55"/>
      <c r="R1980" s="8"/>
      <c r="S1980" s="58"/>
      <c r="T1980" s="55"/>
      <c r="U1980" s="55"/>
      <c r="V1980" s="55"/>
      <c r="W1980" s="8"/>
      <c r="X1980" s="58"/>
      <c r="Y1980" s="55"/>
      <c r="Z1980" s="55"/>
      <c r="AA1980" s="55"/>
      <c r="AB1980" s="8"/>
      <c r="AC1980" s="58"/>
      <c r="AD1980" s="55"/>
      <c r="AE1980" s="55"/>
      <c r="AF1980" s="55"/>
      <c r="AG1980" s="8"/>
      <c r="AH1980" s="58"/>
      <c r="AI1980" s="55"/>
      <c r="AJ1980" s="55"/>
      <c r="AK1980" s="55">
        <v>0</v>
      </c>
      <c r="AL1980" s="8">
        <v>0</v>
      </c>
      <c r="AM1980" s="58">
        <v>0</v>
      </c>
      <c r="AN1980" s="55"/>
      <c r="AO1980" s="228"/>
      <c r="AP1980" s="55">
        <v>0</v>
      </c>
      <c r="AQ1980" s="200">
        <v>0</v>
      </c>
      <c r="AR1980" s="201">
        <v>0</v>
      </c>
      <c r="AS1980" s="55"/>
      <c r="AT1980" s="55"/>
      <c r="AU1980" s="423">
        <v>11.412650000000001</v>
      </c>
      <c r="AV1980" s="200">
        <v>0</v>
      </c>
      <c r="AW1980" s="201">
        <v>0</v>
      </c>
      <c r="AX1980" s="423"/>
      <c r="AY1980" s="55"/>
      <c r="AZ1980" s="423">
        <v>0</v>
      </c>
      <c r="BA1980" s="200">
        <v>0</v>
      </c>
      <c r="BB1980" s="201">
        <v>0</v>
      </c>
      <c r="BC1980" s="425"/>
      <c r="BD1980" s="136"/>
    </row>
    <row r="1981" spans="1:56" ht="11.25" customHeight="1">
      <c r="A1981" s="357">
        <v>423</v>
      </c>
      <c r="B1981" s="263" t="s">
        <v>546</v>
      </c>
      <c r="C1981" s="344">
        <v>0</v>
      </c>
      <c r="D1981" s="264"/>
      <c r="E1981" s="421">
        <v>1340</v>
      </c>
      <c r="F1981" s="263" t="s">
        <v>537</v>
      </c>
      <c r="G1981" s="263" t="s">
        <v>748</v>
      </c>
      <c r="H1981" s="263" t="s">
        <v>538</v>
      </c>
      <c r="I1981" s="263" t="s">
        <v>849</v>
      </c>
      <c r="J1981" s="263" t="s">
        <v>591</v>
      </c>
      <c r="K1981" s="263" t="s">
        <v>848</v>
      </c>
      <c r="L1981" s="265">
        <v>6877.8590000000004</v>
      </c>
      <c r="M1981" s="265">
        <v>7428659.2327173436</v>
      </c>
      <c r="N1981" s="268">
        <v>1.0800830945672693</v>
      </c>
      <c r="O1981" s="263">
        <v>1</v>
      </c>
      <c r="P1981" s="263"/>
      <c r="Q1981" s="265">
        <v>7972.7030000000004</v>
      </c>
      <c r="R1981" s="265">
        <v>8420030.5667109508</v>
      </c>
      <c r="S1981" s="268">
        <v>1.0561073912713104</v>
      </c>
      <c r="T1981" s="263">
        <v>1</v>
      </c>
      <c r="U1981" s="263"/>
      <c r="V1981" s="265">
        <v>6040.1239999999998</v>
      </c>
      <c r="W1981" s="265">
        <v>6450343.7498881519</v>
      </c>
      <c r="X1981" s="268">
        <v>1.0679157828362715</v>
      </c>
      <c r="Y1981" s="263">
        <v>1</v>
      </c>
      <c r="Z1981" s="263"/>
      <c r="AA1981" s="265">
        <v>7930.25</v>
      </c>
      <c r="AB1981" s="265">
        <v>8487908.5888397601</v>
      </c>
      <c r="AC1981" s="268">
        <v>1.0703204298527487</v>
      </c>
      <c r="AD1981" s="263">
        <v>1</v>
      </c>
      <c r="AE1981" s="263"/>
      <c r="AF1981" s="265">
        <v>6041.3980000000001</v>
      </c>
      <c r="AG1981" s="265">
        <v>6636177.4705788773</v>
      </c>
      <c r="AH1981" s="268">
        <v>1.0984506351971641</v>
      </c>
      <c r="AI1981" s="263">
        <v>1</v>
      </c>
      <c r="AJ1981" s="263"/>
      <c r="AK1981" s="263">
        <v>8058</v>
      </c>
      <c r="AL1981" s="265">
        <v>8590447.7276826594</v>
      </c>
      <c r="AM1981" s="268">
        <v>1.0660769083746167</v>
      </c>
      <c r="AN1981" s="263"/>
      <c r="AO1981" s="313"/>
      <c r="AP1981" s="263">
        <v>7296.27</v>
      </c>
      <c r="AQ1981" s="265">
        <v>8020475.257993062</v>
      </c>
      <c r="AR1981" s="268">
        <v>1.0992569159300658</v>
      </c>
      <c r="AS1981" s="263"/>
      <c r="AT1981" s="263"/>
      <c r="AU1981" s="422">
        <v>7787.0990999999995</v>
      </c>
      <c r="AV1981" s="265">
        <v>8428818.9588610325</v>
      </c>
      <c r="AW1981" s="268">
        <v>1.0824080765661546</v>
      </c>
      <c r="AX1981" s="422"/>
      <c r="AY1981" s="263"/>
      <c r="AZ1981" s="422">
        <v>7176.3069999999998</v>
      </c>
      <c r="BA1981" s="265">
        <v>7777484.9464269616</v>
      </c>
      <c r="BB1981" s="268">
        <v>1.0837726070563818</v>
      </c>
      <c r="BC1981" s="422"/>
      <c r="BD1981" s="263"/>
    </row>
    <row r="1982" spans="1:56" ht="11.25" customHeight="1">
      <c r="A1982" s="123">
        <v>423</v>
      </c>
      <c r="B1982" s="55" t="s">
        <v>546</v>
      </c>
      <c r="C1982" s="345">
        <v>1</v>
      </c>
      <c r="D1982" s="57">
        <v>34054</v>
      </c>
      <c r="E1982" s="94">
        <v>210</v>
      </c>
      <c r="F1982" s="55" t="s">
        <v>537</v>
      </c>
      <c r="G1982" s="55" t="s">
        <v>748</v>
      </c>
      <c r="H1982" s="55" t="s">
        <v>538</v>
      </c>
      <c r="I1982" s="55" t="s">
        <v>849</v>
      </c>
      <c r="J1982" s="55" t="s">
        <v>591</v>
      </c>
      <c r="K1982" s="55" t="s">
        <v>848</v>
      </c>
      <c r="L1982" s="55"/>
      <c r="M1982" s="8"/>
      <c r="N1982" s="58"/>
      <c r="O1982" s="55"/>
      <c r="P1982" s="55"/>
      <c r="Q1982" s="55"/>
      <c r="R1982" s="8"/>
      <c r="S1982" s="58"/>
      <c r="T1982" s="55"/>
      <c r="U1982" s="55"/>
      <c r="V1982" s="55"/>
      <c r="W1982" s="8"/>
      <c r="X1982" s="58"/>
      <c r="Y1982" s="55"/>
      <c r="Z1982" s="55"/>
      <c r="AA1982" s="55"/>
      <c r="AB1982" s="8"/>
      <c r="AC1982" s="58"/>
      <c r="AD1982" s="55"/>
      <c r="AE1982" s="55"/>
      <c r="AF1982" s="55"/>
      <c r="AG1982" s="8"/>
      <c r="AH1982" s="58"/>
      <c r="AI1982" s="55"/>
      <c r="AJ1982" s="55"/>
      <c r="AK1982" s="55">
        <v>1092.991</v>
      </c>
      <c r="AL1982" s="8">
        <v>1288667.7077883147</v>
      </c>
      <c r="AM1982" s="58">
        <v>1.1790286542051258</v>
      </c>
      <c r="AN1982" s="237">
        <v>1</v>
      </c>
      <c r="AO1982" s="228"/>
      <c r="AP1982" s="55">
        <v>980.76499999999999</v>
      </c>
      <c r="AQ1982" s="200">
        <v>1174086.2982299917</v>
      </c>
      <c r="AR1982" s="201">
        <v>1.1971127622111226</v>
      </c>
      <c r="AS1982" s="55">
        <v>1</v>
      </c>
      <c r="AT1982" s="55"/>
      <c r="AU1982" s="423">
        <v>420.84199999999998</v>
      </c>
      <c r="AV1982" s="200">
        <v>509331.3047941032</v>
      </c>
      <c r="AW1982" s="201">
        <v>1.210267285095364</v>
      </c>
      <c r="AX1982" s="423">
        <v>1</v>
      </c>
      <c r="AY1982" s="55"/>
      <c r="AZ1982" s="427">
        <v>868.82799999999997</v>
      </c>
      <c r="BA1982" s="200">
        <v>1010652.818872883</v>
      </c>
      <c r="BB1982" s="201">
        <v>1.1632369339764408</v>
      </c>
      <c r="BC1982" s="425">
        <v>1</v>
      </c>
      <c r="BD1982" s="136"/>
    </row>
    <row r="1983" spans="1:56" ht="11.25" customHeight="1">
      <c r="A1983" s="123">
        <v>423</v>
      </c>
      <c r="B1983" s="55" t="s">
        <v>546</v>
      </c>
      <c r="C1983" s="345">
        <v>2</v>
      </c>
      <c r="D1983" s="57">
        <v>34420</v>
      </c>
      <c r="E1983" s="94">
        <v>210</v>
      </c>
      <c r="F1983" s="55" t="s">
        <v>537</v>
      </c>
      <c r="G1983" s="55" t="s">
        <v>748</v>
      </c>
      <c r="H1983" s="55" t="s">
        <v>538</v>
      </c>
      <c r="I1983" s="55" t="s">
        <v>849</v>
      </c>
      <c r="J1983" s="55" t="s">
        <v>591</v>
      </c>
      <c r="K1983" s="55" t="s">
        <v>848</v>
      </c>
      <c r="L1983" s="55"/>
      <c r="M1983" s="8"/>
      <c r="N1983" s="58"/>
      <c r="O1983" s="55"/>
      <c r="P1983" s="55"/>
      <c r="Q1983" s="55"/>
      <c r="R1983" s="8"/>
      <c r="S1983" s="58"/>
      <c r="T1983" s="55"/>
      <c r="U1983" s="55"/>
      <c r="V1983" s="55"/>
      <c r="W1983" s="8"/>
      <c r="X1983" s="58"/>
      <c r="Y1983" s="55"/>
      <c r="Z1983" s="55"/>
      <c r="AA1983" s="55"/>
      <c r="AB1983" s="8"/>
      <c r="AC1983" s="58"/>
      <c r="AD1983" s="55"/>
      <c r="AE1983" s="55"/>
      <c r="AF1983" s="55"/>
      <c r="AG1983" s="8"/>
      <c r="AH1983" s="58"/>
      <c r="AI1983" s="55"/>
      <c r="AJ1983" s="55"/>
      <c r="AK1983" s="55">
        <v>1049.5989999999999</v>
      </c>
      <c r="AL1983" s="8">
        <v>1231014.7689016319</v>
      </c>
      <c r="AM1983" s="58">
        <v>1.172842932302367</v>
      </c>
      <c r="AN1983" s="237">
        <v>1</v>
      </c>
      <c r="AO1983" s="228"/>
      <c r="AP1983" s="55">
        <v>1172.626</v>
      </c>
      <c r="AQ1983" s="200">
        <v>1364870.2976380612</v>
      </c>
      <c r="AR1983" s="201">
        <v>1.1639434036411107</v>
      </c>
      <c r="AS1983" s="55">
        <v>1</v>
      </c>
      <c r="AT1983" s="55"/>
      <c r="AU1983" s="423">
        <v>1138.1849999999999</v>
      </c>
      <c r="AV1983" s="200">
        <v>1316791.9734518626</v>
      </c>
      <c r="AW1983" s="201">
        <v>1.1569226210606032</v>
      </c>
      <c r="AX1983" s="423">
        <v>1</v>
      </c>
      <c r="AY1983" s="55"/>
      <c r="AZ1983" s="427">
        <v>1043.1210000000001</v>
      </c>
      <c r="BA1983" s="200">
        <v>1211080.6050996657</v>
      </c>
      <c r="BB1983" s="201">
        <v>1.1610164162160148</v>
      </c>
      <c r="BC1983" s="425">
        <v>1</v>
      </c>
      <c r="BD1983" s="136"/>
    </row>
    <row r="1984" spans="1:56" ht="11.25" customHeight="1">
      <c r="A1984" s="123">
        <v>423</v>
      </c>
      <c r="B1984" s="55" t="s">
        <v>546</v>
      </c>
      <c r="C1984" s="345">
        <v>3</v>
      </c>
      <c r="D1984" s="57">
        <v>36219</v>
      </c>
      <c r="E1984" s="94">
        <v>210</v>
      </c>
      <c r="F1984" s="55" t="s">
        <v>537</v>
      </c>
      <c r="G1984" s="55" t="s">
        <v>748</v>
      </c>
      <c r="H1984" s="55" t="s">
        <v>538</v>
      </c>
      <c r="I1984" s="55" t="s">
        <v>849</v>
      </c>
      <c r="J1984" s="55" t="s">
        <v>591</v>
      </c>
      <c r="K1984" s="55" t="s">
        <v>848</v>
      </c>
      <c r="L1984" s="55"/>
      <c r="M1984" s="8"/>
      <c r="N1984" s="58"/>
      <c r="O1984" s="55"/>
      <c r="P1984" s="55"/>
      <c r="Q1984" s="55"/>
      <c r="R1984" s="8"/>
      <c r="S1984" s="58"/>
      <c r="T1984" s="55"/>
      <c r="U1984" s="55"/>
      <c r="V1984" s="55"/>
      <c r="W1984" s="8"/>
      <c r="X1984" s="58"/>
      <c r="Y1984" s="55"/>
      <c r="Z1984" s="55"/>
      <c r="AA1984" s="55"/>
      <c r="AB1984" s="8"/>
      <c r="AC1984" s="58"/>
      <c r="AD1984" s="55"/>
      <c r="AE1984" s="55"/>
      <c r="AF1984" s="55"/>
      <c r="AG1984" s="8"/>
      <c r="AH1984" s="58"/>
      <c r="AI1984" s="55"/>
      <c r="AJ1984" s="55"/>
      <c r="AK1984" s="55">
        <v>1117.981</v>
      </c>
      <c r="AL1984" s="8">
        <v>1272203.8026380709</v>
      </c>
      <c r="AM1984" s="58">
        <v>1.1379476061203819</v>
      </c>
      <c r="AN1984" s="237">
        <v>1</v>
      </c>
      <c r="AO1984" s="228"/>
      <c r="AP1984" s="55">
        <v>1165.271</v>
      </c>
      <c r="AQ1984" s="200">
        <v>1357806.3327325583</v>
      </c>
      <c r="AR1984" s="201">
        <v>1.1652279450295753</v>
      </c>
      <c r="AS1984" s="55">
        <v>1</v>
      </c>
      <c r="AT1984" s="55"/>
      <c r="AU1984" s="423">
        <v>1168.8065999999999</v>
      </c>
      <c r="AV1984" s="200">
        <v>1383848.7405186167</v>
      </c>
      <c r="AW1984" s="201">
        <v>1.1839843653506208</v>
      </c>
      <c r="AX1984" s="423">
        <v>1</v>
      </c>
      <c r="AY1984" s="55"/>
      <c r="AZ1984" s="427">
        <v>1303.346</v>
      </c>
      <c r="BA1984" s="200">
        <v>1506369.4842638585</v>
      </c>
      <c r="BB1984" s="201">
        <v>1.1557709804333296</v>
      </c>
      <c r="BC1984" s="425">
        <v>1</v>
      </c>
      <c r="BD1984" s="136"/>
    </row>
    <row r="1985" spans="1:56" ht="11.25" customHeight="1">
      <c r="A1985" s="123">
        <v>423</v>
      </c>
      <c r="B1985" s="55" t="s">
        <v>546</v>
      </c>
      <c r="C1985" s="345">
        <v>4</v>
      </c>
      <c r="D1985" s="57">
        <v>36487</v>
      </c>
      <c r="E1985" s="94">
        <v>210</v>
      </c>
      <c r="F1985" s="55" t="s">
        <v>537</v>
      </c>
      <c r="G1985" s="55" t="s">
        <v>748</v>
      </c>
      <c r="H1985" s="55" t="s">
        <v>538</v>
      </c>
      <c r="I1985" s="55" t="s">
        <v>849</v>
      </c>
      <c r="J1985" s="55" t="s">
        <v>591</v>
      </c>
      <c r="K1985" s="55" t="s">
        <v>848</v>
      </c>
      <c r="L1985" s="55"/>
      <c r="M1985" s="8"/>
      <c r="N1985" s="58"/>
      <c r="O1985" s="55"/>
      <c r="P1985" s="55"/>
      <c r="Q1985" s="55"/>
      <c r="R1985" s="8"/>
      <c r="S1985" s="58"/>
      <c r="T1985" s="55"/>
      <c r="U1985" s="55"/>
      <c r="V1985" s="55"/>
      <c r="W1985" s="8"/>
      <c r="X1985" s="58"/>
      <c r="Y1985" s="55"/>
      <c r="Z1985" s="55"/>
      <c r="AA1985" s="55"/>
      <c r="AB1985" s="8"/>
      <c r="AC1985" s="58"/>
      <c r="AD1985" s="55"/>
      <c r="AE1985" s="55"/>
      <c r="AF1985" s="55"/>
      <c r="AG1985" s="8"/>
      <c r="AH1985" s="58"/>
      <c r="AI1985" s="55"/>
      <c r="AJ1985" s="55"/>
      <c r="AK1985" s="55">
        <v>1107.742</v>
      </c>
      <c r="AL1985" s="8">
        <v>1262963.4809228436</v>
      </c>
      <c r="AM1985" s="58">
        <v>1.1401242174828106</v>
      </c>
      <c r="AN1985" s="237">
        <v>1</v>
      </c>
      <c r="AO1985" s="228"/>
      <c r="AP1985" s="55">
        <v>1274.3</v>
      </c>
      <c r="AQ1985" s="200">
        <v>1463336.1239498227</v>
      </c>
      <c r="AR1985" s="201">
        <v>1.1483450709800069</v>
      </c>
      <c r="AS1985" s="55">
        <v>1</v>
      </c>
      <c r="AT1985" s="55"/>
      <c r="AU1985" s="423">
        <v>1180.3515</v>
      </c>
      <c r="AV1985" s="200">
        <v>1458174.7025245151</v>
      </c>
      <c r="AW1985" s="201">
        <v>1.235373278658531</v>
      </c>
      <c r="AX1985" s="423">
        <v>1</v>
      </c>
      <c r="AY1985" s="55"/>
      <c r="AZ1985" s="427">
        <v>1045.3030000000001</v>
      </c>
      <c r="BA1985" s="200">
        <v>1207954.3597701739</v>
      </c>
      <c r="BB1985" s="201">
        <v>1.1556021170609612</v>
      </c>
      <c r="BC1985" s="425">
        <v>1</v>
      </c>
      <c r="BD1985" s="136"/>
    </row>
    <row r="1986" spans="1:56" s="4" customFormat="1" ht="11.25" customHeight="1">
      <c r="A1986" s="123">
        <v>423</v>
      </c>
      <c r="B1986" s="55" t="s">
        <v>546</v>
      </c>
      <c r="C1986" s="345">
        <v>5</v>
      </c>
      <c r="D1986" s="57">
        <v>39687</v>
      </c>
      <c r="E1986" s="94">
        <v>500</v>
      </c>
      <c r="F1986" s="55" t="s">
        <v>537</v>
      </c>
      <c r="G1986" s="55" t="s">
        <v>748</v>
      </c>
      <c r="H1986" s="55" t="s">
        <v>538</v>
      </c>
      <c r="I1986" s="55" t="s">
        <v>849</v>
      </c>
      <c r="J1986" s="55" t="s">
        <v>591</v>
      </c>
      <c r="K1986" s="55" t="s">
        <v>848</v>
      </c>
      <c r="L1986" s="55"/>
      <c r="M1986" s="8"/>
      <c r="N1986" s="58"/>
      <c r="O1986" s="55"/>
      <c r="P1986" s="55"/>
      <c r="Q1986" s="55"/>
      <c r="R1986" s="8"/>
      <c r="S1986" s="58"/>
      <c r="T1986" s="55"/>
      <c r="U1986" s="55"/>
      <c r="V1986" s="136"/>
      <c r="W1986" s="8"/>
      <c r="X1986" s="58"/>
      <c r="Y1986" s="55"/>
      <c r="Z1986" s="55"/>
      <c r="AA1986" s="136"/>
      <c r="AB1986" s="8"/>
      <c r="AC1986" s="58"/>
      <c r="AD1986" s="55"/>
      <c r="AE1986" s="55"/>
      <c r="AF1986" s="136"/>
      <c r="AG1986" s="8"/>
      <c r="AH1986" s="58"/>
      <c r="AI1986" s="55"/>
      <c r="AJ1986" s="55"/>
      <c r="AK1986" s="55">
        <v>3689.9319999999998</v>
      </c>
      <c r="AL1986" s="8">
        <v>3603898.677400629</v>
      </c>
      <c r="AM1986" s="58">
        <v>0.97668430675704299</v>
      </c>
      <c r="AN1986" s="237">
        <v>1</v>
      </c>
      <c r="AO1986" s="228"/>
      <c r="AP1986" s="55">
        <v>2703.3040000000001</v>
      </c>
      <c r="AQ1986" s="200">
        <v>2660371.3216450983</v>
      </c>
      <c r="AR1986" s="201">
        <v>0.98411844233763512</v>
      </c>
      <c r="AS1986" s="55">
        <v>1</v>
      </c>
      <c r="AT1986" s="55"/>
      <c r="AU1986" s="423">
        <v>3878.9140000000002</v>
      </c>
      <c r="AV1986" s="200">
        <v>3760672.2375719333</v>
      </c>
      <c r="AW1986" s="201">
        <v>0.96951678680474307</v>
      </c>
      <c r="AX1986" s="423">
        <v>1</v>
      </c>
      <c r="AY1986" s="55"/>
      <c r="AZ1986" s="427">
        <v>2915.7089999999998</v>
      </c>
      <c r="BA1986" s="200">
        <v>2841427.6784203807</v>
      </c>
      <c r="BB1986" s="201">
        <v>0.97452375337195196</v>
      </c>
      <c r="BC1986" s="425">
        <v>1</v>
      </c>
      <c r="BD1986" s="136"/>
    </row>
    <row r="1987" spans="1:56" ht="11.25" customHeight="1">
      <c r="A1987" s="357">
        <v>424</v>
      </c>
      <c r="B1987" s="263" t="s">
        <v>461</v>
      </c>
      <c r="C1987" s="344">
        <v>0</v>
      </c>
      <c r="D1987" s="264"/>
      <c r="E1987" s="421">
        <v>500</v>
      </c>
      <c r="F1987" s="263" t="s">
        <v>459</v>
      </c>
      <c r="G1987" s="263" t="s">
        <v>748</v>
      </c>
      <c r="H1987" s="263" t="s">
        <v>460</v>
      </c>
      <c r="I1987" s="263" t="s">
        <v>849</v>
      </c>
      <c r="J1987" s="263" t="s">
        <v>591</v>
      </c>
      <c r="K1987" s="263" t="s">
        <v>848</v>
      </c>
      <c r="L1987" s="263">
        <v>2693.4169999999999</v>
      </c>
      <c r="M1987" s="265">
        <v>2737070.141404992</v>
      </c>
      <c r="N1987" s="268">
        <v>1.0162073460607817</v>
      </c>
      <c r="O1987" s="263">
        <v>1</v>
      </c>
      <c r="P1987" s="263"/>
      <c r="Q1987" s="267">
        <v>3245.672</v>
      </c>
      <c r="R1987" s="265">
        <v>3328563.4907582058</v>
      </c>
      <c r="S1987" s="268">
        <v>1.0255390842815311</v>
      </c>
      <c r="T1987" s="263">
        <v>1</v>
      </c>
      <c r="U1987" s="263"/>
      <c r="V1987" s="267">
        <v>3390.19</v>
      </c>
      <c r="W1987" s="265">
        <v>3545831.0995532442</v>
      </c>
      <c r="X1987" s="268">
        <v>1.0459092556916409</v>
      </c>
      <c r="Y1987" s="263">
        <v>1</v>
      </c>
      <c r="Z1987" s="263"/>
      <c r="AA1987" s="267">
        <v>3153.3290000000002</v>
      </c>
      <c r="AB1987" s="265">
        <v>3176492.8608247414</v>
      </c>
      <c r="AC1987" s="268">
        <v>1.0073458433372291</v>
      </c>
      <c r="AD1987" s="263">
        <v>1</v>
      </c>
      <c r="AE1987" s="263"/>
      <c r="AF1987" s="267">
        <v>3583.45</v>
      </c>
      <c r="AG1987" s="265">
        <v>3640661.1199616762</v>
      </c>
      <c r="AH1987" s="268">
        <v>1.0159653741399144</v>
      </c>
      <c r="AI1987" s="263">
        <v>1</v>
      </c>
      <c r="AJ1987" s="263"/>
      <c r="AK1987" s="263">
        <v>3676</v>
      </c>
      <c r="AL1987" s="265">
        <v>3681129.7814387647</v>
      </c>
      <c r="AM1987" s="268">
        <v>1.001395479172678</v>
      </c>
      <c r="AN1987" s="263"/>
      <c r="AO1987" s="313"/>
      <c r="AP1987" s="263">
        <v>3623.25</v>
      </c>
      <c r="AQ1987" s="265">
        <v>3633777.5366673474</v>
      </c>
      <c r="AR1987" s="268">
        <v>1.0029055507258255</v>
      </c>
      <c r="AS1987" s="263"/>
      <c r="AT1987" s="263"/>
      <c r="AU1987" s="422">
        <v>3799.462990999999</v>
      </c>
      <c r="AV1987" s="265">
        <v>3684172.1985682733</v>
      </c>
      <c r="AW1987" s="268">
        <v>0.96965602962712849</v>
      </c>
      <c r="AX1987" s="422"/>
      <c r="AY1987" s="263"/>
      <c r="AZ1987" s="422">
        <v>3567.3900000000003</v>
      </c>
      <c r="BA1987" s="265">
        <v>3449143.5675016264</v>
      </c>
      <c r="BB1987" s="268">
        <v>0.96685351685731757</v>
      </c>
      <c r="BC1987" s="422"/>
      <c r="BD1987" s="263"/>
    </row>
    <row r="1988" spans="1:56" ht="11.25" customHeight="1">
      <c r="A1988" s="123">
        <v>424</v>
      </c>
      <c r="B1988" s="55" t="s">
        <v>461</v>
      </c>
      <c r="C1988" s="345">
        <v>1</v>
      </c>
      <c r="D1988" s="57">
        <v>27030</v>
      </c>
      <c r="E1988" s="94">
        <v>0</v>
      </c>
      <c r="F1988" s="55" t="s">
        <v>459</v>
      </c>
      <c r="G1988" s="55" t="s">
        <v>748</v>
      </c>
      <c r="H1988" s="55" t="s">
        <v>460</v>
      </c>
      <c r="I1988" s="55" t="s">
        <v>849</v>
      </c>
      <c r="J1988" s="55" t="s">
        <v>591</v>
      </c>
      <c r="K1988" s="55" t="s">
        <v>848</v>
      </c>
      <c r="L1988" s="55"/>
      <c r="M1988" s="8"/>
      <c r="N1988" s="58"/>
      <c r="O1988" s="55"/>
      <c r="P1988" s="55"/>
      <c r="Q1988" s="55"/>
      <c r="R1988" s="8"/>
      <c r="S1988" s="58"/>
      <c r="T1988" s="55"/>
      <c r="U1988" s="55"/>
      <c r="V1988" s="55"/>
      <c r="W1988" s="8"/>
      <c r="X1988" s="58"/>
      <c r="Y1988" s="55"/>
      <c r="Z1988" s="55"/>
      <c r="AA1988" s="55"/>
      <c r="AB1988" s="8"/>
      <c r="AC1988" s="58"/>
      <c r="AD1988" s="55"/>
      <c r="AE1988" s="55"/>
      <c r="AF1988" s="55"/>
      <c r="AG1988" s="8"/>
      <c r="AH1988" s="58"/>
      <c r="AI1988" s="55"/>
      <c r="AJ1988" s="55"/>
      <c r="AK1988" s="55"/>
      <c r="AL1988" s="8">
        <v>0</v>
      </c>
      <c r="AM1988" s="58">
        <v>0</v>
      </c>
      <c r="AN1988" s="237">
        <v>1</v>
      </c>
      <c r="AO1988" s="228"/>
      <c r="AP1988" s="55"/>
      <c r="AQ1988" s="200">
        <v>0</v>
      </c>
      <c r="AR1988" s="201">
        <v>0</v>
      </c>
      <c r="AS1988" s="55">
        <v>1</v>
      </c>
      <c r="AT1988" s="55"/>
      <c r="AU1988" s="245">
        <v>0</v>
      </c>
      <c r="AV1988" s="200">
        <v>0</v>
      </c>
      <c r="AW1988" s="201">
        <v>0</v>
      </c>
      <c r="AX1988" s="423">
        <v>1</v>
      </c>
      <c r="AY1988" s="55"/>
      <c r="AZ1988" s="245">
        <v>0</v>
      </c>
      <c r="BA1988" s="200">
        <v>0</v>
      </c>
      <c r="BB1988" s="201">
        <v>0</v>
      </c>
      <c r="BC1988" s="425">
        <v>1</v>
      </c>
      <c r="BD1988" s="136"/>
    </row>
    <row r="1989" spans="1:56" ht="11.25" customHeight="1">
      <c r="A1989" s="123">
        <v>424</v>
      </c>
      <c r="B1989" s="55" t="s">
        <v>461</v>
      </c>
      <c r="C1989" s="345">
        <v>2</v>
      </c>
      <c r="D1989" s="57">
        <v>27591</v>
      </c>
      <c r="E1989" s="94">
        <v>0</v>
      </c>
      <c r="F1989" s="55" t="s">
        <v>459</v>
      </c>
      <c r="G1989" s="55" t="s">
        <v>748</v>
      </c>
      <c r="H1989" s="55" t="s">
        <v>460</v>
      </c>
      <c r="I1989" s="55" t="s">
        <v>849</v>
      </c>
      <c r="J1989" s="55" t="s">
        <v>591</v>
      </c>
      <c r="K1989" s="55" t="s">
        <v>848</v>
      </c>
      <c r="L1989" s="136"/>
      <c r="M1989" s="126"/>
      <c r="N1989" s="221"/>
      <c r="O1989" s="136"/>
      <c r="P1989" s="136"/>
      <c r="Q1989" s="136"/>
      <c r="R1989" s="126"/>
      <c r="S1989" s="221"/>
      <c r="T1989" s="136"/>
      <c r="U1989" s="136"/>
      <c r="V1989" s="136"/>
      <c r="W1989" s="126"/>
      <c r="X1989" s="221"/>
      <c r="Y1989" s="136"/>
      <c r="Z1989" s="136"/>
      <c r="AA1989" s="136"/>
      <c r="AB1989" s="126"/>
      <c r="AC1989" s="221"/>
      <c r="AD1989" s="136"/>
      <c r="AE1989" s="136"/>
      <c r="AF1989" s="136"/>
      <c r="AG1989" s="126"/>
      <c r="AH1989" s="221"/>
      <c r="AI1989" s="136"/>
      <c r="AJ1989" s="136"/>
      <c r="AK1989" s="136"/>
      <c r="AL1989" s="8">
        <v>0</v>
      </c>
      <c r="AM1989" s="58">
        <v>0</v>
      </c>
      <c r="AN1989" s="237">
        <v>1</v>
      </c>
      <c r="AO1989" s="237"/>
      <c r="AP1989" s="136"/>
      <c r="AQ1989" s="200">
        <v>0</v>
      </c>
      <c r="AR1989" s="201">
        <v>0</v>
      </c>
      <c r="AS1989" s="136">
        <v>1</v>
      </c>
      <c r="AT1989" s="136"/>
      <c r="AU1989" s="245">
        <v>0</v>
      </c>
      <c r="AV1989" s="200">
        <v>0</v>
      </c>
      <c r="AW1989" s="201">
        <v>0</v>
      </c>
      <c r="AX1989" s="423">
        <v>1</v>
      </c>
      <c r="AY1989" s="136"/>
      <c r="AZ1989" s="245">
        <v>0</v>
      </c>
      <c r="BA1989" s="200">
        <v>0</v>
      </c>
      <c r="BB1989" s="201">
        <v>0</v>
      </c>
      <c r="BC1989" s="425">
        <v>1</v>
      </c>
      <c r="BD1989" s="136"/>
    </row>
    <row r="1990" spans="1:56" ht="11.25" customHeight="1">
      <c r="A1990" s="123">
        <v>424</v>
      </c>
      <c r="B1990" s="55" t="s">
        <v>461</v>
      </c>
      <c r="C1990" s="345">
        <v>3</v>
      </c>
      <c r="D1990" s="57">
        <v>28830</v>
      </c>
      <c r="E1990" s="94">
        <v>0</v>
      </c>
      <c r="F1990" s="55" t="s">
        <v>459</v>
      </c>
      <c r="G1990" s="55" t="s">
        <v>748</v>
      </c>
      <c r="H1990" s="55" t="s">
        <v>460</v>
      </c>
      <c r="I1990" s="55" t="s">
        <v>849</v>
      </c>
      <c r="J1990" s="55" t="s">
        <v>591</v>
      </c>
      <c r="K1990" s="55" t="s">
        <v>848</v>
      </c>
      <c r="L1990" s="136"/>
      <c r="M1990" s="126"/>
      <c r="N1990" s="221"/>
      <c r="O1990" s="136"/>
      <c r="P1990" s="136"/>
      <c r="Q1990" s="136"/>
      <c r="R1990" s="126"/>
      <c r="S1990" s="221"/>
      <c r="T1990" s="136"/>
      <c r="U1990" s="136"/>
      <c r="V1990" s="136"/>
      <c r="W1990" s="126"/>
      <c r="X1990" s="221"/>
      <c r="Y1990" s="136"/>
      <c r="Z1990" s="136"/>
      <c r="AA1990" s="136"/>
      <c r="AB1990" s="126"/>
      <c r="AC1990" s="221"/>
      <c r="AD1990" s="136"/>
      <c r="AE1990" s="136"/>
      <c r="AF1990" s="136"/>
      <c r="AG1990" s="126"/>
      <c r="AH1990" s="221"/>
      <c r="AI1990" s="136"/>
      <c r="AJ1990" s="136"/>
      <c r="AK1990" s="136"/>
      <c r="AL1990" s="8">
        <v>0</v>
      </c>
      <c r="AM1990" s="58">
        <v>0</v>
      </c>
      <c r="AN1990" s="237">
        <v>1</v>
      </c>
      <c r="AO1990" s="237"/>
      <c r="AP1990" s="136"/>
      <c r="AQ1990" s="200">
        <v>0</v>
      </c>
      <c r="AR1990" s="201">
        <v>0</v>
      </c>
      <c r="AS1990" s="136">
        <v>1</v>
      </c>
      <c r="AT1990" s="136"/>
      <c r="AU1990" s="245">
        <v>0</v>
      </c>
      <c r="AV1990" s="200">
        <v>0</v>
      </c>
      <c r="AW1990" s="201">
        <v>0</v>
      </c>
      <c r="AX1990" s="423">
        <v>1</v>
      </c>
      <c r="AY1990" s="136"/>
      <c r="AZ1990" s="245">
        <v>0</v>
      </c>
      <c r="BA1990" s="200">
        <v>0</v>
      </c>
      <c r="BB1990" s="201">
        <v>0</v>
      </c>
      <c r="BC1990" s="425">
        <v>1</v>
      </c>
      <c r="BD1990" s="136"/>
    </row>
    <row r="1991" spans="1:56" s="4" customFormat="1" ht="11.25" customHeight="1">
      <c r="A1991" s="123">
        <v>424</v>
      </c>
      <c r="B1991" s="136" t="s">
        <v>461</v>
      </c>
      <c r="C1991" s="346">
        <v>4</v>
      </c>
      <c r="D1991" s="140">
        <v>29675</v>
      </c>
      <c r="E1991" s="94">
        <v>0</v>
      </c>
      <c r="F1991" s="136" t="s">
        <v>459</v>
      </c>
      <c r="G1991" s="136" t="s">
        <v>748</v>
      </c>
      <c r="H1991" s="136" t="s">
        <v>460</v>
      </c>
      <c r="I1991" s="136" t="s">
        <v>849</v>
      </c>
      <c r="J1991" s="136" t="s">
        <v>591</v>
      </c>
      <c r="K1991" s="136" t="s">
        <v>848</v>
      </c>
      <c r="L1991" s="136"/>
      <c r="M1991" s="126"/>
      <c r="N1991" s="221"/>
      <c r="O1991" s="136"/>
      <c r="P1991" s="136"/>
      <c r="Q1991" s="136"/>
      <c r="R1991" s="126"/>
      <c r="S1991" s="221"/>
      <c r="T1991" s="136"/>
      <c r="U1991" s="136"/>
      <c r="V1991" s="136"/>
      <c r="W1991" s="126"/>
      <c r="X1991" s="221"/>
      <c r="Y1991" s="136"/>
      <c r="Z1991" s="136"/>
      <c r="AA1991" s="136"/>
      <c r="AB1991" s="126"/>
      <c r="AC1991" s="221"/>
      <c r="AD1991" s="136"/>
      <c r="AE1991" s="136"/>
      <c r="AF1991" s="136"/>
      <c r="AG1991" s="126"/>
      <c r="AH1991" s="221"/>
      <c r="AI1991" s="136"/>
      <c r="AJ1991" s="136"/>
      <c r="AK1991" s="136"/>
      <c r="AL1991" s="8">
        <v>0</v>
      </c>
      <c r="AM1991" s="58">
        <v>0</v>
      </c>
      <c r="AN1991" s="237">
        <v>1</v>
      </c>
      <c r="AO1991" s="237"/>
      <c r="AP1991" s="136"/>
      <c r="AQ1991" s="200">
        <v>0</v>
      </c>
      <c r="AR1991" s="201">
        <v>0</v>
      </c>
      <c r="AS1991" s="136">
        <v>1</v>
      </c>
      <c r="AT1991" s="136"/>
      <c r="AU1991" s="245">
        <v>0</v>
      </c>
      <c r="AV1991" s="200">
        <v>0</v>
      </c>
      <c r="AW1991" s="201">
        <v>0</v>
      </c>
      <c r="AX1991" s="423">
        <v>1</v>
      </c>
      <c r="AY1991" s="136"/>
      <c r="AZ1991" s="245">
        <v>0</v>
      </c>
      <c r="BA1991" s="200">
        <v>0</v>
      </c>
      <c r="BB1991" s="201">
        <v>0</v>
      </c>
      <c r="BC1991" s="425">
        <v>1</v>
      </c>
      <c r="BD1991" s="136"/>
    </row>
    <row r="1992" spans="1:56" ht="11.25" customHeight="1">
      <c r="A1992" s="123">
        <v>424</v>
      </c>
      <c r="B1992" s="136" t="s">
        <v>461</v>
      </c>
      <c r="C1992" s="346">
        <v>5</v>
      </c>
      <c r="D1992" s="140">
        <v>39393</v>
      </c>
      <c r="E1992" s="127">
        <v>250</v>
      </c>
      <c r="F1992" s="136" t="s">
        <v>459</v>
      </c>
      <c r="G1992" s="136" t="s">
        <v>748</v>
      </c>
      <c r="H1992" s="136" t="s">
        <v>460</v>
      </c>
      <c r="I1992" s="136" t="s">
        <v>849</v>
      </c>
      <c r="J1992" s="136" t="s">
        <v>591</v>
      </c>
      <c r="K1992" s="136" t="s">
        <v>848</v>
      </c>
      <c r="L1992" s="136"/>
      <c r="M1992" s="126"/>
      <c r="N1992" s="221"/>
      <c r="O1992" s="136"/>
      <c r="P1992" s="136"/>
      <c r="Q1992" s="136"/>
      <c r="R1992" s="126"/>
      <c r="S1992" s="221"/>
      <c r="T1992" s="136"/>
      <c r="U1992" s="136"/>
      <c r="V1992" s="136"/>
      <c r="W1992" s="126"/>
      <c r="X1992" s="221"/>
      <c r="Y1992" s="136"/>
      <c r="Z1992" s="136"/>
      <c r="AA1992" s="136"/>
      <c r="AB1992" s="126"/>
      <c r="AC1992" s="221"/>
      <c r="AD1992" s="136"/>
      <c r="AE1992" s="136"/>
      <c r="AF1992" s="136"/>
      <c r="AG1992" s="126"/>
      <c r="AH1992" s="221"/>
      <c r="AI1992" s="136"/>
      <c r="AJ1992" s="136"/>
      <c r="AK1992" s="136">
        <v>1958.4104</v>
      </c>
      <c r="AL1992" s="8">
        <v>1952805.4550644518</v>
      </c>
      <c r="AM1992" s="58">
        <v>0.99713801308676253</v>
      </c>
      <c r="AN1992" s="237">
        <v>1</v>
      </c>
      <c r="AO1992" s="237"/>
      <c r="AP1992" s="136">
        <v>1771.3108</v>
      </c>
      <c r="AQ1992" s="200">
        <v>1804644.4497757992</v>
      </c>
      <c r="AR1992" s="201">
        <v>1.0188186340735907</v>
      </c>
      <c r="AS1992" s="136">
        <v>1</v>
      </c>
      <c r="AT1992" s="136"/>
      <c r="AU1992" s="423">
        <v>2009.2797656499995</v>
      </c>
      <c r="AV1992" s="200">
        <v>1964123.4188110451</v>
      </c>
      <c r="AW1992" s="201">
        <v>0.97752610283001262</v>
      </c>
      <c r="AX1992" s="423">
        <v>1</v>
      </c>
      <c r="AY1992" s="136"/>
      <c r="AZ1992" s="423">
        <v>1653.98</v>
      </c>
      <c r="BA1992" s="200">
        <v>1647756.4017108891</v>
      </c>
      <c r="BB1992" s="201">
        <v>0.99623719858214066</v>
      </c>
      <c r="BC1992" s="425">
        <v>1</v>
      </c>
      <c r="BD1992" s="136"/>
    </row>
    <row r="1993" spans="1:56" ht="11.25" customHeight="1">
      <c r="A1993" s="123">
        <v>424</v>
      </c>
      <c r="B1993" s="136" t="s">
        <v>461</v>
      </c>
      <c r="C1993" s="346">
        <v>6</v>
      </c>
      <c r="D1993" s="140">
        <v>40723</v>
      </c>
      <c r="E1993" s="127">
        <v>250</v>
      </c>
      <c r="F1993" s="136" t="s">
        <v>459</v>
      </c>
      <c r="G1993" s="136" t="s">
        <v>748</v>
      </c>
      <c r="H1993" s="136" t="s">
        <v>460</v>
      </c>
      <c r="I1993" s="136" t="s">
        <v>849</v>
      </c>
      <c r="J1993" s="136" t="s">
        <v>591</v>
      </c>
      <c r="K1993" s="136" t="s">
        <v>848</v>
      </c>
      <c r="L1993" s="136"/>
      <c r="M1993" s="126"/>
      <c r="N1993" s="221"/>
      <c r="O1993" s="136"/>
      <c r="P1993" s="136"/>
      <c r="Q1993" s="136"/>
      <c r="R1993" s="126"/>
      <c r="S1993" s="221"/>
      <c r="T1993" s="136"/>
      <c r="U1993" s="136"/>
      <c r="V1993" s="136"/>
      <c r="W1993" s="126"/>
      <c r="X1993" s="221"/>
      <c r="Y1993" s="136"/>
      <c r="Z1993" s="136"/>
      <c r="AA1993" s="136"/>
      <c r="AB1993" s="126"/>
      <c r="AC1993" s="221"/>
      <c r="AD1993" s="136"/>
      <c r="AE1993" s="136"/>
      <c r="AF1993" s="136"/>
      <c r="AG1993" s="126"/>
      <c r="AH1993" s="221"/>
      <c r="AI1993" s="136"/>
      <c r="AJ1993" s="136"/>
      <c r="AK1993" s="136">
        <v>1717.7292</v>
      </c>
      <c r="AL1993" s="8">
        <v>1728611.3227247649</v>
      </c>
      <c r="AM1993" s="58">
        <v>1.0063351794478228</v>
      </c>
      <c r="AN1993" s="237">
        <v>1</v>
      </c>
      <c r="AO1993" s="237"/>
      <c r="AP1993" s="136">
        <v>1851.9439</v>
      </c>
      <c r="AQ1993" s="200">
        <v>1829131.7545826603</v>
      </c>
      <c r="AR1993" s="201">
        <v>0.9876820537504728</v>
      </c>
      <c r="AS1993" s="136">
        <v>1</v>
      </c>
      <c r="AT1993" s="136"/>
      <c r="AU1993" s="423">
        <v>1790.1832253499995</v>
      </c>
      <c r="AV1993" s="200">
        <v>1720048.779757228</v>
      </c>
      <c r="AW1993" s="201">
        <v>0.96082275568241937</v>
      </c>
      <c r="AX1993" s="423">
        <v>1</v>
      </c>
      <c r="AY1993" s="136"/>
      <c r="AZ1993" s="423">
        <v>1913.41</v>
      </c>
      <c r="BA1993" s="200">
        <v>1801387.1657907378</v>
      </c>
      <c r="BB1993" s="201">
        <v>0.94145382630525487</v>
      </c>
      <c r="BC1993" s="425">
        <v>1</v>
      </c>
      <c r="BD1993" s="136"/>
    </row>
    <row r="1994" spans="1:56" s="4" customFormat="1" ht="11.25" customHeight="1">
      <c r="A1994" s="357">
        <v>425</v>
      </c>
      <c r="B1994" s="263" t="s">
        <v>982</v>
      </c>
      <c r="C1994" s="344">
        <v>0</v>
      </c>
      <c r="D1994" s="264"/>
      <c r="E1994" s="421">
        <v>30</v>
      </c>
      <c r="F1994" s="263" t="s">
        <v>151</v>
      </c>
      <c r="G1994" s="263" t="s">
        <v>748</v>
      </c>
      <c r="H1994" s="263" t="s">
        <v>152</v>
      </c>
      <c r="I1994" s="263" t="s">
        <v>103</v>
      </c>
      <c r="J1994" s="263"/>
      <c r="K1994" s="263"/>
      <c r="L1994" s="267">
        <v>85.032699999999991</v>
      </c>
      <c r="M1994" s="265">
        <v>0</v>
      </c>
      <c r="N1994" s="268">
        <v>0</v>
      </c>
      <c r="O1994" s="263"/>
      <c r="P1994" s="263"/>
      <c r="Q1994" s="267">
        <v>129.00175000000002</v>
      </c>
      <c r="R1994" s="265">
        <v>0</v>
      </c>
      <c r="S1994" s="268">
        <v>0</v>
      </c>
      <c r="T1994" s="263"/>
      <c r="U1994" s="263"/>
      <c r="V1994" s="267">
        <v>117.3503</v>
      </c>
      <c r="W1994" s="265">
        <v>0</v>
      </c>
      <c r="X1994" s="268">
        <v>0</v>
      </c>
      <c r="Y1994" s="263"/>
      <c r="Z1994" s="263"/>
      <c r="AA1994" s="265">
        <v>136.64335</v>
      </c>
      <c r="AB1994" s="265">
        <v>0</v>
      </c>
      <c r="AC1994" s="268">
        <v>0</v>
      </c>
      <c r="AD1994" s="263"/>
      <c r="AE1994" s="263"/>
      <c r="AF1994" s="271">
        <v>142.69295</v>
      </c>
      <c r="AG1994" s="265">
        <v>0</v>
      </c>
      <c r="AH1994" s="268">
        <v>0</v>
      </c>
      <c r="AI1994" s="263"/>
      <c r="AJ1994" s="263"/>
      <c r="AK1994" s="263">
        <v>116.614</v>
      </c>
      <c r="AL1994" s="265">
        <v>0</v>
      </c>
      <c r="AM1994" s="268">
        <v>0</v>
      </c>
      <c r="AN1994" s="263"/>
      <c r="AO1994" s="313"/>
      <c r="AP1994" s="263">
        <v>77.221949999999993</v>
      </c>
      <c r="AQ1994" s="265">
        <v>0</v>
      </c>
      <c r="AR1994" s="268">
        <v>0</v>
      </c>
      <c r="AS1994" s="263"/>
      <c r="AT1994" s="263"/>
      <c r="AU1994" s="422">
        <v>104.65409999999997</v>
      </c>
      <c r="AV1994" s="265">
        <v>0</v>
      </c>
      <c r="AW1994" s="268">
        <v>0</v>
      </c>
      <c r="AX1994" s="422"/>
      <c r="AY1994" s="263"/>
      <c r="AZ1994" s="422">
        <v>152.61310000000003</v>
      </c>
      <c r="BA1994" s="265">
        <v>0</v>
      </c>
      <c r="BB1994" s="268">
        <v>0</v>
      </c>
      <c r="BC1994" s="422"/>
      <c r="BD1994" s="263"/>
    </row>
    <row r="1995" spans="1:56" ht="11.25" customHeight="1">
      <c r="A1995" s="123">
        <v>425</v>
      </c>
      <c r="B1995" s="55" t="s">
        <v>982</v>
      </c>
      <c r="C1995" s="345">
        <v>1</v>
      </c>
      <c r="D1995" s="57">
        <v>24333</v>
      </c>
      <c r="E1995" s="8">
        <v>30</v>
      </c>
      <c r="F1995" s="55" t="s">
        <v>151</v>
      </c>
      <c r="G1995" s="55" t="s">
        <v>748</v>
      </c>
      <c r="H1995" s="55" t="s">
        <v>152</v>
      </c>
      <c r="I1995" s="55" t="s">
        <v>103</v>
      </c>
      <c r="J1995" s="55"/>
      <c r="K1995" s="55"/>
      <c r="L1995" s="55"/>
      <c r="M1995" s="8"/>
      <c r="N1995" s="58"/>
      <c r="O1995" s="55"/>
      <c r="P1995" s="55"/>
      <c r="Q1995" s="55"/>
      <c r="R1995" s="8"/>
      <c r="S1995" s="58"/>
      <c r="T1995" s="55"/>
      <c r="U1995" s="55"/>
      <c r="V1995" s="55"/>
      <c r="W1995" s="8"/>
      <c r="X1995" s="58"/>
      <c r="Y1995" s="55"/>
      <c r="Z1995" s="55"/>
      <c r="AA1995" s="55"/>
      <c r="AB1995" s="8"/>
      <c r="AC1995" s="58"/>
      <c r="AD1995" s="55"/>
      <c r="AE1995" s="55"/>
      <c r="AF1995" s="55"/>
      <c r="AG1995" s="8"/>
      <c r="AH1995" s="58"/>
      <c r="AI1995" s="55"/>
      <c r="AJ1995" s="55"/>
      <c r="AK1995" s="55">
        <v>116.52445</v>
      </c>
      <c r="AL1995" s="8">
        <v>0</v>
      </c>
      <c r="AM1995" s="58">
        <v>0</v>
      </c>
      <c r="AN1995" s="55"/>
      <c r="AO1995" s="228"/>
      <c r="AP1995" s="55">
        <v>77.22</v>
      </c>
      <c r="AQ1995" s="200">
        <v>0</v>
      </c>
      <c r="AR1995" s="201">
        <v>0</v>
      </c>
      <c r="AS1995" s="55"/>
      <c r="AT1995" s="55"/>
      <c r="AU1995" s="423">
        <v>104.65409999999997</v>
      </c>
      <c r="AV1995" s="200">
        <v>0</v>
      </c>
      <c r="AW1995" s="201">
        <v>0</v>
      </c>
      <c r="AX1995" s="423"/>
      <c r="AY1995" s="55"/>
      <c r="AZ1995" s="423">
        <v>152.61310000000003</v>
      </c>
      <c r="BA1995" s="200">
        <v>0</v>
      </c>
      <c r="BB1995" s="201">
        <v>0</v>
      </c>
      <c r="BC1995" s="425"/>
      <c r="BD1995" s="136"/>
    </row>
    <row r="1996" spans="1:56" ht="11.25" customHeight="1">
      <c r="A1996" s="357">
        <v>426</v>
      </c>
      <c r="B1996" s="263" t="s">
        <v>1031</v>
      </c>
      <c r="C1996" s="344">
        <v>0</v>
      </c>
      <c r="D1996" s="264"/>
      <c r="E1996" s="421">
        <v>3960</v>
      </c>
      <c r="F1996" s="263" t="s">
        <v>537</v>
      </c>
      <c r="G1996" s="263" t="s">
        <v>338</v>
      </c>
      <c r="H1996" s="263" t="s">
        <v>1032</v>
      </c>
      <c r="I1996" s="263" t="s">
        <v>849</v>
      </c>
      <c r="J1996" s="263" t="s">
        <v>591</v>
      </c>
      <c r="K1996" s="263" t="s">
        <v>848</v>
      </c>
      <c r="L1996" s="263">
        <v>29909</v>
      </c>
      <c r="M1996" s="265">
        <v>27198627.615897451</v>
      </c>
      <c r="N1996" s="268">
        <v>0.9093793712894932</v>
      </c>
      <c r="O1996" s="263">
        <v>1</v>
      </c>
      <c r="P1996" s="263"/>
      <c r="Q1996" s="263">
        <v>30905</v>
      </c>
      <c r="R1996" s="265">
        <v>28062082.132844169</v>
      </c>
      <c r="S1996" s="268">
        <v>0.9080110704689911</v>
      </c>
      <c r="T1996" s="263">
        <v>1</v>
      </c>
      <c r="U1996" s="263"/>
      <c r="V1996" s="263">
        <v>31526</v>
      </c>
      <c r="W1996" s="265">
        <v>28435923.834428258</v>
      </c>
      <c r="X1996" s="268">
        <v>0.90198324666714003</v>
      </c>
      <c r="Y1996" s="263">
        <v>1</v>
      </c>
      <c r="Z1996" s="263"/>
      <c r="AA1996" s="267">
        <v>31391.334343300001</v>
      </c>
      <c r="AB1996" s="265">
        <v>28487432.951344188</v>
      </c>
      <c r="AC1996" s="268">
        <v>0.90749353435574476</v>
      </c>
      <c r="AD1996" s="263">
        <v>1</v>
      </c>
      <c r="AE1996" s="263"/>
      <c r="AF1996" s="267">
        <v>30718.52</v>
      </c>
      <c r="AG1996" s="265">
        <v>27852814.197989739</v>
      </c>
      <c r="AH1996" s="268">
        <v>0.90671081152313771</v>
      </c>
      <c r="AI1996" s="263">
        <v>1</v>
      </c>
      <c r="AJ1996" s="263"/>
      <c r="AK1996" s="263">
        <v>27969</v>
      </c>
      <c r="AL1996" s="265">
        <v>25416992.870787345</v>
      </c>
      <c r="AM1996" s="268">
        <v>0.90875586795335361</v>
      </c>
      <c r="AN1996" s="263"/>
      <c r="AO1996" s="313"/>
      <c r="AP1996" s="263">
        <v>30544.5</v>
      </c>
      <c r="AQ1996" s="265">
        <v>27823508.445813186</v>
      </c>
      <c r="AR1996" s="268">
        <v>0.91091713551746423</v>
      </c>
      <c r="AS1996" s="263"/>
      <c r="AT1996" s="263"/>
      <c r="AU1996" s="422">
        <v>29510.859895644106</v>
      </c>
      <c r="AV1996" s="265">
        <v>26935498.780623503</v>
      </c>
      <c r="AW1996" s="268">
        <v>0.91273174946011204</v>
      </c>
      <c r="AX1996" s="422"/>
      <c r="AY1996" s="263"/>
      <c r="AZ1996" s="422">
        <v>28189.790761038621</v>
      </c>
      <c r="BA1996" s="265">
        <v>25700730.247798525</v>
      </c>
      <c r="BB1996" s="268">
        <v>0.91170347682465769</v>
      </c>
      <c r="BC1996" s="422"/>
      <c r="BD1996" s="263"/>
    </row>
    <row r="1997" spans="1:56" ht="11.25" customHeight="1">
      <c r="A1997" s="123">
        <v>426</v>
      </c>
      <c r="B1997" s="55" t="s">
        <v>1031</v>
      </c>
      <c r="C1997" s="345">
        <v>1</v>
      </c>
      <c r="D1997" s="57">
        <v>41626</v>
      </c>
      <c r="E1997" s="94">
        <v>660</v>
      </c>
      <c r="F1997" s="55" t="s">
        <v>537</v>
      </c>
      <c r="G1997" s="55" t="s">
        <v>338</v>
      </c>
      <c r="H1997" s="55" t="s">
        <v>1032</v>
      </c>
      <c r="I1997" s="55" t="s">
        <v>849</v>
      </c>
      <c r="J1997" s="55" t="s">
        <v>591</v>
      </c>
      <c r="K1997" s="55" t="s">
        <v>848</v>
      </c>
      <c r="L1997" s="55">
        <v>5151</v>
      </c>
      <c r="M1997" s="8">
        <v>4684213.1415121797</v>
      </c>
      <c r="N1997" s="58">
        <v>0.9093793712894932</v>
      </c>
      <c r="O1997" s="55"/>
      <c r="P1997" s="5" t="s">
        <v>1056</v>
      </c>
      <c r="Q1997" s="197">
        <v>5150.8333333333339</v>
      </c>
      <c r="R1997" s="8">
        <v>4677013.6888073618</v>
      </c>
      <c r="S1997" s="58">
        <v>0.9080110704689911</v>
      </c>
      <c r="T1997" s="55"/>
      <c r="U1997" s="5" t="s">
        <v>1056</v>
      </c>
      <c r="V1997" s="197"/>
      <c r="W1997" s="8"/>
      <c r="X1997" s="58"/>
      <c r="Y1997" s="55"/>
      <c r="Z1997" s="5" t="s">
        <v>1056</v>
      </c>
      <c r="AA1997" s="197">
        <v>5328.1230427585697</v>
      </c>
      <c r="AB1997" s="8">
        <v>4828502.8108216766</v>
      </c>
      <c r="AC1997" s="58">
        <v>0.90622959944291737</v>
      </c>
      <c r="AD1997" s="55"/>
      <c r="AE1997" s="5" t="s">
        <v>1056</v>
      </c>
      <c r="AF1997" s="197"/>
      <c r="AG1997" s="8">
        <v>0</v>
      </c>
      <c r="AH1997" s="58">
        <v>0</v>
      </c>
      <c r="AI1997" s="55"/>
      <c r="AJ1997" s="5" t="s">
        <v>1056</v>
      </c>
      <c r="AK1997" s="55">
        <v>1599.175</v>
      </c>
      <c r="AL1997" s="8">
        <v>1460305.8971170525</v>
      </c>
      <c r="AM1997" s="58">
        <v>0.91316203487238889</v>
      </c>
      <c r="AN1997" s="237">
        <v>1</v>
      </c>
      <c r="AO1997" s="228" t="s">
        <v>1056</v>
      </c>
      <c r="AP1997" s="55">
        <v>4715.3</v>
      </c>
      <c r="AQ1997" s="200">
        <v>4258174.8502323534</v>
      </c>
      <c r="AR1997" s="201">
        <v>0.9030549170216855</v>
      </c>
      <c r="AS1997" s="55">
        <v>1</v>
      </c>
      <c r="AT1997" s="55" t="s">
        <v>1056</v>
      </c>
      <c r="AU1997" s="423">
        <v>5091.3486354404313</v>
      </c>
      <c r="AV1997" s="200">
        <v>4639659.4665424488</v>
      </c>
      <c r="AW1997" s="201">
        <v>0.91128300156979758</v>
      </c>
      <c r="AX1997" s="423">
        <v>1</v>
      </c>
      <c r="AY1997" s="55" t="s">
        <v>1056</v>
      </c>
      <c r="AZ1997" s="423">
        <v>4797.9018646481563</v>
      </c>
      <c r="BA1997" s="200">
        <v>4375597.029265766</v>
      </c>
      <c r="BB1997" s="201">
        <v>0.91198135199596064</v>
      </c>
      <c r="BC1997" s="425">
        <v>1</v>
      </c>
      <c r="BD1997" s="136" t="s">
        <v>1056</v>
      </c>
    </row>
    <row r="1998" spans="1:56" ht="11.25" customHeight="1">
      <c r="A1998" s="123">
        <v>426</v>
      </c>
      <c r="B1998" s="55" t="s">
        <v>1031</v>
      </c>
      <c r="C1998" s="345">
        <v>2</v>
      </c>
      <c r="D1998" s="57">
        <v>41424</v>
      </c>
      <c r="E1998" s="94">
        <v>660</v>
      </c>
      <c r="F1998" s="55" t="s">
        <v>537</v>
      </c>
      <c r="G1998" s="55" t="s">
        <v>338</v>
      </c>
      <c r="H1998" s="55" t="s">
        <v>1032</v>
      </c>
      <c r="I1998" s="55" t="s">
        <v>849</v>
      </c>
      <c r="J1998" s="55" t="s">
        <v>591</v>
      </c>
      <c r="K1998" s="55" t="s">
        <v>848</v>
      </c>
      <c r="L1998" s="55">
        <v>4648</v>
      </c>
      <c r="M1998" s="8">
        <v>4226795.3177535646</v>
      </c>
      <c r="N1998" s="58">
        <v>0.9093793712894932</v>
      </c>
      <c r="O1998" s="55"/>
      <c r="P1998" s="5" t="s">
        <v>1056</v>
      </c>
      <c r="Q1998" s="197">
        <v>5150.8333333333339</v>
      </c>
      <c r="R1998" s="8">
        <v>4677013.6888073618</v>
      </c>
      <c r="S1998" s="58">
        <v>0.9080110704689911</v>
      </c>
      <c r="T1998" s="55"/>
      <c r="U1998" s="5" t="s">
        <v>1056</v>
      </c>
      <c r="V1998" s="197"/>
      <c r="W1998" s="8"/>
      <c r="X1998" s="58"/>
      <c r="Y1998" s="55"/>
      <c r="Z1998" s="5" t="s">
        <v>1056</v>
      </c>
      <c r="AA1998" s="197">
        <v>5071.0490904137578</v>
      </c>
      <c r="AB1998" s="8">
        <v>4686335.4848234346</v>
      </c>
      <c r="AC1998" s="58">
        <v>0.9241353024332617</v>
      </c>
      <c r="AD1998" s="55"/>
      <c r="AE1998" s="5" t="s">
        <v>1056</v>
      </c>
      <c r="AF1998" s="197"/>
      <c r="AG1998" s="8">
        <v>0</v>
      </c>
      <c r="AH1998" s="58">
        <v>0</v>
      </c>
      <c r="AI1998" s="55"/>
      <c r="AJ1998" s="5" t="s">
        <v>1056</v>
      </c>
      <c r="AK1998" s="55">
        <v>5179.0290000000005</v>
      </c>
      <c r="AL1998" s="8">
        <v>4699618.9760433901</v>
      </c>
      <c r="AM1998" s="58">
        <v>0.90743245037697018</v>
      </c>
      <c r="AN1998" s="237">
        <v>1</v>
      </c>
      <c r="AO1998" s="228" t="s">
        <v>1056</v>
      </c>
      <c r="AP1998" s="55">
        <v>5191.8999999999996</v>
      </c>
      <c r="AQ1998" s="200">
        <v>4735747.5893175285</v>
      </c>
      <c r="AR1998" s="201">
        <v>0.91214152609209131</v>
      </c>
      <c r="AS1998" s="55">
        <v>1</v>
      </c>
      <c r="AT1998" s="55" t="s">
        <v>1056</v>
      </c>
      <c r="AU1998" s="423">
        <v>5024.5715009561063</v>
      </c>
      <c r="AV1998" s="200">
        <v>4588198.7216745084</v>
      </c>
      <c r="AW1998" s="201">
        <v>0.91315224010673102</v>
      </c>
      <c r="AX1998" s="423">
        <v>1</v>
      </c>
      <c r="AY1998" s="55" t="s">
        <v>1056</v>
      </c>
      <c r="AZ1998" s="423">
        <v>4723.233837739821</v>
      </c>
      <c r="BA1998" s="200">
        <v>4316657.6077746581</v>
      </c>
      <c r="BB1998" s="201">
        <v>0.91391994469625515</v>
      </c>
      <c r="BC1998" s="425">
        <v>1</v>
      </c>
      <c r="BD1998" s="136" t="s">
        <v>1056</v>
      </c>
    </row>
    <row r="1999" spans="1:56" ht="11.25" customHeight="1">
      <c r="A1999" s="123">
        <v>426</v>
      </c>
      <c r="B1999" s="55" t="s">
        <v>1031</v>
      </c>
      <c r="C1999" s="345">
        <v>3</v>
      </c>
      <c r="D1999" s="57">
        <v>41723</v>
      </c>
      <c r="E1999" s="94">
        <v>660</v>
      </c>
      <c r="F1999" s="55" t="s">
        <v>537</v>
      </c>
      <c r="G1999" s="55" t="s">
        <v>338</v>
      </c>
      <c r="H1999" s="55" t="s">
        <v>1032</v>
      </c>
      <c r="I1999" s="55" t="s">
        <v>849</v>
      </c>
      <c r="J1999" s="55" t="s">
        <v>591</v>
      </c>
      <c r="K1999" s="55" t="s">
        <v>848</v>
      </c>
      <c r="L1999" s="55">
        <v>4813</v>
      </c>
      <c r="M1999" s="8">
        <v>4376842.9140163306</v>
      </c>
      <c r="N1999" s="58">
        <v>0.9093793712894932</v>
      </c>
      <c r="O1999" s="55"/>
      <c r="P1999" s="5" t="s">
        <v>1056</v>
      </c>
      <c r="Q1999" s="197">
        <v>5150.8333333333339</v>
      </c>
      <c r="R1999" s="8">
        <v>4677013.6888073618</v>
      </c>
      <c r="S1999" s="58">
        <v>0.9080110704689911</v>
      </c>
      <c r="T1999" s="55"/>
      <c r="U1999" s="5" t="s">
        <v>1056</v>
      </c>
      <c r="V1999" s="197"/>
      <c r="W1999" s="8"/>
      <c r="X1999" s="58"/>
      <c r="Y1999" s="55"/>
      <c r="Z1999" s="5" t="s">
        <v>1056</v>
      </c>
      <c r="AA1999" s="197">
        <v>5537.6281586555915</v>
      </c>
      <c r="AB1999" s="8">
        <v>4941611.2463724269</v>
      </c>
      <c r="AC1999" s="58">
        <v>0.8923696399962211</v>
      </c>
      <c r="AD1999" s="55"/>
      <c r="AE1999" s="5" t="s">
        <v>1056</v>
      </c>
      <c r="AF1999" s="197"/>
      <c r="AG1999" s="8">
        <v>0</v>
      </c>
      <c r="AH1999" s="58">
        <v>0</v>
      </c>
      <c r="AI1999" s="55"/>
      <c r="AJ1999" s="5" t="s">
        <v>1056</v>
      </c>
      <c r="AK1999" s="55">
        <v>5324.6</v>
      </c>
      <c r="AL1999" s="8">
        <v>4835969.4651165335</v>
      </c>
      <c r="AM1999" s="58">
        <v>0.90823150379681727</v>
      </c>
      <c r="AN1999" s="237">
        <v>1</v>
      </c>
      <c r="AO1999" s="228" t="s">
        <v>1056</v>
      </c>
      <c r="AP1999" s="55">
        <v>5068.7</v>
      </c>
      <c r="AQ1999" s="200">
        <v>4682249.3933751425</v>
      </c>
      <c r="AR1999" s="201">
        <v>0.92375745129424558</v>
      </c>
      <c r="AS1999" s="55">
        <v>1</v>
      </c>
      <c r="AT1999" s="55" t="s">
        <v>1056</v>
      </c>
      <c r="AU1999" s="423">
        <v>4487.9087330118191</v>
      </c>
      <c r="AV1999" s="200">
        <v>4099390.4682996343</v>
      </c>
      <c r="AW1999" s="201">
        <v>0.91342999873095643</v>
      </c>
      <c r="AX1999" s="423">
        <v>1</v>
      </c>
      <c r="AY1999" s="55" t="s">
        <v>1056</v>
      </c>
      <c r="AZ1999" s="423">
        <v>5011.1578931533522</v>
      </c>
      <c r="BA1999" s="200">
        <v>4549566.7212318406</v>
      </c>
      <c r="BB1999" s="201">
        <v>0.90788732229886937</v>
      </c>
      <c r="BC1999" s="425">
        <v>1</v>
      </c>
      <c r="BD1999" s="136" t="s">
        <v>1056</v>
      </c>
    </row>
    <row r="2000" spans="1:56" ht="11.25" customHeight="1">
      <c r="A2000" s="123">
        <v>426</v>
      </c>
      <c r="B2000" s="55" t="s">
        <v>1031</v>
      </c>
      <c r="C2000" s="345">
        <v>4</v>
      </c>
      <c r="D2000" s="57">
        <v>41780</v>
      </c>
      <c r="E2000" s="94">
        <v>660</v>
      </c>
      <c r="F2000" s="122" t="s">
        <v>537</v>
      </c>
      <c r="G2000" s="122" t="s">
        <v>338</v>
      </c>
      <c r="H2000" s="122" t="s">
        <v>1032</v>
      </c>
      <c r="I2000" s="55" t="s">
        <v>849</v>
      </c>
      <c r="J2000" s="55" t="s">
        <v>591</v>
      </c>
      <c r="K2000" s="55" t="s">
        <v>848</v>
      </c>
      <c r="L2000" s="55">
        <v>5083</v>
      </c>
      <c r="M2000" s="8">
        <v>4622375.3442644943</v>
      </c>
      <c r="N2000" s="58">
        <v>0.9093793712894932</v>
      </c>
      <c r="O2000" s="55"/>
      <c r="P2000" s="5" t="s">
        <v>1056</v>
      </c>
      <c r="Q2000" s="197">
        <v>5150.8333333333339</v>
      </c>
      <c r="R2000" s="8">
        <v>4677013.6888073618</v>
      </c>
      <c r="S2000" s="58">
        <v>0.9080110704689911</v>
      </c>
      <c r="T2000" s="55"/>
      <c r="U2000" s="5" t="s">
        <v>1056</v>
      </c>
      <c r="V2000" s="197"/>
      <c r="W2000" s="8"/>
      <c r="X2000" s="58"/>
      <c r="Y2000" s="55"/>
      <c r="Z2000" s="5" t="s">
        <v>1056</v>
      </c>
      <c r="AA2000" s="197">
        <v>5319.9303613977308</v>
      </c>
      <c r="AB2000" s="8">
        <v>4814647.1994374162</v>
      </c>
      <c r="AC2000" s="58">
        <v>0.90502071876227352</v>
      </c>
      <c r="AD2000" s="55"/>
      <c r="AE2000" s="5" t="s">
        <v>1056</v>
      </c>
      <c r="AF2000" s="197"/>
      <c r="AG2000" s="8">
        <v>0</v>
      </c>
      <c r="AH2000" s="58">
        <v>0</v>
      </c>
      <c r="AI2000" s="55"/>
      <c r="AJ2000" s="5" t="s">
        <v>1056</v>
      </c>
      <c r="AK2000" s="55">
        <v>5197.6310519999997</v>
      </c>
      <c r="AL2000" s="8">
        <v>4739255.1937526781</v>
      </c>
      <c r="AM2000" s="58">
        <v>0.9118106203265538</v>
      </c>
      <c r="AN2000" s="237">
        <v>1</v>
      </c>
      <c r="AO2000" s="228" t="s">
        <v>1056</v>
      </c>
      <c r="AP2000" s="55">
        <v>4841.3</v>
      </c>
      <c r="AQ2000" s="200">
        <v>4412942.8820316652</v>
      </c>
      <c r="AR2000" s="201">
        <v>0.91152022845757652</v>
      </c>
      <c r="AS2000" s="55">
        <v>1</v>
      </c>
      <c r="AT2000" s="55" t="s">
        <v>1056</v>
      </c>
      <c r="AU2000" s="423">
        <v>5090.356749471096</v>
      </c>
      <c r="AV2000" s="200">
        <v>4639772.311114924</v>
      </c>
      <c r="AW2000" s="201">
        <v>0.91148273872887409</v>
      </c>
      <c r="AX2000" s="423">
        <v>1</v>
      </c>
      <c r="AY2000" s="55" t="s">
        <v>1056</v>
      </c>
      <c r="AZ2000" s="423">
        <v>4723.8091914730858</v>
      </c>
      <c r="BA2000" s="200">
        <v>4316318.0020251544</v>
      </c>
      <c r="BB2000" s="201">
        <v>0.91373673810036804</v>
      </c>
      <c r="BC2000" s="425">
        <v>1</v>
      </c>
      <c r="BD2000" s="136" t="s">
        <v>1056</v>
      </c>
    </row>
    <row r="2001" spans="1:56" s="4" customFormat="1" ht="11.25" customHeight="1">
      <c r="A2001" s="123">
        <v>426</v>
      </c>
      <c r="B2001" s="55" t="s">
        <v>1031</v>
      </c>
      <c r="C2001" s="345">
        <v>5</v>
      </c>
      <c r="D2001" s="57">
        <v>41875</v>
      </c>
      <c r="E2001" s="94">
        <v>660</v>
      </c>
      <c r="F2001" s="122" t="s">
        <v>537</v>
      </c>
      <c r="G2001" s="122" t="s">
        <v>338</v>
      </c>
      <c r="H2001" s="122" t="s">
        <v>1032</v>
      </c>
      <c r="I2001" s="55" t="s">
        <v>849</v>
      </c>
      <c r="J2001" s="55" t="s">
        <v>591</v>
      </c>
      <c r="K2001" s="55" t="s">
        <v>848</v>
      </c>
      <c r="L2001" s="55">
        <v>5236</v>
      </c>
      <c r="M2001" s="8">
        <v>4761510.3880717857</v>
      </c>
      <c r="N2001" s="58">
        <v>0.9093793712894932</v>
      </c>
      <c r="O2001" s="55"/>
      <c r="P2001" s="5" t="s">
        <v>1056</v>
      </c>
      <c r="Q2001" s="197">
        <v>5150.8333333333339</v>
      </c>
      <c r="R2001" s="8">
        <v>4677013.6888073618</v>
      </c>
      <c r="S2001" s="58">
        <v>0.9080110704689911</v>
      </c>
      <c r="T2001" s="55"/>
      <c r="U2001" s="5" t="s">
        <v>1056</v>
      </c>
      <c r="V2001" s="222"/>
      <c r="W2001" s="8"/>
      <c r="X2001" s="58"/>
      <c r="Y2001" s="55"/>
      <c r="Z2001" s="5" t="s">
        <v>1056</v>
      </c>
      <c r="AA2001" s="222">
        <v>4797.8423228543143</v>
      </c>
      <c r="AB2001" s="8">
        <v>4373386.6179439379</v>
      </c>
      <c r="AC2001" s="58">
        <v>0.91153196033798356</v>
      </c>
      <c r="AD2001" s="55"/>
      <c r="AE2001" s="5" t="s">
        <v>1056</v>
      </c>
      <c r="AF2001" s="222"/>
      <c r="AG2001" s="8">
        <v>0</v>
      </c>
      <c r="AH2001" s="58">
        <v>0</v>
      </c>
      <c r="AI2001" s="55"/>
      <c r="AJ2001" s="5" t="s">
        <v>1056</v>
      </c>
      <c r="AK2001" s="55">
        <v>5410.8649999999998</v>
      </c>
      <c r="AL2001" s="8">
        <v>4904654.1856157985</v>
      </c>
      <c r="AM2001" s="58">
        <v>0.90644549173113709</v>
      </c>
      <c r="AN2001" s="237">
        <v>1</v>
      </c>
      <c r="AO2001" s="228" t="s">
        <v>1056</v>
      </c>
      <c r="AP2001" s="55">
        <v>5375.1</v>
      </c>
      <c r="AQ2001" s="200">
        <v>4866966.2602658765</v>
      </c>
      <c r="AR2001" s="201">
        <v>0.90546524906808734</v>
      </c>
      <c r="AS2001" s="55">
        <v>1</v>
      </c>
      <c r="AT2001" s="55" t="s">
        <v>1056</v>
      </c>
      <c r="AU2001" s="423">
        <v>5073.8446012364702</v>
      </c>
      <c r="AV2001" s="200">
        <v>4613477.8573502228</v>
      </c>
      <c r="AW2001" s="201">
        <v>0.90926668432571656</v>
      </c>
      <c r="AX2001" s="423">
        <v>1</v>
      </c>
      <c r="AY2001" s="55" t="s">
        <v>1056</v>
      </c>
      <c r="AZ2001" s="423">
        <v>4654.3333332531465</v>
      </c>
      <c r="BA2001" s="200">
        <v>4243686.2024252824</v>
      </c>
      <c r="BB2001" s="201">
        <v>0.91177100963225555</v>
      </c>
      <c r="BC2001" s="425">
        <v>1</v>
      </c>
      <c r="BD2001" s="136" t="s">
        <v>1056</v>
      </c>
    </row>
    <row r="2002" spans="1:56" ht="11.25" customHeight="1">
      <c r="A2002" s="123">
        <v>426</v>
      </c>
      <c r="B2002" s="55" t="s">
        <v>1031</v>
      </c>
      <c r="C2002" s="345">
        <v>6</v>
      </c>
      <c r="D2002" s="57">
        <v>42082</v>
      </c>
      <c r="E2002" s="94">
        <v>660</v>
      </c>
      <c r="F2002" s="122" t="s">
        <v>537</v>
      </c>
      <c r="G2002" s="122" t="s">
        <v>338</v>
      </c>
      <c r="H2002" s="122" t="s">
        <v>1032</v>
      </c>
      <c r="I2002" s="55" t="s">
        <v>849</v>
      </c>
      <c r="J2002" s="55" t="s">
        <v>591</v>
      </c>
      <c r="K2002" s="55" t="s">
        <v>848</v>
      </c>
      <c r="L2002" s="55">
        <v>4978</v>
      </c>
      <c r="M2002" s="8">
        <v>4526890.5102790967</v>
      </c>
      <c r="N2002" s="58">
        <v>0.9093793712894932</v>
      </c>
      <c r="O2002" s="55"/>
      <c r="P2002" s="5" t="s">
        <v>1056</v>
      </c>
      <c r="Q2002" s="197">
        <v>5150.8333333333339</v>
      </c>
      <c r="R2002" s="8">
        <v>4677013.6888073618</v>
      </c>
      <c r="S2002" s="58">
        <v>0.9080110704689911</v>
      </c>
      <c r="T2002" s="55"/>
      <c r="U2002" s="5" t="s">
        <v>1056</v>
      </c>
      <c r="V2002" s="197">
        <v>5254.3333333333321</v>
      </c>
      <c r="W2002" s="8">
        <v>4739320.6390713751</v>
      </c>
      <c r="X2002" s="58">
        <v>0.90198324666714003</v>
      </c>
      <c r="Y2002" s="55"/>
      <c r="Z2002" s="5" t="s">
        <v>1056</v>
      </c>
      <c r="AA2002" s="197">
        <v>5336.7613672194084</v>
      </c>
      <c r="AB2002" s="8">
        <v>4842949.5919452962</v>
      </c>
      <c r="AC2002" s="58">
        <v>0.90746976653156941</v>
      </c>
      <c r="AD2002" s="55"/>
      <c r="AE2002" s="5" t="s">
        <v>1056</v>
      </c>
      <c r="AF2002" s="197"/>
      <c r="AG2002" s="8">
        <v>0</v>
      </c>
      <c r="AH2002" s="58">
        <v>0</v>
      </c>
      <c r="AI2002" s="55"/>
      <c r="AJ2002" s="5" t="s">
        <v>1056</v>
      </c>
      <c r="AK2002" s="55">
        <v>5257.9840000000004</v>
      </c>
      <c r="AL2002" s="8">
        <v>4773811.0681706909</v>
      </c>
      <c r="AM2002" s="58">
        <v>0.90791662130784168</v>
      </c>
      <c r="AN2002" s="237">
        <v>1</v>
      </c>
      <c r="AO2002" s="228" t="s">
        <v>1056</v>
      </c>
      <c r="AP2002" s="55">
        <v>5352.2</v>
      </c>
      <c r="AQ2002" s="200">
        <v>4867405.8917946424</v>
      </c>
      <c r="AR2002" s="201">
        <v>0.90942152606304749</v>
      </c>
      <c r="AS2002" s="55">
        <v>1</v>
      </c>
      <c r="AT2002" s="55" t="s">
        <v>1056</v>
      </c>
      <c r="AU2002" s="423">
        <v>4742.8296755281854</v>
      </c>
      <c r="AV2002" s="200">
        <v>4354999.9556417624</v>
      </c>
      <c r="AW2002" s="201">
        <v>0.91822819995254579</v>
      </c>
      <c r="AX2002" s="423">
        <v>1</v>
      </c>
      <c r="AY2002" s="55" t="s">
        <v>1056</v>
      </c>
      <c r="AZ2002" s="423">
        <v>4279.3546407710564</v>
      </c>
      <c r="BA2002" s="200">
        <v>3898904.6850758237</v>
      </c>
      <c r="BB2002" s="201">
        <v>0.91109641812096154</v>
      </c>
      <c r="BC2002" s="425">
        <v>1</v>
      </c>
      <c r="BD2002" s="136" t="s">
        <v>1056</v>
      </c>
    </row>
    <row r="2003" spans="1:56" ht="12.75" customHeight="1">
      <c r="A2003" s="357">
        <v>427</v>
      </c>
      <c r="B2003" s="263" t="s">
        <v>536</v>
      </c>
      <c r="C2003" s="344">
        <v>0</v>
      </c>
      <c r="D2003" s="264"/>
      <c r="E2003" s="421">
        <v>500</v>
      </c>
      <c r="F2003" s="263" t="s">
        <v>537</v>
      </c>
      <c r="G2003" s="263" t="s">
        <v>748</v>
      </c>
      <c r="H2003" s="263" t="s">
        <v>538</v>
      </c>
      <c r="I2003" s="263" t="s">
        <v>849</v>
      </c>
      <c r="J2003" s="263" t="s">
        <v>591</v>
      </c>
      <c r="K2003" s="263" t="s">
        <v>848</v>
      </c>
      <c r="L2003" s="267">
        <v>4524.357</v>
      </c>
      <c r="M2003" s="265">
        <v>5047107.7034682166</v>
      </c>
      <c r="N2003" s="268">
        <v>1.1155414357152225</v>
      </c>
      <c r="O2003" s="263">
        <v>1</v>
      </c>
      <c r="P2003" s="263"/>
      <c r="Q2003" s="267">
        <v>6757.7330000000002</v>
      </c>
      <c r="R2003" s="265">
        <v>8054913.1150703747</v>
      </c>
      <c r="S2003" s="268">
        <v>1.1919549226153763</v>
      </c>
      <c r="T2003" s="263">
        <v>1</v>
      </c>
      <c r="U2003" s="263"/>
      <c r="V2003" s="267">
        <v>4761.8494499999997</v>
      </c>
      <c r="W2003" s="265">
        <v>5420206.7444645436</v>
      </c>
      <c r="X2003" s="268">
        <v>1.1382566377575301</v>
      </c>
      <c r="Y2003" s="263">
        <v>1</v>
      </c>
      <c r="Z2003" s="263"/>
      <c r="AA2003" s="267">
        <v>4092.3589999999999</v>
      </c>
      <c r="AB2003" s="265">
        <v>4307131.9514285093</v>
      </c>
      <c r="AC2003" s="268">
        <v>1.0524814542000127</v>
      </c>
      <c r="AD2003" s="263">
        <v>1</v>
      </c>
      <c r="AE2003" s="263"/>
      <c r="AF2003" s="267">
        <v>3153.692</v>
      </c>
      <c r="AG2003" s="265">
        <v>3140292.506026322</v>
      </c>
      <c r="AH2003" s="268">
        <v>0.99575117228515719</v>
      </c>
      <c r="AI2003" s="263">
        <v>1</v>
      </c>
      <c r="AJ2003" s="263"/>
      <c r="AK2003" s="263">
        <v>3647</v>
      </c>
      <c r="AL2003" s="265">
        <v>3602335.2902012989</v>
      </c>
      <c r="AM2003" s="268">
        <v>0.98775302720079494</v>
      </c>
      <c r="AN2003" s="263"/>
      <c r="AO2003" s="313"/>
      <c r="AP2003" s="263">
        <v>3579.95</v>
      </c>
      <c r="AQ2003" s="265">
        <v>3552859.6960106208</v>
      </c>
      <c r="AR2003" s="268">
        <v>0.99243277029305466</v>
      </c>
      <c r="AS2003" s="263"/>
      <c r="AT2003" s="263"/>
      <c r="AU2003" s="422">
        <v>3435.2939999999999</v>
      </c>
      <c r="AV2003" s="265">
        <v>3365094.754783297</v>
      </c>
      <c r="AW2003" s="268">
        <v>0.97956528750764771</v>
      </c>
      <c r="AX2003" s="422"/>
      <c r="AY2003" s="263"/>
      <c r="AZ2003" s="422">
        <v>3103.8109999999997</v>
      </c>
      <c r="BA2003" s="265">
        <v>3030092.719500104</v>
      </c>
      <c r="BB2003" s="268">
        <v>0.97624910779042418</v>
      </c>
      <c r="BC2003" s="422"/>
      <c r="BD2003" s="263"/>
    </row>
    <row r="2004" spans="1:56" s="4" customFormat="1" ht="11.25" customHeight="1">
      <c r="A2004" s="123">
        <v>427</v>
      </c>
      <c r="B2004" s="55" t="s">
        <v>536</v>
      </c>
      <c r="C2004" s="345">
        <v>1</v>
      </c>
      <c r="D2004" s="57">
        <v>24751</v>
      </c>
      <c r="E2004" s="94">
        <v>0</v>
      </c>
      <c r="F2004" s="55" t="s">
        <v>537</v>
      </c>
      <c r="G2004" s="55" t="s">
        <v>748</v>
      </c>
      <c r="H2004" s="55" t="s">
        <v>538</v>
      </c>
      <c r="I2004" s="55" t="s">
        <v>849</v>
      </c>
      <c r="J2004" s="55" t="s">
        <v>591</v>
      </c>
      <c r="K2004" s="55" t="s">
        <v>848</v>
      </c>
      <c r="L2004" s="55"/>
      <c r="M2004" s="8"/>
      <c r="N2004" s="58"/>
      <c r="O2004" s="55"/>
      <c r="P2004" s="55"/>
      <c r="Q2004" s="55"/>
      <c r="R2004" s="8"/>
      <c r="S2004" s="58"/>
      <c r="T2004" s="55"/>
      <c r="U2004" s="55"/>
      <c r="V2004" s="55"/>
      <c r="W2004" s="8"/>
      <c r="X2004" s="58"/>
      <c r="Y2004" s="55"/>
      <c r="Z2004" s="55"/>
      <c r="AA2004" s="55"/>
      <c r="AB2004" s="8"/>
      <c r="AC2004" s="58"/>
      <c r="AD2004" s="55"/>
      <c r="AE2004" s="55"/>
      <c r="AF2004" s="55"/>
      <c r="AG2004" s="8"/>
      <c r="AH2004" s="58"/>
      <c r="AI2004" s="55"/>
      <c r="AJ2004" s="55"/>
      <c r="AK2004" s="55"/>
      <c r="AL2004" s="8">
        <v>0</v>
      </c>
      <c r="AM2004" s="58">
        <v>0</v>
      </c>
      <c r="AN2004" s="237">
        <v>1</v>
      </c>
      <c r="AO2004" s="228"/>
      <c r="AP2004" s="55"/>
      <c r="AQ2004" s="200">
        <v>0</v>
      </c>
      <c r="AR2004" s="201">
        <v>0</v>
      </c>
      <c r="AS2004" s="55">
        <v>1</v>
      </c>
      <c r="AT2004" s="55"/>
      <c r="AU2004" s="245">
        <v>0</v>
      </c>
      <c r="AV2004" s="200">
        <v>0</v>
      </c>
      <c r="AW2004" s="201">
        <v>0</v>
      </c>
      <c r="AX2004" s="423">
        <v>1</v>
      </c>
      <c r="AY2004" s="55"/>
      <c r="AZ2004" s="245">
        <v>0</v>
      </c>
      <c r="BA2004" s="200">
        <v>0</v>
      </c>
      <c r="BB2004" s="201">
        <v>0</v>
      </c>
      <c r="BC2004" s="425">
        <v>1</v>
      </c>
      <c r="BD2004" s="136"/>
    </row>
    <row r="2005" spans="1:56" ht="11.25" customHeight="1">
      <c r="A2005" s="123">
        <v>427</v>
      </c>
      <c r="B2005" s="55" t="s">
        <v>536</v>
      </c>
      <c r="C2005" s="345">
        <v>2</v>
      </c>
      <c r="D2005" s="57">
        <v>24901</v>
      </c>
      <c r="E2005" s="94">
        <v>0</v>
      </c>
      <c r="F2005" s="55" t="s">
        <v>537</v>
      </c>
      <c r="G2005" s="55" t="s">
        <v>748</v>
      </c>
      <c r="H2005" s="55" t="s">
        <v>538</v>
      </c>
      <c r="I2005" s="55" t="s">
        <v>849</v>
      </c>
      <c r="J2005" s="55" t="s">
        <v>591</v>
      </c>
      <c r="K2005" s="55" t="s">
        <v>848</v>
      </c>
      <c r="L2005" s="55"/>
      <c r="M2005" s="8"/>
      <c r="N2005" s="58"/>
      <c r="O2005" s="55"/>
      <c r="P2005" s="55"/>
      <c r="Q2005" s="55"/>
      <c r="R2005" s="8"/>
      <c r="S2005" s="58"/>
      <c r="T2005" s="55"/>
      <c r="U2005" s="55"/>
      <c r="V2005" s="55"/>
      <c r="W2005" s="8"/>
      <c r="X2005" s="58"/>
      <c r="Y2005" s="55"/>
      <c r="Z2005" s="55"/>
      <c r="AA2005" s="55"/>
      <c r="AB2005" s="8"/>
      <c r="AC2005" s="58"/>
      <c r="AD2005" s="55"/>
      <c r="AE2005" s="55"/>
      <c r="AF2005" s="55"/>
      <c r="AG2005" s="8"/>
      <c r="AH2005" s="58"/>
      <c r="AI2005" s="55"/>
      <c r="AJ2005" s="55"/>
      <c r="AK2005" s="55"/>
      <c r="AL2005" s="8">
        <v>0</v>
      </c>
      <c r="AM2005" s="58">
        <v>0</v>
      </c>
      <c r="AN2005" s="237">
        <v>1</v>
      </c>
      <c r="AO2005" s="228"/>
      <c r="AP2005" s="55"/>
      <c r="AQ2005" s="200">
        <v>0</v>
      </c>
      <c r="AR2005" s="201">
        <v>0</v>
      </c>
      <c r="AS2005" s="55">
        <v>1</v>
      </c>
      <c r="AT2005" s="55"/>
      <c r="AU2005" s="245">
        <v>0</v>
      </c>
      <c r="AV2005" s="200">
        <v>0</v>
      </c>
      <c r="AW2005" s="201">
        <v>0</v>
      </c>
      <c r="AX2005" s="423">
        <v>1</v>
      </c>
      <c r="AY2005" s="55"/>
      <c r="AZ2005" s="245">
        <v>0</v>
      </c>
      <c r="BA2005" s="200">
        <v>0</v>
      </c>
      <c r="BB2005" s="201">
        <v>0</v>
      </c>
      <c r="BC2005" s="425">
        <v>1</v>
      </c>
      <c r="BD2005" s="136"/>
    </row>
    <row r="2006" spans="1:56" s="4" customFormat="1" ht="11.25" customHeight="1">
      <c r="A2006" s="123">
        <v>427</v>
      </c>
      <c r="B2006" s="55" t="s">
        <v>536</v>
      </c>
      <c r="C2006" s="345">
        <v>3</v>
      </c>
      <c r="D2006" s="57">
        <v>25007</v>
      </c>
      <c r="E2006" s="94">
        <v>0</v>
      </c>
      <c r="F2006" s="55" t="s">
        <v>537</v>
      </c>
      <c r="G2006" s="55" t="s">
        <v>748</v>
      </c>
      <c r="H2006" s="55" t="s">
        <v>538</v>
      </c>
      <c r="I2006" s="55" t="s">
        <v>849</v>
      </c>
      <c r="J2006" s="55" t="s">
        <v>591</v>
      </c>
      <c r="K2006" s="55" t="s">
        <v>848</v>
      </c>
      <c r="L2006" s="55"/>
      <c r="M2006" s="8"/>
      <c r="N2006" s="58"/>
      <c r="O2006" s="55"/>
      <c r="P2006" s="55"/>
      <c r="Q2006" s="55"/>
      <c r="R2006" s="8"/>
      <c r="S2006" s="58"/>
      <c r="T2006" s="55"/>
      <c r="U2006" s="55"/>
      <c r="V2006" s="55"/>
      <c r="W2006" s="8"/>
      <c r="X2006" s="58"/>
      <c r="Y2006" s="55"/>
      <c r="Z2006" s="55"/>
      <c r="AA2006" s="55"/>
      <c r="AB2006" s="8"/>
      <c r="AC2006" s="58"/>
      <c r="AD2006" s="55"/>
      <c r="AE2006" s="55"/>
      <c r="AF2006" s="55"/>
      <c r="AG2006" s="8"/>
      <c r="AH2006" s="58"/>
      <c r="AI2006" s="55"/>
      <c r="AJ2006" s="55"/>
      <c r="AK2006" s="55"/>
      <c r="AL2006" s="8">
        <v>0</v>
      </c>
      <c r="AM2006" s="58">
        <v>0</v>
      </c>
      <c r="AN2006" s="237">
        <v>1</v>
      </c>
      <c r="AO2006" s="228"/>
      <c r="AP2006" s="55"/>
      <c r="AQ2006" s="200">
        <v>0</v>
      </c>
      <c r="AR2006" s="201">
        <v>0</v>
      </c>
      <c r="AS2006" s="55">
        <v>1</v>
      </c>
      <c r="AT2006" s="55"/>
      <c r="AU2006" s="245">
        <v>0</v>
      </c>
      <c r="AV2006" s="200">
        <v>0</v>
      </c>
      <c r="AW2006" s="201">
        <v>0</v>
      </c>
      <c r="AX2006" s="423">
        <v>1</v>
      </c>
      <c r="AY2006" s="55"/>
      <c r="AZ2006" s="245">
        <v>0</v>
      </c>
      <c r="BA2006" s="200">
        <v>0</v>
      </c>
      <c r="BB2006" s="201">
        <v>0</v>
      </c>
      <c r="BC2006" s="425">
        <v>1</v>
      </c>
      <c r="BD2006" s="136"/>
    </row>
    <row r="2007" spans="1:56" ht="11.25" customHeight="1">
      <c r="A2007" s="123">
        <v>427</v>
      </c>
      <c r="B2007" s="55" t="s">
        <v>536</v>
      </c>
      <c r="C2007" s="345">
        <v>4</v>
      </c>
      <c r="D2007" s="57">
        <v>25030</v>
      </c>
      <c r="E2007" s="94">
        <v>0</v>
      </c>
      <c r="F2007" s="55" t="s">
        <v>537</v>
      </c>
      <c r="G2007" s="55" t="s">
        <v>748</v>
      </c>
      <c r="H2007" s="55" t="s">
        <v>538</v>
      </c>
      <c r="I2007" s="55" t="s">
        <v>849</v>
      </c>
      <c r="J2007" s="55" t="s">
        <v>591</v>
      </c>
      <c r="K2007" s="55" t="s">
        <v>848</v>
      </c>
      <c r="L2007" s="55"/>
      <c r="M2007" s="8"/>
      <c r="N2007" s="58"/>
      <c r="O2007" s="55"/>
      <c r="P2007" s="55"/>
      <c r="Q2007" s="55"/>
      <c r="R2007" s="8"/>
      <c r="S2007" s="58"/>
      <c r="T2007" s="55"/>
      <c r="U2007" s="55"/>
      <c r="V2007" s="55"/>
      <c r="W2007" s="8"/>
      <c r="X2007" s="58"/>
      <c r="Y2007" s="55"/>
      <c r="Z2007" s="55"/>
      <c r="AA2007" s="55"/>
      <c r="AB2007" s="8"/>
      <c r="AC2007" s="58"/>
      <c r="AD2007" s="55"/>
      <c r="AE2007" s="55"/>
      <c r="AF2007" s="55"/>
      <c r="AG2007" s="8"/>
      <c r="AH2007" s="58"/>
      <c r="AI2007" s="55"/>
      <c r="AJ2007" s="55"/>
      <c r="AK2007" s="55"/>
      <c r="AL2007" s="8">
        <v>0</v>
      </c>
      <c r="AM2007" s="58">
        <v>0</v>
      </c>
      <c r="AN2007" s="237">
        <v>1</v>
      </c>
      <c r="AO2007" s="228"/>
      <c r="AP2007" s="55"/>
      <c r="AQ2007" s="200">
        <v>0</v>
      </c>
      <c r="AR2007" s="201">
        <v>0</v>
      </c>
      <c r="AS2007" s="55">
        <v>1</v>
      </c>
      <c r="AT2007" s="55"/>
      <c r="AU2007" s="245">
        <v>0</v>
      </c>
      <c r="AV2007" s="200">
        <v>0</v>
      </c>
      <c r="AW2007" s="201">
        <v>0</v>
      </c>
      <c r="AX2007" s="423">
        <v>1</v>
      </c>
      <c r="AY2007" s="55"/>
      <c r="AZ2007" s="245">
        <v>0</v>
      </c>
      <c r="BA2007" s="200">
        <v>0</v>
      </c>
      <c r="BB2007" s="201">
        <v>0</v>
      </c>
      <c r="BC2007" s="425">
        <v>1</v>
      </c>
      <c r="BD2007" s="136"/>
    </row>
    <row r="2008" spans="1:56" s="4" customFormat="1" ht="11.25" customHeight="1">
      <c r="A2008" s="123">
        <v>427</v>
      </c>
      <c r="B2008" s="55" t="s">
        <v>536</v>
      </c>
      <c r="C2008" s="345">
        <v>5</v>
      </c>
      <c r="D2008" s="57">
        <v>25658</v>
      </c>
      <c r="E2008" s="94">
        <v>0</v>
      </c>
      <c r="F2008" s="55" t="s">
        <v>537</v>
      </c>
      <c r="G2008" s="55" t="s">
        <v>748</v>
      </c>
      <c r="H2008" s="55" t="s">
        <v>538</v>
      </c>
      <c r="I2008" s="55" t="s">
        <v>849</v>
      </c>
      <c r="J2008" s="55" t="s">
        <v>591</v>
      </c>
      <c r="K2008" s="55" t="s">
        <v>848</v>
      </c>
      <c r="L2008" s="55"/>
      <c r="M2008" s="8"/>
      <c r="N2008" s="58"/>
      <c r="O2008" s="55"/>
      <c r="P2008" s="55"/>
      <c r="Q2008" s="55"/>
      <c r="R2008" s="8"/>
      <c r="S2008" s="58"/>
      <c r="T2008" s="55"/>
      <c r="U2008" s="55"/>
      <c r="V2008" s="55"/>
      <c r="W2008" s="8"/>
      <c r="X2008" s="58"/>
      <c r="Y2008" s="55"/>
      <c r="Z2008" s="55"/>
      <c r="AA2008" s="55"/>
      <c r="AB2008" s="8"/>
      <c r="AC2008" s="58"/>
      <c r="AD2008" s="55"/>
      <c r="AE2008" s="55"/>
      <c r="AF2008" s="55"/>
      <c r="AG2008" s="8"/>
      <c r="AH2008" s="58"/>
      <c r="AI2008" s="55"/>
      <c r="AJ2008" s="55"/>
      <c r="AK2008" s="55"/>
      <c r="AL2008" s="8">
        <v>0</v>
      </c>
      <c r="AM2008" s="58">
        <v>0</v>
      </c>
      <c r="AN2008" s="237">
        <v>1</v>
      </c>
      <c r="AO2008" s="228"/>
      <c r="AP2008" s="55"/>
      <c r="AQ2008" s="200">
        <v>0</v>
      </c>
      <c r="AR2008" s="201">
        <v>0</v>
      </c>
      <c r="AS2008" s="55">
        <v>1</v>
      </c>
      <c r="AT2008" s="55"/>
      <c r="AU2008" s="245">
        <v>0</v>
      </c>
      <c r="AV2008" s="200">
        <v>0</v>
      </c>
      <c r="AW2008" s="201">
        <v>0</v>
      </c>
      <c r="AX2008" s="423">
        <v>1</v>
      </c>
      <c r="AY2008" s="55"/>
      <c r="AZ2008" s="245">
        <v>0</v>
      </c>
      <c r="BA2008" s="200">
        <v>0</v>
      </c>
      <c r="BB2008" s="201">
        <v>0</v>
      </c>
      <c r="BC2008" s="425">
        <v>1</v>
      </c>
      <c r="BD2008" s="136"/>
    </row>
    <row r="2009" spans="1:56" ht="11.25" customHeight="1">
      <c r="A2009" s="123">
        <v>427</v>
      </c>
      <c r="B2009" s="55" t="s">
        <v>536</v>
      </c>
      <c r="C2009" s="345">
        <v>6</v>
      </c>
      <c r="D2009" s="57">
        <v>28944</v>
      </c>
      <c r="E2009" s="94">
        <v>0</v>
      </c>
      <c r="F2009" s="55" t="s">
        <v>537</v>
      </c>
      <c r="G2009" s="55" t="s">
        <v>748</v>
      </c>
      <c r="H2009" s="55" t="s">
        <v>538</v>
      </c>
      <c r="I2009" s="55" t="s">
        <v>849</v>
      </c>
      <c r="J2009" s="55" t="s">
        <v>591</v>
      </c>
      <c r="K2009" s="55" t="s">
        <v>848</v>
      </c>
      <c r="L2009" s="55"/>
      <c r="M2009" s="8"/>
      <c r="N2009" s="58"/>
      <c r="O2009" s="55"/>
      <c r="P2009" s="55"/>
      <c r="Q2009" s="55"/>
      <c r="R2009" s="8"/>
      <c r="S2009" s="58"/>
      <c r="T2009" s="55"/>
      <c r="U2009" s="55"/>
      <c r="V2009" s="55"/>
      <c r="W2009" s="8"/>
      <c r="X2009" s="58"/>
      <c r="Y2009" s="55"/>
      <c r="Z2009" s="55"/>
      <c r="AA2009" s="55"/>
      <c r="AB2009" s="8"/>
      <c r="AC2009" s="58"/>
      <c r="AD2009" s="55"/>
      <c r="AE2009" s="55"/>
      <c r="AF2009" s="55"/>
      <c r="AG2009" s="8"/>
      <c r="AH2009" s="58"/>
      <c r="AI2009" s="55"/>
      <c r="AJ2009" s="55"/>
      <c r="AK2009" s="55">
        <v>0</v>
      </c>
      <c r="AL2009" s="8">
        <v>0</v>
      </c>
      <c r="AM2009" s="58">
        <v>0</v>
      </c>
      <c r="AN2009" s="237">
        <v>1</v>
      </c>
      <c r="AO2009" s="228"/>
      <c r="AP2009" s="55">
        <v>0</v>
      </c>
      <c r="AQ2009" s="200">
        <v>0</v>
      </c>
      <c r="AR2009" s="201">
        <v>0</v>
      </c>
      <c r="AS2009" s="55">
        <v>1</v>
      </c>
      <c r="AT2009" s="55"/>
      <c r="AU2009" s="423">
        <v>0</v>
      </c>
      <c r="AV2009" s="200">
        <v>0</v>
      </c>
      <c r="AW2009" s="201">
        <v>0</v>
      </c>
      <c r="AX2009" s="423">
        <v>1</v>
      </c>
      <c r="AY2009" s="55"/>
      <c r="AZ2009" s="423">
        <v>0</v>
      </c>
      <c r="BA2009" s="200">
        <v>0</v>
      </c>
      <c r="BB2009" s="201">
        <v>0</v>
      </c>
      <c r="BC2009" s="425">
        <v>1</v>
      </c>
      <c r="BD2009" s="136"/>
    </row>
    <row r="2010" spans="1:56" s="4" customFormat="1" ht="11.25" customHeight="1">
      <c r="A2010" s="123">
        <v>427</v>
      </c>
      <c r="B2010" s="55" t="s">
        <v>536</v>
      </c>
      <c r="C2010" s="345">
        <v>7</v>
      </c>
      <c r="D2010" s="57">
        <v>29484</v>
      </c>
      <c r="E2010" s="94">
        <v>0</v>
      </c>
      <c r="F2010" s="55" t="s">
        <v>537</v>
      </c>
      <c r="G2010" s="55" t="s">
        <v>748</v>
      </c>
      <c r="H2010" s="55" t="s">
        <v>538</v>
      </c>
      <c r="I2010" s="55" t="s">
        <v>849</v>
      </c>
      <c r="J2010" s="55" t="s">
        <v>591</v>
      </c>
      <c r="K2010" s="55" t="s">
        <v>848</v>
      </c>
      <c r="L2010" s="55"/>
      <c r="M2010" s="8"/>
      <c r="N2010" s="58"/>
      <c r="O2010" s="55"/>
      <c r="P2010" s="55"/>
      <c r="Q2010" s="55"/>
      <c r="R2010" s="8"/>
      <c r="S2010" s="58"/>
      <c r="T2010" s="55"/>
      <c r="U2010" s="55"/>
      <c r="V2010" s="55"/>
      <c r="W2010" s="8"/>
      <c r="X2010" s="58"/>
      <c r="Y2010" s="55"/>
      <c r="Z2010" s="55"/>
      <c r="AA2010" s="55"/>
      <c r="AB2010" s="8"/>
      <c r="AC2010" s="58"/>
      <c r="AD2010" s="55"/>
      <c r="AE2010" s="55"/>
      <c r="AF2010" s="55"/>
      <c r="AG2010" s="8"/>
      <c r="AH2010" s="58"/>
      <c r="AI2010" s="55"/>
      <c r="AJ2010" s="55"/>
      <c r="AK2010" s="55">
        <v>0</v>
      </c>
      <c r="AL2010" s="8">
        <v>0</v>
      </c>
      <c r="AM2010" s="58">
        <v>0</v>
      </c>
      <c r="AN2010" s="237">
        <v>1</v>
      </c>
      <c r="AO2010" s="228"/>
      <c r="AP2010" s="55">
        <v>0</v>
      </c>
      <c r="AQ2010" s="200">
        <v>0</v>
      </c>
      <c r="AR2010" s="201">
        <v>0</v>
      </c>
      <c r="AS2010" s="55">
        <v>1</v>
      </c>
      <c r="AT2010" s="55"/>
      <c r="AU2010" s="423">
        <v>0</v>
      </c>
      <c r="AV2010" s="200">
        <v>0</v>
      </c>
      <c r="AW2010" s="201">
        <v>0</v>
      </c>
      <c r="AX2010" s="423">
        <v>1</v>
      </c>
      <c r="AY2010" s="55"/>
      <c r="AZ2010" s="423">
        <v>0</v>
      </c>
      <c r="BA2010" s="200">
        <v>0</v>
      </c>
      <c r="BB2010" s="201">
        <v>0</v>
      </c>
      <c r="BC2010" s="425">
        <v>1</v>
      </c>
      <c r="BD2010" s="136"/>
    </row>
    <row r="2011" spans="1:56" ht="11.25" customHeight="1">
      <c r="A2011" s="123">
        <v>427</v>
      </c>
      <c r="B2011" s="55" t="s">
        <v>536</v>
      </c>
      <c r="C2011" s="345">
        <v>8</v>
      </c>
      <c r="D2011" s="57">
        <v>30341</v>
      </c>
      <c r="E2011" s="94">
        <v>0</v>
      </c>
      <c r="F2011" s="55" t="s">
        <v>537</v>
      </c>
      <c r="G2011" s="55" t="s">
        <v>748</v>
      </c>
      <c r="H2011" s="55" t="s">
        <v>538</v>
      </c>
      <c r="I2011" s="55" t="s">
        <v>849</v>
      </c>
      <c r="J2011" s="55" t="s">
        <v>591</v>
      </c>
      <c r="K2011" s="55" t="s">
        <v>848</v>
      </c>
      <c r="L2011" s="55"/>
      <c r="M2011" s="8"/>
      <c r="N2011" s="58"/>
      <c r="O2011" s="55"/>
      <c r="P2011" s="55"/>
      <c r="Q2011" s="55"/>
      <c r="R2011" s="8"/>
      <c r="S2011" s="58"/>
      <c r="T2011" s="55"/>
      <c r="U2011" s="55"/>
      <c r="V2011" s="55"/>
      <c r="W2011" s="8"/>
      <c r="X2011" s="58"/>
      <c r="Y2011" s="55"/>
      <c r="Z2011" s="55"/>
      <c r="AA2011" s="55"/>
      <c r="AB2011" s="8"/>
      <c r="AC2011" s="58"/>
      <c r="AD2011" s="55"/>
      <c r="AE2011" s="55"/>
      <c r="AF2011" s="55"/>
      <c r="AG2011" s="8"/>
      <c r="AH2011" s="58"/>
      <c r="AI2011" s="55"/>
      <c r="AJ2011" s="55"/>
      <c r="AK2011" s="55">
        <v>0</v>
      </c>
      <c r="AL2011" s="8">
        <v>0</v>
      </c>
      <c r="AM2011" s="58">
        <v>0</v>
      </c>
      <c r="AN2011" s="237">
        <v>1</v>
      </c>
      <c r="AO2011" s="228"/>
      <c r="AP2011" s="55">
        <v>0</v>
      </c>
      <c r="AQ2011" s="200">
        <v>0</v>
      </c>
      <c r="AR2011" s="201">
        <v>0</v>
      </c>
      <c r="AS2011" s="55">
        <v>1</v>
      </c>
      <c r="AT2011" s="55"/>
      <c r="AU2011" s="423">
        <v>0</v>
      </c>
      <c r="AV2011" s="200">
        <v>0</v>
      </c>
      <c r="AW2011" s="201">
        <v>0</v>
      </c>
      <c r="AX2011" s="423">
        <v>1</v>
      </c>
      <c r="AY2011" s="55"/>
      <c r="AZ2011" s="423">
        <v>0</v>
      </c>
      <c r="BA2011" s="200">
        <v>0</v>
      </c>
      <c r="BB2011" s="201">
        <v>0</v>
      </c>
      <c r="BC2011" s="425">
        <v>1</v>
      </c>
      <c r="BD2011" s="136"/>
    </row>
    <row r="2012" spans="1:56" ht="11.25" customHeight="1">
      <c r="A2012" s="123">
        <v>427</v>
      </c>
      <c r="B2012" s="55" t="s">
        <v>536</v>
      </c>
      <c r="C2012" s="345">
        <v>9</v>
      </c>
      <c r="D2012" s="57">
        <v>30739</v>
      </c>
      <c r="E2012" s="94">
        <v>0</v>
      </c>
      <c r="F2012" s="55" t="s">
        <v>537</v>
      </c>
      <c r="G2012" s="55" t="s">
        <v>748</v>
      </c>
      <c r="H2012" s="55" t="s">
        <v>538</v>
      </c>
      <c r="I2012" s="55" t="s">
        <v>849</v>
      </c>
      <c r="J2012" s="55" t="s">
        <v>591</v>
      </c>
      <c r="K2012" s="55" t="s">
        <v>848</v>
      </c>
      <c r="L2012" s="55"/>
      <c r="M2012" s="8"/>
      <c r="N2012" s="58"/>
      <c r="O2012" s="55"/>
      <c r="P2012" s="55"/>
      <c r="Q2012" s="55"/>
      <c r="R2012" s="8"/>
      <c r="S2012" s="58"/>
      <c r="T2012" s="55"/>
      <c r="U2012" s="55"/>
      <c r="V2012" s="55"/>
      <c r="W2012" s="8"/>
      <c r="X2012" s="58"/>
      <c r="Y2012" s="55"/>
      <c r="Z2012" s="55"/>
      <c r="AA2012" s="55"/>
      <c r="AB2012" s="8"/>
      <c r="AC2012" s="58"/>
      <c r="AD2012" s="55"/>
      <c r="AE2012" s="55"/>
      <c r="AF2012" s="55"/>
      <c r="AG2012" s="8"/>
      <c r="AH2012" s="58"/>
      <c r="AI2012" s="55"/>
      <c r="AJ2012" s="55"/>
      <c r="AK2012" s="55">
        <v>0</v>
      </c>
      <c r="AL2012" s="8">
        <v>0</v>
      </c>
      <c r="AM2012" s="58">
        <v>0</v>
      </c>
      <c r="AN2012" s="237">
        <v>1</v>
      </c>
      <c r="AO2012" s="228"/>
      <c r="AP2012" s="55">
        <v>0</v>
      </c>
      <c r="AQ2012" s="200">
        <v>0</v>
      </c>
      <c r="AR2012" s="201">
        <v>0</v>
      </c>
      <c r="AS2012" s="55">
        <v>1</v>
      </c>
      <c r="AT2012" s="55"/>
      <c r="AU2012" s="423">
        <v>0</v>
      </c>
      <c r="AV2012" s="200">
        <v>0</v>
      </c>
      <c r="AW2012" s="201">
        <v>0</v>
      </c>
      <c r="AX2012" s="423">
        <v>1</v>
      </c>
      <c r="AY2012" s="55"/>
      <c r="AZ2012" s="423">
        <v>0</v>
      </c>
      <c r="BA2012" s="200">
        <v>0</v>
      </c>
      <c r="BB2012" s="201">
        <v>0</v>
      </c>
      <c r="BC2012" s="425">
        <v>1</v>
      </c>
      <c r="BD2012" s="136"/>
    </row>
    <row r="2013" spans="1:56" ht="11.25" customHeight="1">
      <c r="A2013" s="123">
        <v>427</v>
      </c>
      <c r="B2013" s="55" t="s">
        <v>536</v>
      </c>
      <c r="C2013" s="345">
        <v>10</v>
      </c>
      <c r="D2013" s="57">
        <v>41355</v>
      </c>
      <c r="E2013" s="94">
        <v>250</v>
      </c>
      <c r="F2013" s="55" t="s">
        <v>537</v>
      </c>
      <c r="G2013" s="55" t="s">
        <v>748</v>
      </c>
      <c r="H2013" s="55" t="s">
        <v>538</v>
      </c>
      <c r="I2013" s="55" t="s">
        <v>849</v>
      </c>
      <c r="J2013" s="55" t="s">
        <v>591</v>
      </c>
      <c r="K2013" s="55" t="s">
        <v>848</v>
      </c>
      <c r="L2013" s="8">
        <v>1700.463</v>
      </c>
      <c r="M2013" s="8">
        <v>1733665.5874268478</v>
      </c>
      <c r="N2013" s="58">
        <v>1.0195256159215742</v>
      </c>
      <c r="O2013" s="55"/>
      <c r="P2013" s="55"/>
      <c r="Q2013" s="8"/>
      <c r="R2013" s="8"/>
      <c r="S2013" s="58"/>
      <c r="T2013" s="55"/>
      <c r="U2013" s="55"/>
      <c r="V2013" s="8"/>
      <c r="W2013" s="8"/>
      <c r="X2013" s="58"/>
      <c r="Y2013" s="55"/>
      <c r="Z2013" s="55"/>
      <c r="AA2013" s="8"/>
      <c r="AB2013" s="8"/>
      <c r="AC2013" s="58"/>
      <c r="AD2013" s="55"/>
      <c r="AE2013" s="55"/>
      <c r="AF2013" s="8"/>
      <c r="AG2013" s="8"/>
      <c r="AH2013" s="58"/>
      <c r="AI2013" s="55"/>
      <c r="AJ2013" s="55"/>
      <c r="AK2013" s="55">
        <v>1713.38</v>
      </c>
      <c r="AL2013" s="8">
        <v>1692836.2081035364</v>
      </c>
      <c r="AM2013" s="58">
        <v>0.98800978656429761</v>
      </c>
      <c r="AN2013" s="237">
        <v>1</v>
      </c>
      <c r="AO2013" s="228"/>
      <c r="AP2013" s="55">
        <v>1885.636</v>
      </c>
      <c r="AQ2013" s="200">
        <v>1876791.5886327531</v>
      </c>
      <c r="AR2013" s="201">
        <v>0.99530958712750139</v>
      </c>
      <c r="AS2013" s="55">
        <v>1</v>
      </c>
      <c r="AT2013" s="55"/>
      <c r="AU2013" s="423">
        <v>1632.3109999999999</v>
      </c>
      <c r="AV2013" s="200">
        <v>1604144.2027457152</v>
      </c>
      <c r="AW2013" s="201">
        <v>0.9827442213804326</v>
      </c>
      <c r="AX2013" s="423">
        <v>1</v>
      </c>
      <c r="AY2013" s="55"/>
      <c r="AZ2013" s="423">
        <v>1676.058</v>
      </c>
      <c r="BA2013" s="200">
        <v>1631578.2079638126</v>
      </c>
      <c r="BB2013" s="201">
        <v>0.97346166299961734</v>
      </c>
      <c r="BC2013" s="425">
        <v>1</v>
      </c>
      <c r="BD2013" s="136"/>
    </row>
    <row r="2014" spans="1:56" s="4" customFormat="1" ht="11.25" customHeight="1">
      <c r="A2014" s="123">
        <v>427</v>
      </c>
      <c r="B2014" s="55" t="s">
        <v>536</v>
      </c>
      <c r="C2014" s="345">
        <v>11</v>
      </c>
      <c r="D2014" s="57">
        <v>41633</v>
      </c>
      <c r="E2014" s="94">
        <v>250</v>
      </c>
      <c r="F2014" s="55" t="s">
        <v>537</v>
      </c>
      <c r="G2014" s="55" t="s">
        <v>748</v>
      </c>
      <c r="H2014" s="55" t="s">
        <v>538</v>
      </c>
      <c r="I2014" s="55" t="s">
        <v>849</v>
      </c>
      <c r="J2014" s="55" t="s">
        <v>591</v>
      </c>
      <c r="K2014" s="55" t="s">
        <v>848</v>
      </c>
      <c r="L2014" s="8">
        <v>1288.29</v>
      </c>
      <c r="M2014" s="8">
        <v>1354399.7396677879</v>
      </c>
      <c r="N2014" s="58">
        <v>1.051315883588158</v>
      </c>
      <c r="O2014" s="55"/>
      <c r="P2014" s="55"/>
      <c r="Q2014" s="8"/>
      <c r="R2014" s="8"/>
      <c r="S2014" s="58"/>
      <c r="T2014" s="55"/>
      <c r="U2014" s="55"/>
      <c r="V2014" s="126"/>
      <c r="W2014" s="8"/>
      <c r="X2014" s="58"/>
      <c r="Y2014" s="55"/>
      <c r="Z2014" s="55"/>
      <c r="AA2014" s="126"/>
      <c r="AB2014" s="8"/>
      <c r="AC2014" s="58"/>
      <c r="AD2014" s="55"/>
      <c r="AE2014" s="55"/>
      <c r="AF2014" s="126"/>
      <c r="AG2014" s="8"/>
      <c r="AH2014" s="58"/>
      <c r="AI2014" s="55"/>
      <c r="AJ2014" s="55"/>
      <c r="AK2014" s="55">
        <v>1933.848</v>
      </c>
      <c r="AL2014" s="8">
        <v>1908915.0537092688</v>
      </c>
      <c r="AM2014" s="58">
        <v>0.98710708065435804</v>
      </c>
      <c r="AN2014" s="237">
        <v>1</v>
      </c>
      <c r="AO2014" s="228"/>
      <c r="AP2014" s="55">
        <v>1694.3050000000001</v>
      </c>
      <c r="AQ2014" s="200">
        <v>1676071.0546307897</v>
      </c>
      <c r="AR2014" s="201">
        <v>0.98923809740913804</v>
      </c>
      <c r="AS2014" s="55">
        <v>1</v>
      </c>
      <c r="AT2014" s="55"/>
      <c r="AU2014" s="423">
        <v>1802.9829999999999</v>
      </c>
      <c r="AV2014" s="200">
        <v>1760950.5520375811</v>
      </c>
      <c r="AW2014" s="201">
        <v>0.97668727438782343</v>
      </c>
      <c r="AX2014" s="423">
        <v>1</v>
      </c>
      <c r="AY2014" s="55"/>
      <c r="AZ2014" s="423">
        <v>1427.7529999999999</v>
      </c>
      <c r="BA2014" s="200">
        <v>1398514.5115362913</v>
      </c>
      <c r="BB2014" s="201">
        <v>0.97952132584297946</v>
      </c>
      <c r="BC2014" s="425">
        <v>1</v>
      </c>
      <c r="BD2014" s="136"/>
    </row>
    <row r="2015" spans="1:56" ht="11.25" customHeight="1">
      <c r="A2015" s="357">
        <v>428</v>
      </c>
      <c r="B2015" s="263" t="s">
        <v>1401</v>
      </c>
      <c r="C2015" s="344">
        <v>0</v>
      </c>
      <c r="D2015" s="264"/>
      <c r="E2015" s="421">
        <v>111</v>
      </c>
      <c r="F2015" s="263" t="s">
        <v>55</v>
      </c>
      <c r="G2015" s="263" t="s">
        <v>748</v>
      </c>
      <c r="H2015" s="263" t="s">
        <v>1313</v>
      </c>
      <c r="I2015" s="263" t="s">
        <v>103</v>
      </c>
      <c r="J2015" s="263"/>
      <c r="K2015" s="263"/>
      <c r="L2015" s="263"/>
      <c r="M2015" s="265"/>
      <c r="N2015" s="268"/>
      <c r="O2015" s="263"/>
      <c r="P2015" s="263"/>
      <c r="Q2015" s="263"/>
      <c r="R2015" s="265"/>
      <c r="S2015" s="268"/>
      <c r="T2015" s="263"/>
      <c r="U2015" s="263"/>
      <c r="V2015" s="267"/>
      <c r="W2015" s="265"/>
      <c r="X2015" s="268"/>
      <c r="Y2015" s="263"/>
      <c r="Z2015" s="263"/>
      <c r="AA2015" s="267">
        <v>0</v>
      </c>
      <c r="AB2015" s="265">
        <v>0</v>
      </c>
      <c r="AC2015" s="268">
        <v>0</v>
      </c>
      <c r="AD2015" s="263"/>
      <c r="AE2015" s="263"/>
      <c r="AF2015" s="271">
        <v>21.203449999999997</v>
      </c>
      <c r="AG2015" s="265">
        <v>0</v>
      </c>
      <c r="AH2015" s="268">
        <v>0</v>
      </c>
      <c r="AI2015" s="263"/>
      <c r="AJ2015" s="263"/>
      <c r="AK2015" s="263">
        <v>322.40984999999995</v>
      </c>
      <c r="AL2015" s="265">
        <v>0</v>
      </c>
      <c r="AM2015" s="268">
        <v>0</v>
      </c>
      <c r="AN2015" s="263"/>
      <c r="AO2015" s="313"/>
      <c r="AP2015" s="263">
        <v>305.94260000000003</v>
      </c>
      <c r="AQ2015" s="265">
        <v>0</v>
      </c>
      <c r="AR2015" s="268">
        <v>0</v>
      </c>
      <c r="AS2015" s="263"/>
      <c r="AT2015" s="263"/>
      <c r="AU2015" s="422">
        <v>266.82915000000003</v>
      </c>
      <c r="AV2015" s="265">
        <v>0</v>
      </c>
      <c r="AW2015" s="268">
        <v>0</v>
      </c>
      <c r="AX2015" s="422"/>
      <c r="AY2015" s="263"/>
      <c r="AZ2015" s="422">
        <v>314.59909999999996</v>
      </c>
      <c r="BA2015" s="265">
        <v>0</v>
      </c>
      <c r="BB2015" s="268">
        <v>0</v>
      </c>
      <c r="BC2015" s="422"/>
      <c r="BD2015" s="263"/>
    </row>
    <row r="2016" spans="1:56" ht="11.25" customHeight="1">
      <c r="A2016" s="123">
        <v>428</v>
      </c>
      <c r="B2016" s="55" t="s">
        <v>1401</v>
      </c>
      <c r="C2016" s="345">
        <v>1</v>
      </c>
      <c r="D2016" s="57">
        <v>44147</v>
      </c>
      <c r="E2016" s="94">
        <v>37</v>
      </c>
      <c r="F2016" s="122" t="s">
        <v>55</v>
      </c>
      <c r="G2016" s="122" t="s">
        <v>748</v>
      </c>
      <c r="H2016" s="122" t="s">
        <v>1313</v>
      </c>
      <c r="I2016" s="55" t="s">
        <v>103</v>
      </c>
      <c r="J2016" s="55"/>
      <c r="K2016" s="55"/>
      <c r="L2016" s="55"/>
      <c r="M2016" s="8"/>
      <c r="N2016" s="58"/>
      <c r="O2016" s="55"/>
      <c r="P2016" s="55"/>
      <c r="Q2016" s="55"/>
      <c r="R2016" s="8"/>
      <c r="S2016" s="58"/>
      <c r="T2016" s="55"/>
      <c r="U2016" s="55"/>
      <c r="V2016" s="197"/>
      <c r="W2016" s="8"/>
      <c r="X2016" s="58"/>
      <c r="Y2016" s="55"/>
      <c r="Z2016" s="55"/>
      <c r="AA2016" s="197">
        <v>0</v>
      </c>
      <c r="AB2016" s="8">
        <v>0</v>
      </c>
      <c r="AC2016" s="58">
        <v>0</v>
      </c>
      <c r="AD2016" s="55"/>
      <c r="AE2016" s="55">
        <v>1</v>
      </c>
      <c r="AF2016" s="197">
        <v>7.0678166666666664</v>
      </c>
      <c r="AG2016" s="8">
        <v>0</v>
      </c>
      <c r="AH2016" s="58">
        <v>0</v>
      </c>
      <c r="AI2016" s="55"/>
      <c r="AJ2016" s="55">
        <v>1</v>
      </c>
      <c r="AK2016" s="55">
        <v>44.685449999999996</v>
      </c>
      <c r="AL2016" s="8">
        <v>0</v>
      </c>
      <c r="AM2016" s="58">
        <v>0</v>
      </c>
      <c r="AN2016" s="55"/>
      <c r="AO2016" s="228">
        <v>1</v>
      </c>
      <c r="AP2016" s="55">
        <v>147.87</v>
      </c>
      <c r="AQ2016" s="200">
        <v>0</v>
      </c>
      <c r="AR2016" s="201">
        <v>0</v>
      </c>
      <c r="AS2016" s="55"/>
      <c r="AT2016" s="55" t="s">
        <v>1460</v>
      </c>
      <c r="AU2016" s="423">
        <v>99.360700000000008</v>
      </c>
      <c r="AV2016" s="200">
        <v>0</v>
      </c>
      <c r="AW2016" s="201">
        <v>0</v>
      </c>
      <c r="AX2016" s="423"/>
      <c r="AY2016" s="55" t="s">
        <v>1460</v>
      </c>
      <c r="AZ2016" s="423">
        <v>109.64899999999999</v>
      </c>
      <c r="BA2016" s="200">
        <v>0</v>
      </c>
      <c r="BB2016" s="201">
        <v>0</v>
      </c>
      <c r="BC2016" s="425"/>
      <c r="BD2016" s="136" t="s">
        <v>1460</v>
      </c>
    </row>
    <row r="2017" spans="1:56" ht="11.25" customHeight="1">
      <c r="A2017" s="123">
        <v>428</v>
      </c>
      <c r="B2017" s="55" t="s">
        <v>1401</v>
      </c>
      <c r="C2017" s="345">
        <v>2</v>
      </c>
      <c r="D2017" s="57">
        <v>44170</v>
      </c>
      <c r="E2017" s="94">
        <v>37</v>
      </c>
      <c r="F2017" s="122" t="s">
        <v>55</v>
      </c>
      <c r="G2017" s="122" t="s">
        <v>748</v>
      </c>
      <c r="H2017" s="122" t="s">
        <v>1313</v>
      </c>
      <c r="I2017" s="55" t="s">
        <v>103</v>
      </c>
      <c r="J2017" s="55"/>
      <c r="K2017" s="55"/>
      <c r="L2017" s="55"/>
      <c r="M2017" s="8"/>
      <c r="N2017" s="58"/>
      <c r="O2017" s="55"/>
      <c r="P2017" s="55"/>
      <c r="Q2017" s="55"/>
      <c r="R2017" s="8"/>
      <c r="S2017" s="58"/>
      <c r="T2017" s="55"/>
      <c r="U2017" s="55"/>
      <c r="V2017" s="197"/>
      <c r="W2017" s="8"/>
      <c r="X2017" s="58"/>
      <c r="Y2017" s="55"/>
      <c r="Z2017" s="55"/>
      <c r="AA2017" s="197">
        <v>0</v>
      </c>
      <c r="AB2017" s="8">
        <v>0</v>
      </c>
      <c r="AC2017" s="58">
        <v>0</v>
      </c>
      <c r="AD2017" s="55"/>
      <c r="AE2017" s="55">
        <v>1</v>
      </c>
      <c r="AF2017" s="197">
        <v>7.0678166666666664</v>
      </c>
      <c r="AG2017" s="8">
        <v>0</v>
      </c>
      <c r="AH2017" s="58">
        <v>0</v>
      </c>
      <c r="AI2017" s="55"/>
      <c r="AJ2017" s="55">
        <v>1</v>
      </c>
      <c r="AK2017" s="55">
        <v>127.43960000000001</v>
      </c>
      <c r="AL2017" s="8">
        <v>0</v>
      </c>
      <c r="AM2017" s="58">
        <v>0</v>
      </c>
      <c r="AN2017" s="55"/>
      <c r="AO2017" s="228">
        <v>1</v>
      </c>
      <c r="AP2017" s="55">
        <v>115.34</v>
      </c>
      <c r="AQ2017" s="200">
        <v>0</v>
      </c>
      <c r="AR2017" s="201">
        <v>0</v>
      </c>
      <c r="AS2017" s="55"/>
      <c r="AT2017" s="55" t="s">
        <v>1460</v>
      </c>
      <c r="AU2017" s="423">
        <v>87.40079999999999</v>
      </c>
      <c r="AV2017" s="200">
        <v>0</v>
      </c>
      <c r="AW2017" s="201">
        <v>0</v>
      </c>
      <c r="AX2017" s="423"/>
      <c r="AY2017" s="55" t="s">
        <v>1460</v>
      </c>
      <c r="AZ2017" s="423">
        <v>91.520099999999999</v>
      </c>
      <c r="BA2017" s="200">
        <v>0</v>
      </c>
      <c r="BB2017" s="201">
        <v>0</v>
      </c>
      <c r="BC2017" s="425"/>
      <c r="BD2017" s="136" t="s">
        <v>1460</v>
      </c>
    </row>
    <row r="2018" spans="1:56" ht="11.25" customHeight="1">
      <c r="A2018" s="123">
        <v>428</v>
      </c>
      <c r="B2018" s="55" t="s">
        <v>1401</v>
      </c>
      <c r="C2018" s="345">
        <v>3</v>
      </c>
      <c r="D2018" s="57">
        <v>44181</v>
      </c>
      <c r="E2018" s="94">
        <v>37</v>
      </c>
      <c r="F2018" s="122" t="s">
        <v>55</v>
      </c>
      <c r="G2018" s="122" t="s">
        <v>748</v>
      </c>
      <c r="H2018" s="122" t="s">
        <v>1313</v>
      </c>
      <c r="I2018" s="55" t="s">
        <v>103</v>
      </c>
      <c r="J2018" s="55"/>
      <c r="K2018" s="55"/>
      <c r="L2018" s="55"/>
      <c r="M2018" s="8"/>
      <c r="N2018" s="58"/>
      <c r="O2018" s="55"/>
      <c r="P2018" s="55"/>
      <c r="Q2018" s="55"/>
      <c r="R2018" s="8"/>
      <c r="S2018" s="58"/>
      <c r="T2018" s="55"/>
      <c r="U2018" s="55"/>
      <c r="V2018" s="197"/>
      <c r="W2018" s="8"/>
      <c r="X2018" s="58"/>
      <c r="Y2018" s="55"/>
      <c r="Z2018" s="55"/>
      <c r="AA2018" s="197">
        <v>0</v>
      </c>
      <c r="AB2018" s="8">
        <v>0</v>
      </c>
      <c r="AC2018" s="58">
        <v>0</v>
      </c>
      <c r="AD2018" s="55"/>
      <c r="AE2018" s="55">
        <v>1</v>
      </c>
      <c r="AF2018" s="197">
        <v>7.0678166666666664</v>
      </c>
      <c r="AG2018" s="8">
        <v>0</v>
      </c>
      <c r="AH2018" s="58">
        <v>0</v>
      </c>
      <c r="AI2018" s="55"/>
      <c r="AJ2018" s="55">
        <v>1</v>
      </c>
      <c r="AK2018" s="55">
        <v>150.28479999999999</v>
      </c>
      <c r="AL2018" s="8">
        <v>0</v>
      </c>
      <c r="AM2018" s="58">
        <v>0</v>
      </c>
      <c r="AN2018" s="55"/>
      <c r="AO2018" s="228">
        <v>1</v>
      </c>
      <c r="AP2018" s="55">
        <v>42.74</v>
      </c>
      <c r="AQ2018" s="200">
        <v>0</v>
      </c>
      <c r="AR2018" s="201">
        <v>0</v>
      </c>
      <c r="AS2018" s="55"/>
      <c r="AT2018" s="55" t="s">
        <v>1460</v>
      </c>
      <c r="AU2018" s="423">
        <v>80.06765</v>
      </c>
      <c r="AV2018" s="200">
        <v>0</v>
      </c>
      <c r="AW2018" s="201">
        <v>0</v>
      </c>
      <c r="AX2018" s="423"/>
      <c r="AY2018" s="55" t="s">
        <v>1460</v>
      </c>
      <c r="AZ2018" s="423">
        <v>113.42999999999999</v>
      </c>
      <c r="BA2018" s="200">
        <v>0</v>
      </c>
      <c r="BB2018" s="201">
        <v>0</v>
      </c>
      <c r="BC2018" s="425"/>
      <c r="BD2018" s="136" t="s">
        <v>1460</v>
      </c>
    </row>
    <row r="2019" spans="1:56" ht="10.5" customHeight="1">
      <c r="A2019" s="357">
        <v>429</v>
      </c>
      <c r="B2019" s="263" t="s">
        <v>1200</v>
      </c>
      <c r="C2019" s="344">
        <v>0</v>
      </c>
      <c r="D2019" s="264"/>
      <c r="E2019" s="421">
        <v>600</v>
      </c>
      <c r="F2019" s="263" t="s">
        <v>537</v>
      </c>
      <c r="G2019" s="263" t="s">
        <v>338</v>
      </c>
      <c r="H2019" s="263" t="s">
        <v>1201</v>
      </c>
      <c r="I2019" s="263" t="s">
        <v>849</v>
      </c>
      <c r="J2019" s="263" t="s">
        <v>591</v>
      </c>
      <c r="K2019" s="263" t="s">
        <v>848</v>
      </c>
      <c r="L2019" s="267">
        <v>1552.43</v>
      </c>
      <c r="M2019" s="265">
        <v>1591552.8938236751</v>
      </c>
      <c r="N2019" s="268">
        <v>1.0252010678894863</v>
      </c>
      <c r="O2019" s="263">
        <v>1</v>
      </c>
      <c r="P2019" s="263"/>
      <c r="Q2019" s="267">
        <v>2342.5639999999999</v>
      </c>
      <c r="R2019" s="265">
        <v>2361484.8727362175</v>
      </c>
      <c r="S2019" s="268">
        <v>1.0080769928745672</v>
      </c>
      <c r="T2019" s="263">
        <v>1</v>
      </c>
      <c r="U2019" s="263"/>
      <c r="V2019" s="267">
        <v>2738</v>
      </c>
      <c r="W2019" s="265">
        <v>2654287.6250741407</v>
      </c>
      <c r="X2019" s="268">
        <v>0.96942572135651595</v>
      </c>
      <c r="Y2019" s="263">
        <v>1</v>
      </c>
      <c r="Z2019" s="263"/>
      <c r="AA2019" s="267">
        <v>3458</v>
      </c>
      <c r="AB2019" s="265">
        <v>3354736.057951428</v>
      </c>
      <c r="AC2019" s="268">
        <v>0.97013766858051698</v>
      </c>
      <c r="AD2019" s="263">
        <v>1</v>
      </c>
      <c r="AE2019" s="263"/>
      <c r="AF2019" s="267">
        <v>3494</v>
      </c>
      <c r="AG2019" s="265">
        <v>3379445.3427443937</v>
      </c>
      <c r="AH2019" s="268">
        <v>0.96721389317240802</v>
      </c>
      <c r="AI2019" s="263">
        <v>1</v>
      </c>
      <c r="AJ2019" s="263"/>
      <c r="AK2019" s="263">
        <v>3501.81</v>
      </c>
      <c r="AL2019" s="265">
        <v>3468995.1354040406</v>
      </c>
      <c r="AM2019" s="268">
        <v>0.99062917045871723</v>
      </c>
      <c r="AN2019" s="263"/>
      <c r="AO2019" s="313"/>
      <c r="AP2019" s="263">
        <v>3372.3599119999999</v>
      </c>
      <c r="AQ2019" s="265">
        <v>3394039.540609729</v>
      </c>
      <c r="AR2019" s="268">
        <v>1.0064286224410941</v>
      </c>
      <c r="AS2019" s="263"/>
      <c r="AT2019" s="263"/>
      <c r="AU2019" s="422">
        <v>2929.2131836179028</v>
      </c>
      <c r="AV2019" s="265">
        <v>2746666.5222047972</v>
      </c>
      <c r="AW2019" s="268">
        <v>0.93768065006875312</v>
      </c>
      <c r="AX2019" s="422"/>
      <c r="AY2019" s="263"/>
      <c r="AZ2019" s="422">
        <v>3667.1314851859979</v>
      </c>
      <c r="BA2019" s="265">
        <v>3616635.8274096744</v>
      </c>
      <c r="BB2019" s="268">
        <v>0.98623020254923788</v>
      </c>
      <c r="BC2019" s="422"/>
      <c r="BD2019" s="263"/>
    </row>
    <row r="2020" spans="1:56" s="4" customFormat="1" ht="11.25" customHeight="1">
      <c r="A2020" s="123">
        <v>429</v>
      </c>
      <c r="B2020" s="55" t="s">
        <v>1200</v>
      </c>
      <c r="C2020" s="345">
        <v>1</v>
      </c>
      <c r="D2020" s="57">
        <v>42451</v>
      </c>
      <c r="E2020" s="94">
        <v>600</v>
      </c>
      <c r="F2020" s="122" t="s">
        <v>537</v>
      </c>
      <c r="G2020" s="122" t="s">
        <v>338</v>
      </c>
      <c r="H2020" s="122" t="s">
        <v>1201</v>
      </c>
      <c r="I2020" s="55" t="s">
        <v>849</v>
      </c>
      <c r="J2020" s="55" t="s">
        <v>591</v>
      </c>
      <c r="K2020" s="55" t="s">
        <v>848</v>
      </c>
      <c r="L2020" s="197">
        <v>1552.43</v>
      </c>
      <c r="M2020" s="8">
        <v>1591552.8938236751</v>
      </c>
      <c r="N2020" s="58">
        <v>1.0252010678894863</v>
      </c>
      <c r="O2020" s="55"/>
      <c r="P2020" s="55">
        <v>1</v>
      </c>
      <c r="Q2020" s="197">
        <v>2342.5639999999999</v>
      </c>
      <c r="R2020" s="8">
        <v>2361484.8727362175</v>
      </c>
      <c r="S2020" s="58">
        <v>1.0080769928745672</v>
      </c>
      <c r="T2020" s="55"/>
      <c r="U2020" s="55">
        <v>1</v>
      </c>
      <c r="V2020" s="222">
        <v>2738</v>
      </c>
      <c r="W2020" s="8">
        <v>2654287.6250741407</v>
      </c>
      <c r="X2020" s="58">
        <v>0.96942572135651595</v>
      </c>
      <c r="Y2020" s="55"/>
      <c r="Z2020" s="55">
        <v>1</v>
      </c>
      <c r="AA2020" s="222">
        <v>3458</v>
      </c>
      <c r="AB2020" s="8">
        <v>3354736.057951428</v>
      </c>
      <c r="AC2020" s="58">
        <v>0.97013766858051698</v>
      </c>
      <c r="AD2020" s="55"/>
      <c r="AE2020" s="55">
        <v>1</v>
      </c>
      <c r="AF2020" s="222">
        <v>3494</v>
      </c>
      <c r="AG2020" s="8">
        <v>3379445.3427443937</v>
      </c>
      <c r="AH2020" s="58">
        <v>0.96721389317240802</v>
      </c>
      <c r="AI2020" s="55"/>
      <c r="AJ2020" s="55">
        <v>1</v>
      </c>
      <c r="AK2020" s="55">
        <v>3501.81</v>
      </c>
      <c r="AL2020" s="8">
        <v>3468995.1354040406</v>
      </c>
      <c r="AM2020" s="58">
        <v>0.99062917045871723</v>
      </c>
      <c r="AN2020" s="237">
        <v>1</v>
      </c>
      <c r="AO2020" s="228">
        <v>1</v>
      </c>
      <c r="AP2020" s="55">
        <v>3372.3599119999999</v>
      </c>
      <c r="AQ2020" s="200">
        <v>3394039.540609729</v>
      </c>
      <c r="AR2020" s="201">
        <v>1.0064286224410941</v>
      </c>
      <c r="AS2020" s="55">
        <v>1</v>
      </c>
      <c r="AT2020" s="55"/>
      <c r="AU2020" s="423">
        <v>2929.2131836179028</v>
      </c>
      <c r="AV2020" s="200">
        <v>2746666.5222047972</v>
      </c>
      <c r="AW2020" s="201">
        <v>0.93768065006875312</v>
      </c>
      <c r="AX2020" s="423">
        <v>1</v>
      </c>
      <c r="AY2020" s="55"/>
      <c r="AZ2020" s="426">
        <v>3667.1314851859979</v>
      </c>
      <c r="BA2020" s="200">
        <v>3616635.8274096744</v>
      </c>
      <c r="BB2020" s="201">
        <v>0.98623020254923788</v>
      </c>
      <c r="BC2020" s="425">
        <v>1</v>
      </c>
      <c r="BD2020" s="136"/>
    </row>
    <row r="2021" spans="1:56" ht="11.25" customHeight="1">
      <c r="A2021" s="357">
        <v>430</v>
      </c>
      <c r="B2021" s="263" t="s">
        <v>1242</v>
      </c>
      <c r="C2021" s="344">
        <v>0</v>
      </c>
      <c r="D2021" s="264"/>
      <c r="E2021" s="421">
        <v>1320</v>
      </c>
      <c r="F2021" s="263" t="s">
        <v>978</v>
      </c>
      <c r="G2021" s="263" t="s">
        <v>338</v>
      </c>
      <c r="H2021" s="263" t="s">
        <v>1243</v>
      </c>
      <c r="I2021" s="263" t="s">
        <v>849</v>
      </c>
      <c r="J2021" s="263" t="s">
        <v>591</v>
      </c>
      <c r="K2021" s="263" t="s">
        <v>848</v>
      </c>
      <c r="L2021" s="263">
        <v>8470.1</v>
      </c>
      <c r="M2021" s="265">
        <v>6877771.6858796189</v>
      </c>
      <c r="N2021" s="268">
        <v>0.81200596048212159</v>
      </c>
      <c r="O2021" s="263">
        <v>1</v>
      </c>
      <c r="P2021" s="263"/>
      <c r="Q2021" s="267">
        <v>9065.2640879999999</v>
      </c>
      <c r="R2021" s="265">
        <v>7886779.7565599997</v>
      </c>
      <c r="S2021" s="268">
        <v>0.87</v>
      </c>
      <c r="T2021" s="263">
        <v>1</v>
      </c>
      <c r="U2021" s="263"/>
      <c r="V2021" s="267">
        <v>7936.1459999999997</v>
      </c>
      <c r="W2021" s="265">
        <v>6846238.79011684</v>
      </c>
      <c r="X2021" s="268">
        <v>0.86266542854892547</v>
      </c>
      <c r="Y2021" s="263">
        <v>1</v>
      </c>
      <c r="Z2021" s="263"/>
      <c r="AA2021" s="267">
        <v>8794.4</v>
      </c>
      <c r="AB2021" s="265">
        <v>7392315.3216660349</v>
      </c>
      <c r="AC2021" s="268">
        <v>0.84057074066065174</v>
      </c>
      <c r="AD2021" s="263">
        <v>1</v>
      </c>
      <c r="AE2021" s="263"/>
      <c r="AF2021" s="267">
        <v>7208.01</v>
      </c>
      <c r="AG2021" s="265">
        <v>6296668.4228522098</v>
      </c>
      <c r="AH2021" s="268">
        <v>0.8735654394003628</v>
      </c>
      <c r="AI2021" s="263">
        <v>1</v>
      </c>
      <c r="AJ2021" s="263"/>
      <c r="AK2021" s="263">
        <v>7671</v>
      </c>
      <c r="AL2021" s="265">
        <v>6740220.2682039766</v>
      </c>
      <c r="AM2021" s="268">
        <v>0.8786625300748242</v>
      </c>
      <c r="AN2021" s="263"/>
      <c r="AO2021" s="313"/>
      <c r="AP2021" s="263">
        <v>8817.8799999999992</v>
      </c>
      <c r="AQ2021" s="265">
        <v>7734534.7053497341</v>
      </c>
      <c r="AR2021" s="268">
        <v>0.87714220485533201</v>
      </c>
      <c r="AS2021" s="263"/>
      <c r="AT2021" s="263"/>
      <c r="AU2021" s="422">
        <v>8986.3509458451226</v>
      </c>
      <c r="AV2021" s="265">
        <v>7976505.7261484433</v>
      </c>
      <c r="AW2021" s="268">
        <v>0.88762455130204032</v>
      </c>
      <c r="AX2021" s="422"/>
      <c r="AY2021" s="263"/>
      <c r="AZ2021" s="422">
        <v>9069.2989999999991</v>
      </c>
      <c r="BA2021" s="265">
        <v>8046279.6609424511</v>
      </c>
      <c r="BB2021" s="268">
        <v>0.88719973406350938</v>
      </c>
      <c r="BC2021" s="422"/>
      <c r="BD2021" s="263"/>
    </row>
    <row r="2022" spans="1:56" ht="11.25" customHeight="1">
      <c r="A2022" s="123">
        <v>430</v>
      </c>
      <c r="B2022" s="55" t="s">
        <v>1242</v>
      </c>
      <c r="C2022" s="345">
        <v>1</v>
      </c>
      <c r="D2022" s="57">
        <v>42686</v>
      </c>
      <c r="E2022" s="94">
        <v>660</v>
      </c>
      <c r="F2022" s="122" t="s">
        <v>978</v>
      </c>
      <c r="G2022" s="122" t="s">
        <v>338</v>
      </c>
      <c r="H2022" s="122" t="s">
        <v>1243</v>
      </c>
      <c r="I2022" s="55" t="s">
        <v>849</v>
      </c>
      <c r="J2022" s="55" t="s">
        <v>591</v>
      </c>
      <c r="K2022" s="55" t="s">
        <v>848</v>
      </c>
      <c r="L2022" s="55">
        <v>4273.7</v>
      </c>
      <c r="M2022" s="8">
        <v>3491878.7774429768</v>
      </c>
      <c r="N2022" s="58">
        <v>0.81706221247232547</v>
      </c>
      <c r="O2022" s="55"/>
      <c r="P2022" s="55">
        <v>1</v>
      </c>
      <c r="Q2022" s="197">
        <v>4532.4077373619839</v>
      </c>
      <c r="R2022" s="8">
        <v>3943194.731504926</v>
      </c>
      <c r="S2022" s="58">
        <v>0.87</v>
      </c>
      <c r="T2022" s="55"/>
      <c r="U2022" s="55">
        <v>1</v>
      </c>
      <c r="V2022" s="197">
        <v>3795.7939999999999</v>
      </c>
      <c r="W2022" s="8">
        <v>3265695.5506699989</v>
      </c>
      <c r="X2022" s="58">
        <v>0.86034583295879563</v>
      </c>
      <c r="Y2022" s="55"/>
      <c r="Z2022" s="55">
        <v>1</v>
      </c>
      <c r="AA2022" s="197">
        <v>4431.63</v>
      </c>
      <c r="AB2022" s="8">
        <v>3716172.2608958585</v>
      </c>
      <c r="AC2022" s="58">
        <v>0.83855652680748582</v>
      </c>
      <c r="AD2022" s="55"/>
      <c r="AE2022" s="55">
        <v>1</v>
      </c>
      <c r="AF2022" s="197">
        <v>3563.87</v>
      </c>
      <c r="AG2022" s="8">
        <v>3099174.1897769566</v>
      </c>
      <c r="AH2022" s="58">
        <v>0.869609214078223</v>
      </c>
      <c r="AI2022" s="55"/>
      <c r="AJ2022" s="55">
        <v>1</v>
      </c>
      <c r="AK2022" s="55">
        <v>4090.26</v>
      </c>
      <c r="AL2022" s="8">
        <v>3582737.9189452198</v>
      </c>
      <c r="AM2022" s="58">
        <v>0.87591935939163268</v>
      </c>
      <c r="AN2022" s="237">
        <v>1</v>
      </c>
      <c r="AO2022" s="228">
        <v>1</v>
      </c>
      <c r="AP2022" s="55">
        <v>4452.91</v>
      </c>
      <c r="AQ2022" s="200">
        <v>3891980.8355292375</v>
      </c>
      <c r="AR2022" s="201">
        <v>0.87403087767981791</v>
      </c>
      <c r="AS2022" s="55">
        <v>1</v>
      </c>
      <c r="AT2022" s="55"/>
      <c r="AU2022" s="423">
        <v>4522.3409458451233</v>
      </c>
      <c r="AV2022" s="200">
        <v>3942398.7339503262</v>
      </c>
      <c r="AW2022" s="201">
        <v>0.87176061715832909</v>
      </c>
      <c r="AX2022" s="423">
        <v>1</v>
      </c>
      <c r="AY2022" s="55"/>
      <c r="AZ2022" s="424">
        <v>4405.8739999999998</v>
      </c>
      <c r="BA2022" s="200">
        <v>3847043.6669413955</v>
      </c>
      <c r="BB2022" s="201">
        <v>0.87316243427328954</v>
      </c>
      <c r="BC2022" s="425">
        <v>1</v>
      </c>
      <c r="BD2022" s="136"/>
    </row>
    <row r="2023" spans="1:56" ht="11.25" customHeight="1">
      <c r="A2023" s="123">
        <v>430</v>
      </c>
      <c r="B2023" s="55" t="s">
        <v>1242</v>
      </c>
      <c r="C2023" s="345">
        <v>2</v>
      </c>
      <c r="D2023" s="57">
        <v>42781</v>
      </c>
      <c r="E2023" s="94">
        <v>660</v>
      </c>
      <c r="F2023" s="122" t="s">
        <v>978</v>
      </c>
      <c r="G2023" s="122" t="s">
        <v>338</v>
      </c>
      <c r="H2023" s="122" t="s">
        <v>1243</v>
      </c>
      <c r="I2023" s="55" t="s">
        <v>849</v>
      </c>
      <c r="J2023" s="55" t="s">
        <v>591</v>
      </c>
      <c r="K2023" s="55" t="s">
        <v>848</v>
      </c>
      <c r="L2023" s="55">
        <v>4196.3999999999996</v>
      </c>
      <c r="M2023" s="8">
        <v>3385892.9084339649</v>
      </c>
      <c r="N2023" s="58">
        <v>0.80685656954388651</v>
      </c>
      <c r="O2023" s="55"/>
      <c r="P2023" s="55">
        <v>1</v>
      </c>
      <c r="Q2023" s="197">
        <v>4532.4077373619839</v>
      </c>
      <c r="R2023" s="8">
        <v>3943194.731504926</v>
      </c>
      <c r="S2023" s="58">
        <v>0.87</v>
      </c>
      <c r="T2023" s="55"/>
      <c r="U2023" s="55">
        <v>1</v>
      </c>
      <c r="V2023" s="197">
        <v>4140.3519999999999</v>
      </c>
      <c r="W2023" s="8">
        <v>3580543.2394468426</v>
      </c>
      <c r="X2023" s="58">
        <v>0.86479198856687622</v>
      </c>
      <c r="Y2023" s="55"/>
      <c r="Z2023" s="55">
        <v>1</v>
      </c>
      <c r="AA2023" s="197">
        <v>4362.7700000000004</v>
      </c>
      <c r="AB2023" s="8">
        <v>3676143.0607701759</v>
      </c>
      <c r="AC2023" s="58">
        <v>0.84261674595960268</v>
      </c>
      <c r="AD2023" s="55"/>
      <c r="AE2023" s="55">
        <v>1</v>
      </c>
      <c r="AF2023" s="197">
        <v>3644.14</v>
      </c>
      <c r="AG2023" s="8">
        <v>3197494.233202728</v>
      </c>
      <c r="AH2023" s="58">
        <v>0.87743452040885583</v>
      </c>
      <c r="AI2023" s="55"/>
      <c r="AJ2023" s="55">
        <v>1</v>
      </c>
      <c r="AK2023" s="55">
        <v>3581.04</v>
      </c>
      <c r="AL2023" s="8">
        <v>3158609.3959679571</v>
      </c>
      <c r="AM2023" s="58">
        <v>0.88203689318409106</v>
      </c>
      <c r="AN2023" s="237">
        <v>1</v>
      </c>
      <c r="AO2023" s="228">
        <v>1</v>
      </c>
      <c r="AP2023" s="55">
        <v>4364.97</v>
      </c>
      <c r="AQ2023" s="200">
        <v>3842557.7320202044</v>
      </c>
      <c r="AR2023" s="201">
        <v>0.88031710000760699</v>
      </c>
      <c r="AS2023" s="55">
        <v>1</v>
      </c>
      <c r="AT2023" s="55"/>
      <c r="AU2023" s="423">
        <v>4464.0099999999993</v>
      </c>
      <c r="AV2023" s="200">
        <v>4034106.9921981171</v>
      </c>
      <c r="AW2023" s="201">
        <v>0.90369577850365879</v>
      </c>
      <c r="AX2023" s="423">
        <v>1</v>
      </c>
      <c r="AY2023" s="55"/>
      <c r="AZ2023" s="424">
        <v>4663.4250000000002</v>
      </c>
      <c r="BA2023" s="200">
        <v>4199235.9940010561</v>
      </c>
      <c r="BB2023" s="201">
        <v>0.90046178377502717</v>
      </c>
      <c r="BC2023" s="425">
        <v>1</v>
      </c>
      <c r="BD2023" s="136"/>
    </row>
    <row r="2024" spans="1:56" s="4" customFormat="1" ht="11.25" customHeight="1">
      <c r="A2024" s="357">
        <v>431</v>
      </c>
      <c r="B2024" s="263" t="s">
        <v>963</v>
      </c>
      <c r="C2024" s="344">
        <v>0</v>
      </c>
      <c r="D2024" s="264"/>
      <c r="E2024" s="421">
        <v>48</v>
      </c>
      <c r="F2024" s="263" t="s">
        <v>144</v>
      </c>
      <c r="G2024" s="263" t="s">
        <v>748</v>
      </c>
      <c r="H2024" s="263" t="s">
        <v>145</v>
      </c>
      <c r="I2024" s="263" t="s">
        <v>103</v>
      </c>
      <c r="J2024" s="263"/>
      <c r="K2024" s="263"/>
      <c r="L2024" s="267">
        <v>144.18545</v>
      </c>
      <c r="M2024" s="265">
        <v>0</v>
      </c>
      <c r="N2024" s="268">
        <v>0</v>
      </c>
      <c r="O2024" s="263"/>
      <c r="P2024" s="263"/>
      <c r="Q2024" s="267">
        <v>122.3651</v>
      </c>
      <c r="R2024" s="265">
        <v>0</v>
      </c>
      <c r="S2024" s="268">
        <v>0</v>
      </c>
      <c r="T2024" s="263"/>
      <c r="U2024" s="263"/>
      <c r="V2024" s="267">
        <v>149.95645000000002</v>
      </c>
      <c r="W2024" s="265">
        <v>0</v>
      </c>
      <c r="X2024" s="268">
        <v>0</v>
      </c>
      <c r="Y2024" s="263"/>
      <c r="Z2024" s="263"/>
      <c r="AA2024" s="265">
        <v>116.92245000000001</v>
      </c>
      <c r="AB2024" s="265">
        <v>0</v>
      </c>
      <c r="AC2024" s="268">
        <v>0</v>
      </c>
      <c r="AD2024" s="263"/>
      <c r="AE2024" s="263"/>
      <c r="AF2024" s="271">
        <v>182.7218</v>
      </c>
      <c r="AG2024" s="265">
        <v>0</v>
      </c>
      <c r="AH2024" s="268">
        <v>0</v>
      </c>
      <c r="AI2024" s="263"/>
      <c r="AJ2024" s="263"/>
      <c r="AK2024" s="263">
        <v>125.91725000000001</v>
      </c>
      <c r="AL2024" s="265">
        <v>0</v>
      </c>
      <c r="AM2024" s="268">
        <v>0</v>
      </c>
      <c r="AN2024" s="263"/>
      <c r="AO2024" s="313"/>
      <c r="AP2024" s="263">
        <v>131.5788</v>
      </c>
      <c r="AQ2024" s="265">
        <v>0</v>
      </c>
      <c r="AR2024" s="268">
        <v>0</v>
      </c>
      <c r="AS2024" s="263"/>
      <c r="AT2024" s="263"/>
      <c r="AU2024" s="422">
        <v>126.39485000000001</v>
      </c>
      <c r="AV2024" s="265">
        <v>0</v>
      </c>
      <c r="AW2024" s="268">
        <v>0</v>
      </c>
      <c r="AX2024" s="422"/>
      <c r="AY2024" s="263"/>
      <c r="AZ2024" s="422">
        <v>267.49579999999997</v>
      </c>
      <c r="BA2024" s="265">
        <v>0</v>
      </c>
      <c r="BB2024" s="268">
        <v>0</v>
      </c>
      <c r="BC2024" s="422"/>
      <c r="BD2024" s="263"/>
    </row>
    <row r="2025" spans="1:56" ht="11.25" customHeight="1">
      <c r="A2025" s="123">
        <v>431</v>
      </c>
      <c r="B2025" s="55" t="s">
        <v>963</v>
      </c>
      <c r="C2025" s="345">
        <v>1</v>
      </c>
      <c r="D2025" s="57">
        <v>19874</v>
      </c>
      <c r="E2025" s="8">
        <v>12</v>
      </c>
      <c r="F2025" s="55" t="s">
        <v>144</v>
      </c>
      <c r="G2025" s="55" t="s">
        <v>748</v>
      </c>
      <c r="H2025" s="55" t="s">
        <v>145</v>
      </c>
      <c r="I2025" s="55" t="s">
        <v>103</v>
      </c>
      <c r="J2025" s="55"/>
      <c r="K2025" s="55"/>
      <c r="L2025" s="55"/>
      <c r="M2025" s="8"/>
      <c r="N2025" s="58"/>
      <c r="O2025" s="55"/>
      <c r="P2025" s="55"/>
      <c r="Q2025" s="55"/>
      <c r="R2025" s="8"/>
      <c r="S2025" s="58"/>
      <c r="T2025" s="55"/>
      <c r="U2025" s="55"/>
      <c r="V2025" s="55"/>
      <c r="W2025" s="8"/>
      <c r="X2025" s="58"/>
      <c r="Y2025" s="55"/>
      <c r="Z2025" s="55"/>
      <c r="AA2025" s="55"/>
      <c r="AB2025" s="8"/>
      <c r="AC2025" s="58"/>
      <c r="AD2025" s="55"/>
      <c r="AE2025" s="55"/>
      <c r="AF2025" s="55"/>
      <c r="AG2025" s="8">
        <v>0</v>
      </c>
      <c r="AH2025" s="58">
        <v>0</v>
      </c>
      <c r="AI2025" s="55"/>
      <c r="AJ2025" s="55"/>
      <c r="AK2025" s="55">
        <v>125.6486</v>
      </c>
      <c r="AL2025" s="8">
        <v>0</v>
      </c>
      <c r="AM2025" s="58">
        <v>0</v>
      </c>
      <c r="AN2025" s="55"/>
      <c r="AO2025" s="228"/>
      <c r="AP2025" s="55">
        <v>131.58000000000001</v>
      </c>
      <c r="AQ2025" s="200">
        <v>0</v>
      </c>
      <c r="AR2025" s="201">
        <v>0</v>
      </c>
      <c r="AS2025" s="55"/>
      <c r="AT2025" s="55"/>
      <c r="AU2025" s="423">
        <v>126.39485000000001</v>
      </c>
      <c r="AV2025" s="200">
        <v>0</v>
      </c>
      <c r="AW2025" s="201">
        <v>0</v>
      </c>
      <c r="AX2025" s="423"/>
      <c r="AY2025" s="55"/>
      <c r="AZ2025" s="423">
        <v>267.49579999999997</v>
      </c>
      <c r="BA2025" s="200">
        <v>0</v>
      </c>
      <c r="BB2025" s="201">
        <v>0</v>
      </c>
      <c r="BC2025" s="425"/>
      <c r="BD2025" s="136"/>
    </row>
    <row r="2026" spans="1:56" s="4" customFormat="1" ht="11.25" customHeight="1">
      <c r="A2026" s="123">
        <v>431</v>
      </c>
      <c r="B2026" s="55" t="s">
        <v>963</v>
      </c>
      <c r="C2026" s="345">
        <v>2</v>
      </c>
      <c r="D2026" s="57">
        <v>19931</v>
      </c>
      <c r="E2026" s="8">
        <v>12</v>
      </c>
      <c r="F2026" s="55" t="s">
        <v>144</v>
      </c>
      <c r="G2026" s="55" t="s">
        <v>748</v>
      </c>
      <c r="H2026" s="55" t="s">
        <v>145</v>
      </c>
      <c r="I2026" s="55" t="s">
        <v>103</v>
      </c>
      <c r="J2026" s="55"/>
      <c r="K2026" s="55"/>
      <c r="L2026" s="55"/>
      <c r="M2026" s="8"/>
      <c r="N2026" s="58"/>
      <c r="O2026" s="55"/>
      <c r="P2026" s="55"/>
      <c r="Q2026" s="55"/>
      <c r="R2026" s="8"/>
      <c r="S2026" s="58"/>
      <c r="T2026" s="55"/>
      <c r="U2026" s="55"/>
      <c r="V2026" s="55"/>
      <c r="W2026" s="8"/>
      <c r="X2026" s="58"/>
      <c r="Y2026" s="55"/>
      <c r="Z2026" s="55"/>
      <c r="AA2026" s="55"/>
      <c r="AB2026" s="8"/>
      <c r="AC2026" s="58"/>
      <c r="AD2026" s="55"/>
      <c r="AE2026" s="55"/>
      <c r="AF2026" s="55"/>
      <c r="AG2026" s="8">
        <v>0</v>
      </c>
      <c r="AH2026" s="58">
        <v>0</v>
      </c>
      <c r="AI2026" s="55"/>
      <c r="AJ2026" s="55"/>
      <c r="AK2026" s="55">
        <v>3.9800000000000002E-2</v>
      </c>
      <c r="AL2026" s="8">
        <v>0</v>
      </c>
      <c r="AM2026" s="58">
        <v>0</v>
      </c>
      <c r="AN2026" s="55"/>
      <c r="AO2026" s="228"/>
      <c r="AP2026" s="55">
        <v>0</v>
      </c>
      <c r="AQ2026" s="200">
        <v>0</v>
      </c>
      <c r="AR2026" s="201">
        <v>0</v>
      </c>
      <c r="AS2026" s="55"/>
      <c r="AT2026" s="55"/>
      <c r="AU2026" s="423">
        <v>0</v>
      </c>
      <c r="AV2026" s="200">
        <v>0</v>
      </c>
      <c r="AW2026" s="201">
        <v>0</v>
      </c>
      <c r="AX2026" s="423"/>
      <c r="AY2026" s="55"/>
      <c r="AZ2026" s="423">
        <v>0</v>
      </c>
      <c r="BA2026" s="200">
        <v>0</v>
      </c>
      <c r="BB2026" s="201">
        <v>0</v>
      </c>
      <c r="BC2026" s="425"/>
      <c r="BD2026" s="136"/>
    </row>
    <row r="2027" spans="1:56" s="4" customFormat="1" ht="11.25" customHeight="1">
      <c r="A2027" s="123">
        <v>431</v>
      </c>
      <c r="B2027" s="55" t="s">
        <v>963</v>
      </c>
      <c r="C2027" s="345">
        <v>3</v>
      </c>
      <c r="D2027" s="57">
        <v>37230</v>
      </c>
      <c r="E2027" s="8">
        <v>12</v>
      </c>
      <c r="F2027" s="55" t="s">
        <v>144</v>
      </c>
      <c r="G2027" s="55" t="s">
        <v>748</v>
      </c>
      <c r="H2027" s="55" t="s">
        <v>145</v>
      </c>
      <c r="I2027" s="55" t="s">
        <v>103</v>
      </c>
      <c r="J2027" s="55"/>
      <c r="K2027" s="55"/>
      <c r="L2027" s="55"/>
      <c r="M2027" s="8"/>
      <c r="N2027" s="58"/>
      <c r="O2027" s="55"/>
      <c r="P2027" s="55"/>
      <c r="Q2027" s="55"/>
      <c r="R2027" s="8"/>
      <c r="S2027" s="58"/>
      <c r="T2027" s="55"/>
      <c r="U2027" s="55"/>
      <c r="V2027" s="55"/>
      <c r="W2027" s="8"/>
      <c r="X2027" s="58"/>
      <c r="Y2027" s="55"/>
      <c r="Z2027" s="55"/>
      <c r="AA2027" s="55"/>
      <c r="AB2027" s="8"/>
      <c r="AC2027" s="58"/>
      <c r="AD2027" s="55"/>
      <c r="AE2027" s="55"/>
      <c r="AF2027" s="55"/>
      <c r="AG2027" s="8">
        <v>0</v>
      </c>
      <c r="AH2027" s="58">
        <v>0</v>
      </c>
      <c r="AI2027" s="55"/>
      <c r="AJ2027" s="55"/>
      <c r="AK2027" s="55">
        <v>0.18905</v>
      </c>
      <c r="AL2027" s="8">
        <v>0</v>
      </c>
      <c r="AM2027" s="58">
        <v>0</v>
      </c>
      <c r="AN2027" s="55"/>
      <c r="AO2027" s="228"/>
      <c r="AP2027" s="55">
        <v>0</v>
      </c>
      <c r="AQ2027" s="200">
        <v>0</v>
      </c>
      <c r="AR2027" s="201">
        <v>0</v>
      </c>
      <c r="AS2027" s="55"/>
      <c r="AT2027" s="55"/>
      <c r="AU2027" s="423">
        <v>0</v>
      </c>
      <c r="AV2027" s="200">
        <v>0</v>
      </c>
      <c r="AW2027" s="201">
        <v>0</v>
      </c>
      <c r="AX2027" s="423"/>
      <c r="AY2027" s="55"/>
      <c r="AZ2027" s="423">
        <v>0</v>
      </c>
      <c r="BA2027" s="200">
        <v>0</v>
      </c>
      <c r="BB2027" s="201">
        <v>0</v>
      </c>
      <c r="BC2027" s="425"/>
      <c r="BD2027" s="136"/>
    </row>
    <row r="2028" spans="1:56" ht="11.25" customHeight="1">
      <c r="A2028" s="123">
        <v>431</v>
      </c>
      <c r="B2028" s="55" t="s">
        <v>963</v>
      </c>
      <c r="C2028" s="345">
        <v>4</v>
      </c>
      <c r="D2028" s="57">
        <v>37225</v>
      </c>
      <c r="E2028" s="8">
        <v>12</v>
      </c>
      <c r="F2028" s="55" t="s">
        <v>144</v>
      </c>
      <c r="G2028" s="55" t="s">
        <v>748</v>
      </c>
      <c r="H2028" s="55" t="s">
        <v>145</v>
      </c>
      <c r="I2028" s="55" t="s">
        <v>103</v>
      </c>
      <c r="J2028" s="55"/>
      <c r="K2028" s="55"/>
      <c r="L2028" s="55"/>
      <c r="M2028" s="8"/>
      <c r="N2028" s="58"/>
      <c r="O2028" s="55"/>
      <c r="P2028" s="55"/>
      <c r="Q2028" s="55"/>
      <c r="R2028" s="8"/>
      <c r="S2028" s="58"/>
      <c r="T2028" s="55"/>
      <c r="U2028" s="55"/>
      <c r="V2028" s="55"/>
      <c r="W2028" s="8"/>
      <c r="X2028" s="58"/>
      <c r="Y2028" s="55"/>
      <c r="Z2028" s="55"/>
      <c r="AA2028" s="55"/>
      <c r="AB2028" s="8"/>
      <c r="AC2028" s="58"/>
      <c r="AD2028" s="55"/>
      <c r="AE2028" s="55"/>
      <c r="AF2028" s="55"/>
      <c r="AG2028" s="8">
        <v>0</v>
      </c>
      <c r="AH2028" s="58">
        <v>0</v>
      </c>
      <c r="AI2028" s="55"/>
      <c r="AJ2028" s="55"/>
      <c r="AK2028" s="55">
        <v>3.9800000000000002E-2</v>
      </c>
      <c r="AL2028" s="8">
        <v>0</v>
      </c>
      <c r="AM2028" s="58">
        <v>0</v>
      </c>
      <c r="AN2028" s="55"/>
      <c r="AO2028" s="228"/>
      <c r="AP2028" s="55">
        <v>0</v>
      </c>
      <c r="AQ2028" s="200">
        <v>0</v>
      </c>
      <c r="AR2028" s="201">
        <v>0</v>
      </c>
      <c r="AS2028" s="55"/>
      <c r="AT2028" s="55"/>
      <c r="AU2028" s="423">
        <v>0</v>
      </c>
      <c r="AV2028" s="200">
        <v>0</v>
      </c>
      <c r="AW2028" s="201">
        <v>0</v>
      </c>
      <c r="AX2028" s="423"/>
      <c r="AY2028" s="55"/>
      <c r="AZ2028" s="423">
        <v>0</v>
      </c>
      <c r="BA2028" s="200">
        <v>0</v>
      </c>
      <c r="BB2028" s="201">
        <v>0</v>
      </c>
      <c r="BC2028" s="425"/>
      <c r="BD2028" s="136"/>
    </row>
    <row r="2029" spans="1:56" s="4" customFormat="1" ht="11.25" customHeight="1">
      <c r="A2029" s="357">
        <v>432</v>
      </c>
      <c r="B2029" s="263" t="s">
        <v>986</v>
      </c>
      <c r="C2029" s="344">
        <v>0</v>
      </c>
      <c r="D2029" s="264"/>
      <c r="E2029" s="421">
        <v>0</v>
      </c>
      <c r="F2029" s="263" t="s">
        <v>151</v>
      </c>
      <c r="G2029" s="263" t="s">
        <v>748</v>
      </c>
      <c r="H2029" s="263" t="s">
        <v>152</v>
      </c>
      <c r="I2029" s="263" t="s">
        <v>103</v>
      </c>
      <c r="J2029" s="263"/>
      <c r="K2029" s="263"/>
      <c r="L2029" s="277" t="s">
        <v>238</v>
      </c>
      <c r="M2029" s="265">
        <v>0</v>
      </c>
      <c r="N2029" s="268">
        <v>0</v>
      </c>
      <c r="O2029" s="263"/>
      <c r="P2029" s="263"/>
      <c r="Q2029" s="277" t="s">
        <v>238</v>
      </c>
      <c r="R2029" s="265">
        <v>0</v>
      </c>
      <c r="S2029" s="268">
        <v>0</v>
      </c>
      <c r="T2029" s="263"/>
      <c r="U2029" s="263"/>
      <c r="V2029" s="277" t="s">
        <v>238</v>
      </c>
      <c r="W2029" s="265">
        <v>0</v>
      </c>
      <c r="X2029" s="268">
        <v>0</v>
      </c>
      <c r="Y2029" s="263"/>
      <c r="Z2029" s="263"/>
      <c r="AA2029" s="276" t="s">
        <v>238</v>
      </c>
      <c r="AB2029" s="265">
        <v>0</v>
      </c>
      <c r="AC2029" s="268">
        <v>0</v>
      </c>
      <c r="AD2029" s="263"/>
      <c r="AE2029" s="263"/>
      <c r="AF2029" s="276" t="s">
        <v>238</v>
      </c>
      <c r="AG2029" s="265">
        <v>0</v>
      </c>
      <c r="AH2029" s="268">
        <v>0</v>
      </c>
      <c r="AI2029" s="263"/>
      <c r="AJ2029" s="263"/>
      <c r="AK2029" s="263"/>
      <c r="AL2029" s="265">
        <v>0</v>
      </c>
      <c r="AM2029" s="268">
        <v>0</v>
      </c>
      <c r="AN2029" s="263"/>
      <c r="AO2029" s="313"/>
      <c r="AP2029" s="263"/>
      <c r="AQ2029" s="265">
        <v>0</v>
      </c>
      <c r="AR2029" s="268">
        <v>0</v>
      </c>
      <c r="AS2029" s="263"/>
      <c r="AT2029" s="263"/>
      <c r="AU2029" s="422">
        <v>0</v>
      </c>
      <c r="AV2029" s="265">
        <v>0</v>
      </c>
      <c r="AW2029" s="268">
        <v>0</v>
      </c>
      <c r="AX2029" s="422"/>
      <c r="AY2029" s="263"/>
      <c r="AZ2029" s="422">
        <v>0</v>
      </c>
      <c r="BA2029" s="265">
        <v>0</v>
      </c>
      <c r="BB2029" s="268">
        <v>0</v>
      </c>
      <c r="BC2029" s="422"/>
      <c r="BD2029" s="263"/>
    </row>
    <row r="2030" spans="1:56" ht="11.25" customHeight="1">
      <c r="A2030" s="123">
        <v>432</v>
      </c>
      <c r="B2030" s="55" t="s">
        <v>986</v>
      </c>
      <c r="C2030" s="345">
        <v>1</v>
      </c>
      <c r="D2030" s="57">
        <v>31494</v>
      </c>
      <c r="E2030" s="94">
        <v>0</v>
      </c>
      <c r="F2030" s="55" t="s">
        <v>151</v>
      </c>
      <c r="G2030" s="55" t="s">
        <v>748</v>
      </c>
      <c r="H2030" s="55" t="s">
        <v>152</v>
      </c>
      <c r="I2030" s="55" t="s">
        <v>103</v>
      </c>
      <c r="J2030" s="55"/>
      <c r="K2030" s="55"/>
      <c r="L2030" s="228" t="s">
        <v>238</v>
      </c>
      <c r="M2030" s="8"/>
      <c r="N2030" s="58"/>
      <c r="O2030" s="55"/>
      <c r="P2030" s="55"/>
      <c r="Q2030" s="228" t="s">
        <v>238</v>
      </c>
      <c r="R2030" s="8"/>
      <c r="S2030" s="58"/>
      <c r="T2030" s="55"/>
      <c r="U2030" s="55"/>
      <c r="V2030" s="228" t="s">
        <v>238</v>
      </c>
      <c r="W2030" s="8"/>
      <c r="X2030" s="58"/>
      <c r="Y2030" s="55"/>
      <c r="Z2030" s="55"/>
      <c r="AA2030" s="228" t="s">
        <v>238</v>
      </c>
      <c r="AB2030" s="8"/>
      <c r="AC2030" s="58"/>
      <c r="AD2030" s="55"/>
      <c r="AE2030" s="55"/>
      <c r="AF2030" s="228" t="s">
        <v>238</v>
      </c>
      <c r="AG2030" s="8">
        <v>0</v>
      </c>
      <c r="AH2030" s="58">
        <v>0</v>
      </c>
      <c r="AI2030" s="55"/>
      <c r="AJ2030" s="55"/>
      <c r="AK2030" s="55"/>
      <c r="AL2030" s="8">
        <v>0</v>
      </c>
      <c r="AM2030" s="58">
        <v>0</v>
      </c>
      <c r="AN2030" s="55"/>
      <c r="AO2030" s="228"/>
      <c r="AP2030" s="55"/>
      <c r="AQ2030" s="200">
        <v>0</v>
      </c>
      <c r="AR2030" s="201">
        <v>0</v>
      </c>
      <c r="AS2030" s="55"/>
      <c r="AT2030" s="55"/>
      <c r="AU2030" s="245">
        <v>0</v>
      </c>
      <c r="AV2030" s="200">
        <v>0</v>
      </c>
      <c r="AW2030" s="201">
        <v>0</v>
      </c>
      <c r="AX2030" s="423"/>
      <c r="AY2030" s="55"/>
      <c r="AZ2030" s="423">
        <v>0</v>
      </c>
      <c r="BA2030" s="200">
        <v>0</v>
      </c>
      <c r="BB2030" s="201">
        <v>0</v>
      </c>
      <c r="BC2030" s="425"/>
      <c r="BD2030" s="136"/>
    </row>
    <row r="2031" spans="1:56" s="4" customFormat="1" ht="11.25" customHeight="1">
      <c r="A2031" s="357">
        <v>433</v>
      </c>
      <c r="B2031" s="263" t="s">
        <v>954</v>
      </c>
      <c r="C2031" s="344">
        <v>0</v>
      </c>
      <c r="D2031" s="264"/>
      <c r="E2031" s="421">
        <v>120</v>
      </c>
      <c r="F2031" s="263" t="s">
        <v>518</v>
      </c>
      <c r="G2031" s="263" t="s">
        <v>589</v>
      </c>
      <c r="H2031" s="263" t="s">
        <v>370</v>
      </c>
      <c r="I2031" s="263" t="s">
        <v>103</v>
      </c>
      <c r="J2031" s="263"/>
      <c r="K2031" s="263"/>
      <c r="L2031" s="267">
        <v>503.85804999999999</v>
      </c>
      <c r="M2031" s="265">
        <v>0</v>
      </c>
      <c r="N2031" s="268">
        <v>0</v>
      </c>
      <c r="O2031" s="263"/>
      <c r="P2031" s="263"/>
      <c r="Q2031" s="267">
        <v>495.82839999999999</v>
      </c>
      <c r="R2031" s="265">
        <v>0</v>
      </c>
      <c r="S2031" s="268">
        <v>0</v>
      </c>
      <c r="T2031" s="263"/>
      <c r="U2031" s="263"/>
      <c r="V2031" s="267">
        <v>644.68039999999996</v>
      </c>
      <c r="W2031" s="265">
        <v>0</v>
      </c>
      <c r="X2031" s="268">
        <v>0</v>
      </c>
      <c r="Y2031" s="263"/>
      <c r="Z2031" s="263"/>
      <c r="AA2031" s="265">
        <v>374.2593</v>
      </c>
      <c r="AB2031" s="265">
        <v>0</v>
      </c>
      <c r="AC2031" s="268">
        <v>0</v>
      </c>
      <c r="AD2031" s="263"/>
      <c r="AE2031" s="263"/>
      <c r="AF2031" s="271">
        <v>62.57555</v>
      </c>
      <c r="AG2031" s="265">
        <v>0</v>
      </c>
      <c r="AH2031" s="268">
        <v>0</v>
      </c>
      <c r="AI2031" s="263"/>
      <c r="AJ2031" s="263"/>
      <c r="AK2031" s="263">
        <v>505.50975</v>
      </c>
      <c r="AL2031" s="265">
        <v>0</v>
      </c>
      <c r="AM2031" s="268">
        <v>0</v>
      </c>
      <c r="AN2031" s="263"/>
      <c r="AO2031" s="313"/>
      <c r="AP2031" s="263">
        <v>549.11065000000008</v>
      </c>
      <c r="AQ2031" s="265">
        <v>0</v>
      </c>
      <c r="AR2031" s="268">
        <v>0</v>
      </c>
      <c r="AS2031" s="263"/>
      <c r="AT2031" s="263"/>
      <c r="AU2031" s="422">
        <v>369.01565000000005</v>
      </c>
      <c r="AV2031" s="265">
        <v>0</v>
      </c>
      <c r="AW2031" s="268">
        <v>0</v>
      </c>
      <c r="AX2031" s="422"/>
      <c r="AY2031" s="263"/>
      <c r="AZ2031" s="422">
        <v>474.37620000000004</v>
      </c>
      <c r="BA2031" s="265">
        <v>0</v>
      </c>
      <c r="BB2031" s="268">
        <v>0</v>
      </c>
      <c r="BC2031" s="422"/>
      <c r="BD2031" s="263"/>
    </row>
    <row r="2032" spans="1:56" ht="11.25" customHeight="1">
      <c r="A2032" s="123">
        <v>433</v>
      </c>
      <c r="B2032" s="55" t="s">
        <v>954</v>
      </c>
      <c r="C2032" s="345">
        <v>1</v>
      </c>
      <c r="D2032" s="57">
        <v>40351</v>
      </c>
      <c r="E2032" s="8">
        <v>40</v>
      </c>
      <c r="F2032" s="55" t="s">
        <v>518</v>
      </c>
      <c r="G2032" s="55" t="s">
        <v>589</v>
      </c>
      <c r="H2032" s="55" t="s">
        <v>370</v>
      </c>
      <c r="I2032" s="55" t="s">
        <v>103</v>
      </c>
      <c r="J2032" s="55"/>
      <c r="K2032" s="55"/>
      <c r="L2032" s="55"/>
      <c r="M2032" s="8"/>
      <c r="N2032" s="58"/>
      <c r="O2032" s="55"/>
      <c r="P2032" s="55"/>
      <c r="Q2032" s="55"/>
      <c r="R2032" s="8"/>
      <c r="S2032" s="58"/>
      <c r="T2032" s="55"/>
      <c r="U2032" s="55"/>
      <c r="V2032" s="55"/>
      <c r="W2032" s="8"/>
      <c r="X2032" s="58"/>
      <c r="Y2032" s="55"/>
      <c r="Z2032" s="55"/>
      <c r="AA2032" s="55"/>
      <c r="AB2032" s="8"/>
      <c r="AC2032" s="58"/>
      <c r="AD2032" s="55"/>
      <c r="AE2032" s="55"/>
      <c r="AF2032" s="55"/>
      <c r="AG2032" s="8">
        <v>0</v>
      </c>
      <c r="AH2032" s="58">
        <v>0</v>
      </c>
      <c r="AI2032" s="55"/>
      <c r="AJ2032" s="55"/>
      <c r="AK2032" s="55">
        <v>175.12994999999998</v>
      </c>
      <c r="AL2032" s="8">
        <v>0</v>
      </c>
      <c r="AM2032" s="58">
        <v>0</v>
      </c>
      <c r="AN2032" s="55"/>
      <c r="AO2032" s="228"/>
      <c r="AP2032" s="55">
        <v>185.27</v>
      </c>
      <c r="AQ2032" s="200">
        <v>0</v>
      </c>
      <c r="AR2032" s="201">
        <v>0</v>
      </c>
      <c r="AS2032" s="55"/>
      <c r="AT2032" s="55"/>
      <c r="AU2032" s="423">
        <v>132.78274999999999</v>
      </c>
      <c r="AV2032" s="200">
        <v>0</v>
      </c>
      <c r="AW2032" s="201">
        <v>0</v>
      </c>
      <c r="AX2032" s="423"/>
      <c r="AY2032" s="55"/>
      <c r="AZ2032" s="423">
        <v>188.66195000000002</v>
      </c>
      <c r="BA2032" s="200">
        <v>0</v>
      </c>
      <c r="BB2032" s="201">
        <v>0</v>
      </c>
      <c r="BC2032" s="425"/>
      <c r="BD2032" s="136"/>
    </row>
    <row r="2033" spans="1:56" s="4" customFormat="1" ht="11.25" customHeight="1">
      <c r="A2033" s="123">
        <v>433</v>
      </c>
      <c r="B2033" s="55" t="s">
        <v>954</v>
      </c>
      <c r="C2033" s="345">
        <v>2</v>
      </c>
      <c r="D2033" s="57">
        <v>40382</v>
      </c>
      <c r="E2033" s="8">
        <v>40</v>
      </c>
      <c r="F2033" s="55" t="s">
        <v>518</v>
      </c>
      <c r="G2033" s="55" t="s">
        <v>589</v>
      </c>
      <c r="H2033" s="55" t="s">
        <v>370</v>
      </c>
      <c r="I2033" s="55" t="s">
        <v>103</v>
      </c>
      <c r="J2033" s="55"/>
      <c r="K2033" s="55"/>
      <c r="L2033" s="55"/>
      <c r="M2033" s="8"/>
      <c r="N2033" s="58"/>
      <c r="O2033" s="55"/>
      <c r="P2033" s="55"/>
      <c r="Q2033" s="55"/>
      <c r="R2033" s="8"/>
      <c r="S2033" s="58"/>
      <c r="T2033" s="55"/>
      <c r="U2033" s="55"/>
      <c r="V2033" s="55"/>
      <c r="W2033" s="8"/>
      <c r="X2033" s="58"/>
      <c r="Y2033" s="55"/>
      <c r="Z2033" s="55"/>
      <c r="AA2033" s="55"/>
      <c r="AB2033" s="8"/>
      <c r="AC2033" s="58"/>
      <c r="AD2033" s="55"/>
      <c r="AE2033" s="55"/>
      <c r="AF2033" s="55"/>
      <c r="AG2033" s="8">
        <v>0</v>
      </c>
      <c r="AH2033" s="58">
        <v>0</v>
      </c>
      <c r="AI2033" s="55"/>
      <c r="AJ2033" s="55"/>
      <c r="AK2033" s="55">
        <v>144.7526</v>
      </c>
      <c r="AL2033" s="8">
        <v>0</v>
      </c>
      <c r="AM2033" s="58">
        <v>0</v>
      </c>
      <c r="AN2033" s="55"/>
      <c r="AO2033" s="228"/>
      <c r="AP2033" s="55">
        <v>171.23</v>
      </c>
      <c r="AQ2033" s="200">
        <v>0</v>
      </c>
      <c r="AR2033" s="201">
        <v>0</v>
      </c>
      <c r="AS2033" s="55"/>
      <c r="AT2033" s="55"/>
      <c r="AU2033" s="423">
        <v>110.43505</v>
      </c>
      <c r="AV2033" s="200">
        <v>0</v>
      </c>
      <c r="AW2033" s="201">
        <v>0</v>
      </c>
      <c r="AX2033" s="423"/>
      <c r="AY2033" s="55"/>
      <c r="AZ2033" s="423">
        <v>125.40979999999998</v>
      </c>
      <c r="BA2033" s="200">
        <v>0</v>
      </c>
      <c r="BB2033" s="201">
        <v>0</v>
      </c>
      <c r="BC2033" s="425"/>
      <c r="BD2033" s="136"/>
    </row>
    <row r="2034" spans="1:56" ht="11.25" customHeight="1">
      <c r="A2034" s="123">
        <v>433</v>
      </c>
      <c r="B2034" s="55" t="s">
        <v>954</v>
      </c>
      <c r="C2034" s="345">
        <v>3</v>
      </c>
      <c r="D2034" s="57">
        <v>40360</v>
      </c>
      <c r="E2034" s="8">
        <v>40</v>
      </c>
      <c r="F2034" s="55" t="s">
        <v>518</v>
      </c>
      <c r="G2034" s="55" t="s">
        <v>589</v>
      </c>
      <c r="H2034" s="55" t="s">
        <v>370</v>
      </c>
      <c r="I2034" s="55" t="s">
        <v>103</v>
      </c>
      <c r="J2034" s="55"/>
      <c r="K2034" s="55"/>
      <c r="L2034" s="55"/>
      <c r="M2034" s="8"/>
      <c r="N2034" s="58"/>
      <c r="O2034" s="55"/>
      <c r="P2034" s="55"/>
      <c r="Q2034" s="55"/>
      <c r="R2034" s="8"/>
      <c r="S2034" s="58"/>
      <c r="T2034" s="55"/>
      <c r="U2034" s="55"/>
      <c r="V2034" s="55"/>
      <c r="W2034" s="8"/>
      <c r="X2034" s="58"/>
      <c r="Y2034" s="55"/>
      <c r="Z2034" s="55"/>
      <c r="AA2034" s="55"/>
      <c r="AB2034" s="8"/>
      <c r="AC2034" s="58"/>
      <c r="AD2034" s="55"/>
      <c r="AE2034" s="55"/>
      <c r="AF2034" s="55"/>
      <c r="AG2034" s="8">
        <v>0</v>
      </c>
      <c r="AH2034" s="58">
        <v>0</v>
      </c>
      <c r="AI2034" s="55"/>
      <c r="AJ2034" s="55"/>
      <c r="AK2034" s="55">
        <v>185.62720000000002</v>
      </c>
      <c r="AL2034" s="8">
        <v>0</v>
      </c>
      <c r="AM2034" s="58">
        <v>0</v>
      </c>
      <c r="AN2034" s="55"/>
      <c r="AO2034" s="228"/>
      <c r="AP2034" s="55">
        <v>192.61</v>
      </c>
      <c r="AQ2034" s="200">
        <v>0</v>
      </c>
      <c r="AR2034" s="201">
        <v>0</v>
      </c>
      <c r="AS2034" s="55"/>
      <c r="AT2034" s="55"/>
      <c r="AU2034" s="423">
        <v>125.79785000000001</v>
      </c>
      <c r="AV2034" s="200">
        <v>0</v>
      </c>
      <c r="AW2034" s="201">
        <v>0</v>
      </c>
      <c r="AX2034" s="423"/>
      <c r="AY2034" s="55"/>
      <c r="AZ2034" s="423">
        <v>160.30445</v>
      </c>
      <c r="BA2034" s="200">
        <v>0</v>
      </c>
      <c r="BB2034" s="201">
        <v>0</v>
      </c>
      <c r="BC2034" s="425"/>
      <c r="BD2034" s="136"/>
    </row>
    <row r="2035" spans="1:56" ht="11.25" customHeight="1">
      <c r="A2035" s="357">
        <v>434</v>
      </c>
      <c r="B2035" s="263" t="s">
        <v>481</v>
      </c>
      <c r="C2035" s="344">
        <v>0</v>
      </c>
      <c r="D2035" s="264"/>
      <c r="E2035" s="421">
        <v>0</v>
      </c>
      <c r="F2035" s="263" t="s">
        <v>518</v>
      </c>
      <c r="G2035" s="263" t="s">
        <v>748</v>
      </c>
      <c r="H2035" s="263" t="s">
        <v>1010</v>
      </c>
      <c r="I2035" s="263" t="s">
        <v>103</v>
      </c>
      <c r="J2035" s="263"/>
      <c r="K2035" s="263"/>
      <c r="L2035" s="277" t="s">
        <v>238</v>
      </c>
      <c r="M2035" s="265">
        <v>0</v>
      </c>
      <c r="N2035" s="268">
        <v>0</v>
      </c>
      <c r="O2035" s="263"/>
      <c r="P2035" s="263"/>
      <c r="Q2035" s="277" t="s">
        <v>238</v>
      </c>
      <c r="R2035" s="265">
        <v>0</v>
      </c>
      <c r="S2035" s="268">
        <v>0</v>
      </c>
      <c r="T2035" s="263"/>
      <c r="U2035" s="263"/>
      <c r="V2035" s="277" t="s">
        <v>238</v>
      </c>
      <c r="W2035" s="265">
        <v>0</v>
      </c>
      <c r="X2035" s="268">
        <v>0</v>
      </c>
      <c r="Y2035" s="263"/>
      <c r="Z2035" s="263"/>
      <c r="AA2035" s="276" t="s">
        <v>238</v>
      </c>
      <c r="AB2035" s="265">
        <v>0</v>
      </c>
      <c r="AC2035" s="268">
        <v>0</v>
      </c>
      <c r="AD2035" s="263"/>
      <c r="AE2035" s="263"/>
      <c r="AF2035" s="276" t="s">
        <v>238</v>
      </c>
      <c r="AG2035" s="265">
        <v>0</v>
      </c>
      <c r="AH2035" s="268">
        <v>0</v>
      </c>
      <c r="AI2035" s="263"/>
      <c r="AJ2035" s="263"/>
      <c r="AK2035" s="263"/>
      <c r="AL2035" s="265">
        <v>0</v>
      </c>
      <c r="AM2035" s="268">
        <v>0</v>
      </c>
      <c r="AN2035" s="263"/>
      <c r="AO2035" s="313"/>
      <c r="AP2035" s="263"/>
      <c r="AQ2035" s="265">
        <v>0</v>
      </c>
      <c r="AR2035" s="268">
        <v>0</v>
      </c>
      <c r="AS2035" s="263"/>
      <c r="AT2035" s="263"/>
      <c r="AU2035" s="422">
        <v>0</v>
      </c>
      <c r="AV2035" s="265">
        <v>0</v>
      </c>
      <c r="AW2035" s="268">
        <v>0</v>
      </c>
      <c r="AX2035" s="422"/>
      <c r="AY2035" s="263"/>
      <c r="AZ2035" s="422">
        <v>0</v>
      </c>
      <c r="BA2035" s="265">
        <v>0</v>
      </c>
      <c r="BB2035" s="268">
        <v>0</v>
      </c>
      <c r="BC2035" s="422"/>
      <c r="BD2035" s="263"/>
    </row>
    <row r="2036" spans="1:56" s="4" customFormat="1" ht="11.25" customHeight="1">
      <c r="A2036" s="123">
        <v>434</v>
      </c>
      <c r="B2036" s="55" t="s">
        <v>481</v>
      </c>
      <c r="C2036" s="345">
        <v>1</v>
      </c>
      <c r="D2036" s="57">
        <v>37334</v>
      </c>
      <c r="E2036" s="94">
        <v>0</v>
      </c>
      <c r="F2036" s="55" t="s">
        <v>518</v>
      </c>
      <c r="G2036" s="55" t="s">
        <v>748</v>
      </c>
      <c r="H2036" s="55" t="s">
        <v>1010</v>
      </c>
      <c r="I2036" s="55" t="s">
        <v>103</v>
      </c>
      <c r="J2036" s="55"/>
      <c r="K2036" s="55"/>
      <c r="L2036" s="228" t="s">
        <v>238</v>
      </c>
      <c r="M2036" s="8"/>
      <c r="N2036" s="58"/>
      <c r="O2036" s="55"/>
      <c r="P2036" s="55"/>
      <c r="Q2036" s="228" t="s">
        <v>238</v>
      </c>
      <c r="R2036" s="8"/>
      <c r="S2036" s="58"/>
      <c r="T2036" s="55"/>
      <c r="U2036" s="55"/>
      <c r="V2036" s="237" t="s">
        <v>238</v>
      </c>
      <c r="W2036" s="8"/>
      <c r="X2036" s="58"/>
      <c r="Y2036" s="55"/>
      <c r="Z2036" s="55"/>
      <c r="AA2036" s="237" t="s">
        <v>238</v>
      </c>
      <c r="AB2036" s="8"/>
      <c r="AC2036" s="58"/>
      <c r="AD2036" s="55"/>
      <c r="AE2036" s="55"/>
      <c r="AF2036" s="237" t="s">
        <v>238</v>
      </c>
      <c r="AG2036" s="8">
        <v>0</v>
      </c>
      <c r="AH2036" s="58">
        <v>0</v>
      </c>
      <c r="AI2036" s="55"/>
      <c r="AJ2036" s="55"/>
      <c r="AK2036" s="55"/>
      <c r="AL2036" s="8">
        <v>0</v>
      </c>
      <c r="AM2036" s="58">
        <v>0</v>
      </c>
      <c r="AN2036" s="55"/>
      <c r="AO2036" s="228"/>
      <c r="AP2036" s="55"/>
      <c r="AQ2036" s="200">
        <v>0</v>
      </c>
      <c r="AR2036" s="201">
        <v>0</v>
      </c>
      <c r="AS2036" s="55"/>
      <c r="AT2036" s="55"/>
      <c r="AU2036" s="245">
        <v>0</v>
      </c>
      <c r="AV2036" s="200">
        <v>0</v>
      </c>
      <c r="AW2036" s="201">
        <v>0</v>
      </c>
      <c r="AX2036" s="423"/>
      <c r="AY2036" s="55"/>
      <c r="AZ2036" s="423">
        <v>0</v>
      </c>
      <c r="BA2036" s="200">
        <v>0</v>
      </c>
      <c r="BB2036" s="201">
        <v>0</v>
      </c>
      <c r="BC2036" s="425"/>
      <c r="BD2036" s="136"/>
    </row>
    <row r="2037" spans="1:56" ht="11.25" customHeight="1">
      <c r="A2037" s="123">
        <v>434</v>
      </c>
      <c r="B2037" s="55" t="s">
        <v>481</v>
      </c>
      <c r="C2037" s="345">
        <v>2</v>
      </c>
      <c r="D2037" s="57">
        <v>37334</v>
      </c>
      <c r="E2037" s="94">
        <v>0</v>
      </c>
      <c r="F2037" s="55" t="s">
        <v>518</v>
      </c>
      <c r="G2037" s="55" t="s">
        <v>748</v>
      </c>
      <c r="H2037" s="55" t="s">
        <v>1010</v>
      </c>
      <c r="I2037" s="55" t="s">
        <v>103</v>
      </c>
      <c r="J2037" s="55"/>
      <c r="K2037" s="55"/>
      <c r="L2037" s="228" t="s">
        <v>238</v>
      </c>
      <c r="M2037" s="8"/>
      <c r="N2037" s="58"/>
      <c r="O2037" s="55"/>
      <c r="P2037" s="55"/>
      <c r="Q2037" s="228" t="s">
        <v>238</v>
      </c>
      <c r="R2037" s="8"/>
      <c r="S2037" s="58"/>
      <c r="T2037" s="55"/>
      <c r="U2037" s="55"/>
      <c r="V2037" s="228" t="s">
        <v>238</v>
      </c>
      <c r="W2037" s="8"/>
      <c r="X2037" s="58"/>
      <c r="Y2037" s="55"/>
      <c r="Z2037" s="55"/>
      <c r="AA2037" s="228" t="s">
        <v>238</v>
      </c>
      <c r="AB2037" s="8"/>
      <c r="AC2037" s="58"/>
      <c r="AD2037" s="55"/>
      <c r="AE2037" s="55"/>
      <c r="AF2037" s="228" t="s">
        <v>238</v>
      </c>
      <c r="AG2037" s="8">
        <v>0</v>
      </c>
      <c r="AH2037" s="58">
        <v>0</v>
      </c>
      <c r="AI2037" s="55"/>
      <c r="AJ2037" s="55"/>
      <c r="AK2037" s="55"/>
      <c r="AL2037" s="8">
        <v>0</v>
      </c>
      <c r="AM2037" s="58">
        <v>0</v>
      </c>
      <c r="AN2037" s="55"/>
      <c r="AO2037" s="228"/>
      <c r="AP2037" s="55"/>
      <c r="AQ2037" s="200">
        <v>0</v>
      </c>
      <c r="AR2037" s="201">
        <v>0</v>
      </c>
      <c r="AS2037" s="55"/>
      <c r="AT2037" s="55"/>
      <c r="AU2037" s="245">
        <v>0</v>
      </c>
      <c r="AV2037" s="200">
        <v>0</v>
      </c>
      <c r="AW2037" s="201">
        <v>0</v>
      </c>
      <c r="AX2037" s="423"/>
      <c r="AY2037" s="55"/>
      <c r="AZ2037" s="423">
        <v>0</v>
      </c>
      <c r="BA2037" s="200">
        <v>0</v>
      </c>
      <c r="BB2037" s="201">
        <v>0</v>
      </c>
      <c r="BC2037" s="425"/>
      <c r="BD2037" s="136"/>
    </row>
    <row r="2038" spans="1:56" s="4" customFormat="1" ht="11.25" customHeight="1">
      <c r="A2038" s="123">
        <v>434</v>
      </c>
      <c r="B2038" s="55" t="s">
        <v>481</v>
      </c>
      <c r="C2038" s="345">
        <v>3</v>
      </c>
      <c r="D2038" s="57">
        <v>37334</v>
      </c>
      <c r="E2038" s="94">
        <v>0</v>
      </c>
      <c r="F2038" s="55" t="s">
        <v>518</v>
      </c>
      <c r="G2038" s="55" t="s">
        <v>748</v>
      </c>
      <c r="H2038" s="55" t="s">
        <v>1010</v>
      </c>
      <c r="I2038" s="55" t="s">
        <v>103</v>
      </c>
      <c r="J2038" s="55"/>
      <c r="K2038" s="55"/>
      <c r="L2038" s="228" t="s">
        <v>238</v>
      </c>
      <c r="M2038" s="8"/>
      <c r="N2038" s="58"/>
      <c r="O2038" s="55"/>
      <c r="P2038" s="55"/>
      <c r="Q2038" s="228" t="s">
        <v>238</v>
      </c>
      <c r="R2038" s="8"/>
      <c r="S2038" s="58"/>
      <c r="T2038" s="55"/>
      <c r="U2038" s="55"/>
      <c r="V2038" s="228" t="s">
        <v>238</v>
      </c>
      <c r="W2038" s="8"/>
      <c r="X2038" s="58"/>
      <c r="Y2038" s="55"/>
      <c r="Z2038" s="55"/>
      <c r="AA2038" s="228" t="s">
        <v>238</v>
      </c>
      <c r="AB2038" s="8"/>
      <c r="AC2038" s="58"/>
      <c r="AD2038" s="55"/>
      <c r="AE2038" s="55"/>
      <c r="AF2038" s="228" t="s">
        <v>238</v>
      </c>
      <c r="AG2038" s="8">
        <v>0</v>
      </c>
      <c r="AH2038" s="58">
        <v>0</v>
      </c>
      <c r="AI2038" s="55"/>
      <c r="AJ2038" s="55"/>
      <c r="AK2038" s="55"/>
      <c r="AL2038" s="8">
        <v>0</v>
      </c>
      <c r="AM2038" s="58">
        <v>0</v>
      </c>
      <c r="AN2038" s="55"/>
      <c r="AO2038" s="228"/>
      <c r="AP2038" s="55"/>
      <c r="AQ2038" s="200">
        <v>0</v>
      </c>
      <c r="AR2038" s="201">
        <v>0</v>
      </c>
      <c r="AS2038" s="55"/>
      <c r="AT2038" s="55"/>
      <c r="AU2038" s="245">
        <v>0</v>
      </c>
      <c r="AV2038" s="200">
        <v>0</v>
      </c>
      <c r="AW2038" s="201">
        <v>0</v>
      </c>
      <c r="AX2038" s="423"/>
      <c r="AY2038" s="55"/>
      <c r="AZ2038" s="423">
        <v>0</v>
      </c>
      <c r="BA2038" s="200">
        <v>0</v>
      </c>
      <c r="BB2038" s="201">
        <v>0</v>
      </c>
      <c r="BC2038" s="425"/>
      <c r="BD2038" s="136"/>
    </row>
    <row r="2039" spans="1:56" ht="11.25" customHeight="1">
      <c r="A2039" s="357">
        <v>435</v>
      </c>
      <c r="B2039" s="263" t="s">
        <v>961</v>
      </c>
      <c r="C2039" s="344">
        <v>0</v>
      </c>
      <c r="D2039" s="264"/>
      <c r="E2039" s="421">
        <v>0</v>
      </c>
      <c r="F2039" s="263" t="s">
        <v>132</v>
      </c>
      <c r="G2039" s="263" t="s">
        <v>338</v>
      </c>
      <c r="H2039" s="263" t="s">
        <v>960</v>
      </c>
      <c r="I2039" s="263" t="s">
        <v>103</v>
      </c>
      <c r="J2039" s="263"/>
      <c r="K2039" s="263"/>
      <c r="L2039" s="277" t="s">
        <v>238</v>
      </c>
      <c r="M2039" s="265">
        <v>0</v>
      </c>
      <c r="N2039" s="268">
        <v>0</v>
      </c>
      <c r="O2039" s="263"/>
      <c r="P2039" s="263"/>
      <c r="Q2039" s="277" t="s">
        <v>238</v>
      </c>
      <c r="R2039" s="265">
        <v>0</v>
      </c>
      <c r="S2039" s="268">
        <v>0</v>
      </c>
      <c r="T2039" s="263"/>
      <c r="U2039" s="263"/>
      <c r="V2039" s="277" t="s">
        <v>238</v>
      </c>
      <c r="W2039" s="265">
        <v>0</v>
      </c>
      <c r="X2039" s="268">
        <v>0</v>
      </c>
      <c r="Y2039" s="263"/>
      <c r="Z2039" s="263"/>
      <c r="AA2039" s="276" t="s">
        <v>238</v>
      </c>
      <c r="AB2039" s="265">
        <v>0</v>
      </c>
      <c r="AC2039" s="268">
        <v>0</v>
      </c>
      <c r="AD2039" s="263"/>
      <c r="AE2039" s="263"/>
      <c r="AF2039" s="276" t="s">
        <v>238</v>
      </c>
      <c r="AG2039" s="265">
        <v>0</v>
      </c>
      <c r="AH2039" s="268">
        <v>0</v>
      </c>
      <c r="AI2039" s="263"/>
      <c r="AJ2039" s="263"/>
      <c r="AK2039" s="263"/>
      <c r="AL2039" s="265">
        <v>0</v>
      </c>
      <c r="AM2039" s="268">
        <v>0</v>
      </c>
      <c r="AN2039" s="263"/>
      <c r="AO2039" s="313"/>
      <c r="AP2039" s="263"/>
      <c r="AQ2039" s="265">
        <v>0</v>
      </c>
      <c r="AR2039" s="268">
        <v>0</v>
      </c>
      <c r="AS2039" s="263"/>
      <c r="AT2039" s="263"/>
      <c r="AU2039" s="422">
        <v>0</v>
      </c>
      <c r="AV2039" s="265">
        <v>0</v>
      </c>
      <c r="AW2039" s="268">
        <v>0</v>
      </c>
      <c r="AX2039" s="422"/>
      <c r="AY2039" s="263"/>
      <c r="AZ2039" s="422">
        <v>0</v>
      </c>
      <c r="BA2039" s="265">
        <v>0</v>
      </c>
      <c r="BB2039" s="268">
        <v>0</v>
      </c>
      <c r="BC2039" s="422"/>
      <c r="BD2039" s="263"/>
    </row>
    <row r="2040" spans="1:56" ht="11.25" customHeight="1">
      <c r="A2040" s="123">
        <v>435</v>
      </c>
      <c r="B2040" s="55" t="s">
        <v>961</v>
      </c>
      <c r="C2040" s="345">
        <v>1</v>
      </c>
      <c r="D2040" s="57">
        <v>35440</v>
      </c>
      <c r="E2040" s="94">
        <v>0</v>
      </c>
      <c r="F2040" s="55" t="s">
        <v>132</v>
      </c>
      <c r="G2040" s="55" t="s">
        <v>338</v>
      </c>
      <c r="H2040" s="55" t="s">
        <v>960</v>
      </c>
      <c r="I2040" s="55" t="s">
        <v>103</v>
      </c>
      <c r="J2040" s="55"/>
      <c r="K2040" s="55"/>
      <c r="L2040" s="227" t="s">
        <v>238</v>
      </c>
      <c r="M2040" s="200"/>
      <c r="N2040" s="201"/>
      <c r="O2040" s="56"/>
      <c r="P2040" s="56"/>
      <c r="Q2040" s="227" t="s">
        <v>238</v>
      </c>
      <c r="R2040" s="200"/>
      <c r="S2040" s="201"/>
      <c r="T2040" s="56"/>
      <c r="U2040" s="56"/>
      <c r="V2040" s="227" t="s">
        <v>238</v>
      </c>
      <c r="W2040" s="200"/>
      <c r="X2040" s="201"/>
      <c r="Y2040" s="56"/>
      <c r="Z2040" s="56"/>
      <c r="AA2040" s="227" t="s">
        <v>238</v>
      </c>
      <c r="AB2040" s="200"/>
      <c r="AC2040" s="201"/>
      <c r="AD2040" s="56"/>
      <c r="AE2040" s="56"/>
      <c r="AF2040" s="227" t="s">
        <v>238</v>
      </c>
      <c r="AG2040" s="200">
        <v>0</v>
      </c>
      <c r="AH2040" s="201">
        <v>0</v>
      </c>
      <c r="AI2040" s="56"/>
      <c r="AJ2040" s="56"/>
      <c r="AK2040" s="55"/>
      <c r="AL2040" s="8">
        <v>0</v>
      </c>
      <c r="AM2040" s="58">
        <v>0</v>
      </c>
      <c r="AN2040" s="55"/>
      <c r="AO2040" s="228"/>
      <c r="AP2040" s="56"/>
      <c r="AQ2040" s="200">
        <v>0</v>
      </c>
      <c r="AR2040" s="201">
        <v>0</v>
      </c>
      <c r="AS2040" s="56"/>
      <c r="AT2040" s="56"/>
      <c r="AU2040" s="245">
        <v>0</v>
      </c>
      <c r="AV2040" s="200">
        <v>0</v>
      </c>
      <c r="AW2040" s="201">
        <v>0</v>
      </c>
      <c r="AX2040" s="423"/>
      <c r="AY2040" s="56"/>
      <c r="AZ2040" s="423">
        <v>0</v>
      </c>
      <c r="BA2040" s="200">
        <v>0</v>
      </c>
      <c r="BB2040" s="201">
        <v>0</v>
      </c>
      <c r="BC2040" s="425"/>
      <c r="BD2040" s="139"/>
    </row>
    <row r="2041" spans="1:56" ht="11.25" customHeight="1">
      <c r="A2041" s="123">
        <v>435</v>
      </c>
      <c r="B2041" s="55" t="s">
        <v>961</v>
      </c>
      <c r="C2041" s="345">
        <v>2</v>
      </c>
      <c r="D2041" s="57">
        <v>35746</v>
      </c>
      <c r="E2041" s="94">
        <v>0</v>
      </c>
      <c r="F2041" s="55" t="s">
        <v>132</v>
      </c>
      <c r="G2041" s="55" t="s">
        <v>338</v>
      </c>
      <c r="H2041" s="55" t="s">
        <v>960</v>
      </c>
      <c r="I2041" s="55" t="s">
        <v>103</v>
      </c>
      <c r="J2041" s="55"/>
      <c r="K2041" s="55"/>
      <c r="L2041" s="228" t="s">
        <v>238</v>
      </c>
      <c r="M2041" s="8"/>
      <c r="N2041" s="58"/>
      <c r="O2041" s="55"/>
      <c r="P2041" s="55"/>
      <c r="Q2041" s="228" t="s">
        <v>238</v>
      </c>
      <c r="R2041" s="8"/>
      <c r="S2041" s="58"/>
      <c r="T2041" s="55"/>
      <c r="U2041" s="55"/>
      <c r="V2041" s="228" t="s">
        <v>238</v>
      </c>
      <c r="W2041" s="8"/>
      <c r="X2041" s="58"/>
      <c r="Y2041" s="55"/>
      <c r="Z2041" s="55"/>
      <c r="AA2041" s="228" t="s">
        <v>238</v>
      </c>
      <c r="AB2041" s="8"/>
      <c r="AC2041" s="58"/>
      <c r="AD2041" s="55"/>
      <c r="AE2041" s="55"/>
      <c r="AF2041" s="228" t="s">
        <v>238</v>
      </c>
      <c r="AG2041" s="8">
        <v>0</v>
      </c>
      <c r="AH2041" s="58">
        <v>0</v>
      </c>
      <c r="AI2041" s="55"/>
      <c r="AJ2041" s="55"/>
      <c r="AK2041" s="55"/>
      <c r="AL2041" s="8">
        <v>0</v>
      </c>
      <c r="AM2041" s="58">
        <v>0</v>
      </c>
      <c r="AN2041" s="55"/>
      <c r="AO2041" s="228"/>
      <c r="AP2041" s="55"/>
      <c r="AQ2041" s="200">
        <v>0</v>
      </c>
      <c r="AR2041" s="201">
        <v>0</v>
      </c>
      <c r="AS2041" s="55"/>
      <c r="AT2041" s="55"/>
      <c r="AU2041" s="245">
        <v>0</v>
      </c>
      <c r="AV2041" s="200">
        <v>0</v>
      </c>
      <c r="AW2041" s="201">
        <v>0</v>
      </c>
      <c r="AX2041" s="423"/>
      <c r="AY2041" s="55"/>
      <c r="AZ2041" s="423">
        <v>0</v>
      </c>
      <c r="BA2041" s="200">
        <v>0</v>
      </c>
      <c r="BB2041" s="201">
        <v>0</v>
      </c>
      <c r="BC2041" s="425"/>
      <c r="BD2041" s="136"/>
    </row>
    <row r="2042" spans="1:56" ht="11.25" customHeight="1">
      <c r="A2042" s="123">
        <v>435</v>
      </c>
      <c r="B2042" s="55" t="s">
        <v>961</v>
      </c>
      <c r="C2042" s="345">
        <v>3</v>
      </c>
      <c r="D2042" s="57">
        <v>35507</v>
      </c>
      <c r="E2042" s="94">
        <v>0</v>
      </c>
      <c r="F2042" s="55" t="s">
        <v>132</v>
      </c>
      <c r="G2042" s="55" t="s">
        <v>338</v>
      </c>
      <c r="H2042" s="55" t="s">
        <v>960</v>
      </c>
      <c r="I2042" s="55" t="s">
        <v>103</v>
      </c>
      <c r="J2042" s="55"/>
      <c r="K2042" s="55"/>
      <c r="L2042" s="227" t="s">
        <v>238</v>
      </c>
      <c r="M2042" s="200"/>
      <c r="N2042" s="201"/>
      <c r="O2042" s="56"/>
      <c r="P2042" s="56"/>
      <c r="Q2042" s="227" t="s">
        <v>238</v>
      </c>
      <c r="R2042" s="200"/>
      <c r="S2042" s="201"/>
      <c r="T2042" s="56"/>
      <c r="U2042" s="56"/>
      <c r="V2042" s="227" t="s">
        <v>238</v>
      </c>
      <c r="W2042" s="200"/>
      <c r="X2042" s="201"/>
      <c r="Y2042" s="56"/>
      <c r="Z2042" s="56"/>
      <c r="AA2042" s="227" t="s">
        <v>238</v>
      </c>
      <c r="AB2042" s="200"/>
      <c r="AC2042" s="201"/>
      <c r="AD2042" s="56"/>
      <c r="AE2042" s="56"/>
      <c r="AF2042" s="227" t="s">
        <v>238</v>
      </c>
      <c r="AG2042" s="200">
        <v>0</v>
      </c>
      <c r="AH2042" s="201">
        <v>0</v>
      </c>
      <c r="AI2042" s="56"/>
      <c r="AJ2042" s="56"/>
      <c r="AK2042" s="55"/>
      <c r="AL2042" s="8">
        <v>0</v>
      </c>
      <c r="AM2042" s="58">
        <v>0</v>
      </c>
      <c r="AN2042" s="55"/>
      <c r="AO2042" s="228"/>
      <c r="AP2042" s="56"/>
      <c r="AQ2042" s="200">
        <v>0</v>
      </c>
      <c r="AR2042" s="201">
        <v>0</v>
      </c>
      <c r="AS2042" s="56"/>
      <c r="AT2042" s="56"/>
      <c r="AU2042" s="245">
        <v>0</v>
      </c>
      <c r="AV2042" s="200">
        <v>0</v>
      </c>
      <c r="AW2042" s="201">
        <v>0</v>
      </c>
      <c r="AX2042" s="423"/>
      <c r="AY2042" s="56"/>
      <c r="AZ2042" s="423">
        <v>0</v>
      </c>
      <c r="BA2042" s="200">
        <v>0</v>
      </c>
      <c r="BB2042" s="201">
        <v>0</v>
      </c>
      <c r="BC2042" s="425"/>
      <c r="BD2042" s="139"/>
    </row>
    <row r="2043" spans="1:56" s="4" customFormat="1" ht="11.25" customHeight="1">
      <c r="A2043" s="123">
        <v>435</v>
      </c>
      <c r="B2043" s="55" t="s">
        <v>961</v>
      </c>
      <c r="C2043" s="345">
        <v>4</v>
      </c>
      <c r="D2043" s="57">
        <v>35755</v>
      </c>
      <c r="E2043" s="94">
        <v>0</v>
      </c>
      <c r="F2043" s="55" t="s">
        <v>132</v>
      </c>
      <c r="G2043" s="55" t="s">
        <v>338</v>
      </c>
      <c r="H2043" s="55" t="s">
        <v>960</v>
      </c>
      <c r="I2043" s="55" t="s">
        <v>103</v>
      </c>
      <c r="J2043" s="55"/>
      <c r="K2043" s="55"/>
      <c r="L2043" s="228" t="s">
        <v>238</v>
      </c>
      <c r="M2043" s="8"/>
      <c r="N2043" s="58"/>
      <c r="O2043" s="55"/>
      <c r="P2043" s="55"/>
      <c r="Q2043" s="228" t="s">
        <v>238</v>
      </c>
      <c r="R2043" s="8"/>
      <c r="S2043" s="58"/>
      <c r="T2043" s="55"/>
      <c r="U2043" s="55"/>
      <c r="V2043" s="228" t="s">
        <v>238</v>
      </c>
      <c r="W2043" s="8"/>
      <c r="X2043" s="58"/>
      <c r="Y2043" s="55"/>
      <c r="Z2043" s="55"/>
      <c r="AA2043" s="228" t="s">
        <v>238</v>
      </c>
      <c r="AB2043" s="8"/>
      <c r="AC2043" s="58"/>
      <c r="AD2043" s="55"/>
      <c r="AE2043" s="55"/>
      <c r="AF2043" s="228" t="s">
        <v>238</v>
      </c>
      <c r="AG2043" s="8">
        <v>0</v>
      </c>
      <c r="AH2043" s="58">
        <v>0</v>
      </c>
      <c r="AI2043" s="55"/>
      <c r="AJ2043" s="55"/>
      <c r="AK2043" s="55"/>
      <c r="AL2043" s="8">
        <v>0</v>
      </c>
      <c r="AM2043" s="58">
        <v>0</v>
      </c>
      <c r="AN2043" s="55"/>
      <c r="AO2043" s="228"/>
      <c r="AP2043" s="55"/>
      <c r="AQ2043" s="200">
        <v>0</v>
      </c>
      <c r="AR2043" s="201">
        <v>0</v>
      </c>
      <c r="AS2043" s="55"/>
      <c r="AT2043" s="55"/>
      <c r="AU2043" s="245">
        <v>0</v>
      </c>
      <c r="AV2043" s="200">
        <v>0</v>
      </c>
      <c r="AW2043" s="201">
        <v>0</v>
      </c>
      <c r="AX2043" s="423"/>
      <c r="AY2043" s="55"/>
      <c r="AZ2043" s="423">
        <v>0</v>
      </c>
      <c r="BA2043" s="200">
        <v>0</v>
      </c>
      <c r="BB2043" s="201">
        <v>0</v>
      </c>
      <c r="BC2043" s="425"/>
      <c r="BD2043" s="136"/>
    </row>
    <row r="2044" spans="1:56" ht="11.25" customHeight="1">
      <c r="A2044" s="123">
        <v>435</v>
      </c>
      <c r="B2044" s="55" t="s">
        <v>961</v>
      </c>
      <c r="C2044" s="345">
        <v>5</v>
      </c>
      <c r="D2044" s="57">
        <v>35754</v>
      </c>
      <c r="E2044" s="94">
        <v>0</v>
      </c>
      <c r="F2044" s="55" t="s">
        <v>132</v>
      </c>
      <c r="G2044" s="55" t="s">
        <v>338</v>
      </c>
      <c r="H2044" s="55" t="s">
        <v>960</v>
      </c>
      <c r="I2044" s="55" t="s">
        <v>103</v>
      </c>
      <c r="J2044" s="55"/>
      <c r="K2044" s="55"/>
      <c r="L2044" s="228" t="s">
        <v>238</v>
      </c>
      <c r="M2044" s="8"/>
      <c r="N2044" s="58"/>
      <c r="O2044" s="55"/>
      <c r="P2044" s="55"/>
      <c r="Q2044" s="228" t="s">
        <v>238</v>
      </c>
      <c r="R2044" s="8"/>
      <c r="S2044" s="58"/>
      <c r="T2044" s="55"/>
      <c r="U2044" s="55"/>
      <c r="V2044" s="228" t="s">
        <v>238</v>
      </c>
      <c r="W2044" s="8"/>
      <c r="X2044" s="58"/>
      <c r="Y2044" s="55"/>
      <c r="Z2044" s="55"/>
      <c r="AA2044" s="228" t="s">
        <v>238</v>
      </c>
      <c r="AB2044" s="8"/>
      <c r="AC2044" s="58"/>
      <c r="AD2044" s="55"/>
      <c r="AE2044" s="55"/>
      <c r="AF2044" s="228" t="s">
        <v>238</v>
      </c>
      <c r="AG2044" s="8">
        <v>0</v>
      </c>
      <c r="AH2044" s="58">
        <v>0</v>
      </c>
      <c r="AI2044" s="55"/>
      <c r="AJ2044" s="55"/>
      <c r="AK2044" s="55"/>
      <c r="AL2044" s="8">
        <v>0</v>
      </c>
      <c r="AM2044" s="58">
        <v>0</v>
      </c>
      <c r="AN2044" s="55"/>
      <c r="AO2044" s="228"/>
      <c r="AP2044" s="55"/>
      <c r="AQ2044" s="200">
        <v>0</v>
      </c>
      <c r="AR2044" s="201">
        <v>0</v>
      </c>
      <c r="AS2044" s="55"/>
      <c r="AT2044" s="55"/>
      <c r="AU2044" s="245">
        <v>0</v>
      </c>
      <c r="AV2044" s="200">
        <v>0</v>
      </c>
      <c r="AW2044" s="201">
        <v>0</v>
      </c>
      <c r="AX2044" s="423"/>
      <c r="AY2044" s="55"/>
      <c r="AZ2044" s="423">
        <v>0</v>
      </c>
      <c r="BA2044" s="200">
        <v>0</v>
      </c>
      <c r="BB2044" s="201">
        <v>0</v>
      </c>
      <c r="BC2044" s="425"/>
      <c r="BD2044" s="136"/>
    </row>
    <row r="2045" spans="1:56" ht="11.25" customHeight="1">
      <c r="A2045" s="357">
        <v>436</v>
      </c>
      <c r="B2045" s="263" t="s">
        <v>379</v>
      </c>
      <c r="C2045" s="344">
        <v>0</v>
      </c>
      <c r="D2045" s="264"/>
      <c r="E2045" s="421">
        <v>110</v>
      </c>
      <c r="F2045" s="263" t="s">
        <v>55</v>
      </c>
      <c r="G2045" s="263" t="s">
        <v>748</v>
      </c>
      <c r="H2045" s="263" t="s">
        <v>358</v>
      </c>
      <c r="I2045" s="263" t="s">
        <v>103</v>
      </c>
      <c r="J2045" s="263"/>
      <c r="K2045" s="263"/>
      <c r="L2045" s="267">
        <v>505.97739999999999</v>
      </c>
      <c r="M2045" s="265">
        <v>0</v>
      </c>
      <c r="N2045" s="268">
        <v>0</v>
      </c>
      <c r="O2045" s="263"/>
      <c r="P2045" s="263"/>
      <c r="Q2045" s="267">
        <v>470.02805000000001</v>
      </c>
      <c r="R2045" s="265">
        <v>0</v>
      </c>
      <c r="S2045" s="268">
        <v>0</v>
      </c>
      <c r="T2045" s="263"/>
      <c r="U2045" s="263"/>
      <c r="V2045" s="267">
        <v>562.17499999999995</v>
      </c>
      <c r="W2045" s="265">
        <v>0</v>
      </c>
      <c r="X2045" s="268">
        <v>0</v>
      </c>
      <c r="Y2045" s="263"/>
      <c r="Z2045" s="263"/>
      <c r="AA2045" s="265">
        <v>474.70454999999993</v>
      </c>
      <c r="AB2045" s="265">
        <v>0</v>
      </c>
      <c r="AC2045" s="268">
        <v>0</v>
      </c>
      <c r="AD2045" s="263"/>
      <c r="AE2045" s="263"/>
      <c r="AF2045" s="271">
        <v>519.29049999999995</v>
      </c>
      <c r="AG2045" s="265">
        <v>0</v>
      </c>
      <c r="AH2045" s="268">
        <v>0</v>
      </c>
      <c r="AI2045" s="263"/>
      <c r="AJ2045" s="263"/>
      <c r="AK2045" s="263">
        <v>500.53474999999997</v>
      </c>
      <c r="AL2045" s="265">
        <v>0</v>
      </c>
      <c r="AM2045" s="268">
        <v>0</v>
      </c>
      <c r="AN2045" s="263"/>
      <c r="AO2045" s="313"/>
      <c r="AP2045" s="263">
        <v>489.81859999999995</v>
      </c>
      <c r="AQ2045" s="265">
        <v>0</v>
      </c>
      <c r="AR2045" s="268">
        <v>0</v>
      </c>
      <c r="AS2045" s="263"/>
      <c r="AT2045" s="263"/>
      <c r="AU2045" s="422">
        <v>510.08675000000005</v>
      </c>
      <c r="AV2045" s="265">
        <v>0</v>
      </c>
      <c r="AW2045" s="268">
        <v>0</v>
      </c>
      <c r="AX2045" s="422"/>
      <c r="AY2045" s="263"/>
      <c r="AZ2045" s="422">
        <v>501.88794999999993</v>
      </c>
      <c r="BA2045" s="265">
        <v>0</v>
      </c>
      <c r="BB2045" s="268">
        <v>0</v>
      </c>
      <c r="BC2045" s="422"/>
      <c r="BD2045" s="263"/>
    </row>
    <row r="2046" spans="1:56" ht="11.25" customHeight="1">
      <c r="A2046" s="123">
        <v>436</v>
      </c>
      <c r="B2046" s="55" t="s">
        <v>379</v>
      </c>
      <c r="C2046" s="345">
        <v>1</v>
      </c>
      <c r="D2046" s="57">
        <v>11758</v>
      </c>
      <c r="E2046" s="8">
        <v>15</v>
      </c>
      <c r="F2046" s="55" t="s">
        <v>1012</v>
      </c>
      <c r="G2046" s="55" t="s">
        <v>748</v>
      </c>
      <c r="H2046" s="55" t="s">
        <v>1013</v>
      </c>
      <c r="I2046" s="55" t="s">
        <v>103</v>
      </c>
      <c r="J2046" s="55"/>
      <c r="K2046" s="55"/>
      <c r="L2046" s="55"/>
      <c r="M2046" s="8"/>
      <c r="N2046" s="58"/>
      <c r="O2046" s="55"/>
      <c r="P2046" s="55"/>
      <c r="Q2046" s="55"/>
      <c r="R2046" s="8"/>
      <c r="S2046" s="58"/>
      <c r="T2046" s="55"/>
      <c r="U2046" s="55"/>
      <c r="V2046" s="55"/>
      <c r="W2046" s="8"/>
      <c r="X2046" s="58"/>
      <c r="Y2046" s="55"/>
      <c r="Z2046" s="55"/>
      <c r="AA2046" s="55"/>
      <c r="AB2046" s="8"/>
      <c r="AC2046" s="58"/>
      <c r="AD2046" s="55"/>
      <c r="AE2046" s="55"/>
      <c r="AF2046" s="55"/>
      <c r="AG2046" s="8">
        <v>0</v>
      </c>
      <c r="AH2046" s="58">
        <v>0</v>
      </c>
      <c r="AI2046" s="55"/>
      <c r="AJ2046" s="55"/>
      <c r="AK2046" s="55">
        <v>360.46859999999998</v>
      </c>
      <c r="AL2046" s="8">
        <v>0</v>
      </c>
      <c r="AM2046" s="58">
        <v>0</v>
      </c>
      <c r="AN2046" s="55"/>
      <c r="AO2046" s="228"/>
      <c r="AP2046" s="55">
        <v>83.64</v>
      </c>
      <c r="AQ2046" s="200">
        <v>0</v>
      </c>
      <c r="AR2046" s="201">
        <v>0</v>
      </c>
      <c r="AS2046" s="55"/>
      <c r="AT2046" s="55"/>
      <c r="AU2046" s="423">
        <v>80.037800000000018</v>
      </c>
      <c r="AV2046" s="200">
        <v>0</v>
      </c>
      <c r="AW2046" s="201">
        <v>0</v>
      </c>
      <c r="AX2046" s="423"/>
      <c r="AY2046" s="55"/>
      <c r="AZ2046" s="423">
        <v>278.07264999999995</v>
      </c>
      <c r="BA2046" s="200">
        <v>0</v>
      </c>
      <c r="BB2046" s="201">
        <v>0</v>
      </c>
      <c r="BC2046" s="425"/>
      <c r="BD2046" s="136"/>
    </row>
    <row r="2047" spans="1:56" ht="11.25" customHeight="1">
      <c r="A2047" s="123">
        <v>436</v>
      </c>
      <c r="B2047" s="55" t="s">
        <v>379</v>
      </c>
      <c r="C2047" s="345">
        <v>2</v>
      </c>
      <c r="D2047" s="57">
        <v>11758</v>
      </c>
      <c r="E2047" s="8">
        <v>15</v>
      </c>
      <c r="F2047" s="55" t="s">
        <v>1012</v>
      </c>
      <c r="G2047" s="55" t="s">
        <v>748</v>
      </c>
      <c r="H2047" s="55" t="s">
        <v>1013</v>
      </c>
      <c r="I2047" s="55" t="s">
        <v>103</v>
      </c>
      <c r="J2047" s="55"/>
      <c r="K2047" s="55"/>
      <c r="L2047" s="55"/>
      <c r="M2047" s="8"/>
      <c r="N2047" s="58"/>
      <c r="O2047" s="55"/>
      <c r="P2047" s="55"/>
      <c r="Q2047" s="55"/>
      <c r="R2047" s="8"/>
      <c r="S2047" s="58"/>
      <c r="T2047" s="55"/>
      <c r="U2047" s="55"/>
      <c r="V2047" s="55"/>
      <c r="W2047" s="8"/>
      <c r="X2047" s="58"/>
      <c r="Y2047" s="55"/>
      <c r="Z2047" s="55"/>
      <c r="AA2047" s="55"/>
      <c r="AB2047" s="8"/>
      <c r="AC2047" s="58"/>
      <c r="AD2047" s="55"/>
      <c r="AE2047" s="55"/>
      <c r="AF2047" s="55"/>
      <c r="AG2047" s="8">
        <v>0</v>
      </c>
      <c r="AH2047" s="58">
        <v>0</v>
      </c>
      <c r="AI2047" s="55"/>
      <c r="AJ2047" s="55"/>
      <c r="AK2047" s="55">
        <v>37.461750000000002</v>
      </c>
      <c r="AL2047" s="8">
        <v>0</v>
      </c>
      <c r="AM2047" s="58">
        <v>0</v>
      </c>
      <c r="AN2047" s="55"/>
      <c r="AO2047" s="228"/>
      <c r="AP2047" s="55">
        <v>73.58</v>
      </c>
      <c r="AQ2047" s="200">
        <v>0</v>
      </c>
      <c r="AR2047" s="201">
        <v>0</v>
      </c>
      <c r="AS2047" s="55"/>
      <c r="AT2047" s="55"/>
      <c r="AU2047" s="423">
        <v>73.769300000000001</v>
      </c>
      <c r="AV2047" s="200">
        <v>0</v>
      </c>
      <c r="AW2047" s="201">
        <v>0</v>
      </c>
      <c r="AX2047" s="423"/>
      <c r="AY2047" s="55"/>
      <c r="AZ2047" s="423">
        <v>41.103450000000002</v>
      </c>
      <c r="BA2047" s="200">
        <v>0</v>
      </c>
      <c r="BB2047" s="201">
        <v>0</v>
      </c>
      <c r="BC2047" s="425"/>
      <c r="BD2047" s="136"/>
    </row>
    <row r="2048" spans="1:56" s="4" customFormat="1" ht="11.25" customHeight="1">
      <c r="A2048" s="123">
        <v>436</v>
      </c>
      <c r="B2048" s="136" t="s">
        <v>379</v>
      </c>
      <c r="C2048" s="346">
        <v>3</v>
      </c>
      <c r="D2048" s="140">
        <v>11758</v>
      </c>
      <c r="E2048" s="126">
        <v>15</v>
      </c>
      <c r="F2048" s="136" t="s">
        <v>1012</v>
      </c>
      <c r="G2048" s="136" t="s">
        <v>748</v>
      </c>
      <c r="H2048" s="136" t="s">
        <v>1013</v>
      </c>
      <c r="I2048" s="136" t="s">
        <v>103</v>
      </c>
      <c r="J2048" s="136"/>
      <c r="K2048" s="136"/>
      <c r="L2048" s="136"/>
      <c r="M2048" s="126"/>
      <c r="N2048" s="221"/>
      <c r="O2048" s="136"/>
      <c r="P2048" s="136"/>
      <c r="Q2048" s="136"/>
      <c r="R2048" s="126"/>
      <c r="S2048" s="221"/>
      <c r="T2048" s="136"/>
      <c r="U2048" s="136"/>
      <c r="V2048" s="136"/>
      <c r="W2048" s="126"/>
      <c r="X2048" s="221"/>
      <c r="Y2048" s="136"/>
      <c r="Z2048" s="136"/>
      <c r="AA2048" s="136"/>
      <c r="AB2048" s="126"/>
      <c r="AC2048" s="221"/>
      <c r="AD2048" s="136"/>
      <c r="AE2048" s="136"/>
      <c r="AF2048" s="136"/>
      <c r="AG2048" s="126">
        <v>0</v>
      </c>
      <c r="AH2048" s="221">
        <v>0</v>
      </c>
      <c r="AI2048" s="136"/>
      <c r="AJ2048" s="136"/>
      <c r="AK2048" s="136">
        <v>36.436899999999994</v>
      </c>
      <c r="AL2048" s="8">
        <v>0</v>
      </c>
      <c r="AM2048" s="58">
        <v>0</v>
      </c>
      <c r="AN2048" s="136"/>
      <c r="AO2048" s="237"/>
      <c r="AP2048" s="136">
        <v>82.63</v>
      </c>
      <c r="AQ2048" s="200">
        <v>0</v>
      </c>
      <c r="AR2048" s="201">
        <v>0</v>
      </c>
      <c r="AS2048" s="136"/>
      <c r="AT2048" s="136"/>
      <c r="AU2048" s="423">
        <v>71.620099999999994</v>
      </c>
      <c r="AV2048" s="200">
        <v>0</v>
      </c>
      <c r="AW2048" s="201">
        <v>0</v>
      </c>
      <c r="AX2048" s="423"/>
      <c r="AY2048" s="136"/>
      <c r="AZ2048" s="423">
        <v>37.093600000000002</v>
      </c>
      <c r="BA2048" s="200">
        <v>0</v>
      </c>
      <c r="BB2048" s="201">
        <v>0</v>
      </c>
      <c r="BC2048" s="425"/>
      <c r="BD2048" s="136"/>
    </row>
    <row r="2049" spans="1:56" ht="11.25" customHeight="1">
      <c r="A2049" s="123">
        <v>436</v>
      </c>
      <c r="B2049" s="136" t="s">
        <v>379</v>
      </c>
      <c r="C2049" s="346">
        <v>4</v>
      </c>
      <c r="D2049" s="140">
        <v>11758</v>
      </c>
      <c r="E2049" s="126">
        <v>15</v>
      </c>
      <c r="F2049" s="136" t="s">
        <v>1012</v>
      </c>
      <c r="G2049" s="136" t="s">
        <v>748</v>
      </c>
      <c r="H2049" s="136" t="s">
        <v>1013</v>
      </c>
      <c r="I2049" s="136" t="s">
        <v>103</v>
      </c>
      <c r="J2049" s="136"/>
      <c r="K2049" s="136"/>
      <c r="L2049" s="136"/>
      <c r="M2049" s="126"/>
      <c r="N2049" s="221"/>
      <c r="O2049" s="136"/>
      <c r="P2049" s="136"/>
      <c r="Q2049" s="136"/>
      <c r="R2049" s="126"/>
      <c r="S2049" s="221"/>
      <c r="T2049" s="136"/>
      <c r="U2049" s="136"/>
      <c r="V2049" s="136"/>
      <c r="W2049" s="126"/>
      <c r="X2049" s="221"/>
      <c r="Y2049" s="136"/>
      <c r="Z2049" s="136"/>
      <c r="AA2049" s="136"/>
      <c r="AB2049" s="126"/>
      <c r="AC2049" s="221"/>
      <c r="AD2049" s="136"/>
      <c r="AE2049" s="136"/>
      <c r="AF2049" s="136"/>
      <c r="AG2049" s="126">
        <v>0</v>
      </c>
      <c r="AH2049" s="221">
        <v>0</v>
      </c>
      <c r="AI2049" s="136"/>
      <c r="AJ2049" s="136"/>
      <c r="AK2049" s="136">
        <v>27.0441</v>
      </c>
      <c r="AL2049" s="8">
        <v>0</v>
      </c>
      <c r="AM2049" s="58">
        <v>0</v>
      </c>
      <c r="AN2049" s="136"/>
      <c r="AO2049" s="237"/>
      <c r="AP2049" s="136">
        <v>78.58</v>
      </c>
      <c r="AQ2049" s="200">
        <v>0</v>
      </c>
      <c r="AR2049" s="201">
        <v>0</v>
      </c>
      <c r="AS2049" s="136"/>
      <c r="AT2049" s="136"/>
      <c r="AU2049" s="423">
        <v>77.182150000000007</v>
      </c>
      <c r="AV2049" s="200">
        <v>0</v>
      </c>
      <c r="AW2049" s="201">
        <v>0</v>
      </c>
      <c r="AX2049" s="423"/>
      <c r="AY2049" s="136"/>
      <c r="AZ2049" s="423">
        <v>46.536149999999999</v>
      </c>
      <c r="BA2049" s="200">
        <v>0</v>
      </c>
      <c r="BB2049" s="201">
        <v>0</v>
      </c>
      <c r="BC2049" s="425"/>
      <c r="BD2049" s="136"/>
    </row>
    <row r="2050" spans="1:56" ht="11.25" customHeight="1">
      <c r="A2050" s="123">
        <v>436</v>
      </c>
      <c r="B2050" s="136" t="s">
        <v>379</v>
      </c>
      <c r="C2050" s="346">
        <v>5</v>
      </c>
      <c r="D2050" s="140">
        <v>30041</v>
      </c>
      <c r="E2050" s="126">
        <v>50</v>
      </c>
      <c r="F2050" s="136" t="s">
        <v>1012</v>
      </c>
      <c r="G2050" s="136" t="s">
        <v>748</v>
      </c>
      <c r="H2050" s="136" t="s">
        <v>1013</v>
      </c>
      <c r="I2050" s="136" t="s">
        <v>103</v>
      </c>
      <c r="J2050" s="136"/>
      <c r="K2050" s="136"/>
      <c r="L2050" s="136"/>
      <c r="M2050" s="126"/>
      <c r="N2050" s="221"/>
      <c r="O2050" s="136"/>
      <c r="P2050" s="136"/>
      <c r="Q2050" s="136"/>
      <c r="R2050" s="126"/>
      <c r="S2050" s="221"/>
      <c r="T2050" s="136"/>
      <c r="U2050" s="136"/>
      <c r="V2050" s="136"/>
      <c r="W2050" s="126"/>
      <c r="X2050" s="221"/>
      <c r="Y2050" s="136"/>
      <c r="Z2050" s="136"/>
      <c r="AA2050" s="136"/>
      <c r="AB2050" s="126"/>
      <c r="AC2050" s="221"/>
      <c r="AD2050" s="136"/>
      <c r="AE2050" s="136"/>
      <c r="AF2050" s="136"/>
      <c r="AG2050" s="126">
        <v>0</v>
      </c>
      <c r="AH2050" s="221">
        <v>0</v>
      </c>
      <c r="AI2050" s="136"/>
      <c r="AJ2050" s="136"/>
      <c r="AK2050" s="136">
        <v>39.123400000000004</v>
      </c>
      <c r="AL2050" s="8">
        <v>0</v>
      </c>
      <c r="AM2050" s="58">
        <v>0</v>
      </c>
      <c r="AN2050" s="136"/>
      <c r="AO2050" s="237"/>
      <c r="AP2050" s="136">
        <v>171.39</v>
      </c>
      <c r="AQ2050" s="200">
        <v>0</v>
      </c>
      <c r="AR2050" s="201">
        <v>0</v>
      </c>
      <c r="AS2050" s="136"/>
      <c r="AT2050" s="136"/>
      <c r="AU2050" s="423">
        <v>207.47740000000002</v>
      </c>
      <c r="AV2050" s="200">
        <v>0</v>
      </c>
      <c r="AW2050" s="201">
        <v>0</v>
      </c>
      <c r="AX2050" s="423"/>
      <c r="AY2050" s="136"/>
      <c r="AZ2050" s="423">
        <v>99.082099999999997</v>
      </c>
      <c r="BA2050" s="200">
        <v>0</v>
      </c>
      <c r="BB2050" s="201">
        <v>0</v>
      </c>
      <c r="BC2050" s="425"/>
      <c r="BD2050" s="136"/>
    </row>
    <row r="2051" spans="1:56" ht="11.25" customHeight="1">
      <c r="A2051" s="357">
        <v>437</v>
      </c>
      <c r="B2051" s="279" t="s">
        <v>567</v>
      </c>
      <c r="C2051" s="347">
        <v>0</v>
      </c>
      <c r="D2051" s="280"/>
      <c r="E2051" s="421">
        <v>1035</v>
      </c>
      <c r="F2051" s="279" t="s">
        <v>132</v>
      </c>
      <c r="G2051" s="279" t="s">
        <v>748</v>
      </c>
      <c r="H2051" s="279" t="s">
        <v>133</v>
      </c>
      <c r="I2051" s="279" t="s">
        <v>103</v>
      </c>
      <c r="J2051" s="279"/>
      <c r="K2051" s="279"/>
      <c r="L2051" s="284">
        <v>2708.7382500000003</v>
      </c>
      <c r="M2051" s="269">
        <v>0</v>
      </c>
      <c r="N2051" s="282">
        <v>0</v>
      </c>
      <c r="O2051" s="279"/>
      <c r="P2051" s="279"/>
      <c r="Q2051" s="284">
        <v>4762.2491</v>
      </c>
      <c r="R2051" s="269">
        <v>0</v>
      </c>
      <c r="S2051" s="282">
        <v>0</v>
      </c>
      <c r="T2051" s="279"/>
      <c r="U2051" s="279"/>
      <c r="V2051" s="284">
        <v>5110.7777000000006</v>
      </c>
      <c r="W2051" s="269">
        <v>0</v>
      </c>
      <c r="X2051" s="282">
        <v>0</v>
      </c>
      <c r="Y2051" s="279"/>
      <c r="Z2051" s="279"/>
      <c r="AA2051" s="269">
        <v>4559.8860000000004</v>
      </c>
      <c r="AB2051" s="269">
        <v>0</v>
      </c>
      <c r="AC2051" s="282">
        <v>0</v>
      </c>
      <c r="AD2051" s="279"/>
      <c r="AE2051" s="279"/>
      <c r="AF2051" s="286">
        <v>4969.3683000000001</v>
      </c>
      <c r="AG2051" s="269">
        <v>0</v>
      </c>
      <c r="AH2051" s="282">
        <v>0</v>
      </c>
      <c r="AI2051" s="279"/>
      <c r="AJ2051" s="279"/>
      <c r="AK2051" s="279">
        <v>5194.7059500000005</v>
      </c>
      <c r="AL2051" s="265">
        <v>0</v>
      </c>
      <c r="AM2051" s="268">
        <v>0</v>
      </c>
      <c r="AN2051" s="279"/>
      <c r="AO2051" s="316"/>
      <c r="AP2051" s="279">
        <v>3341.4587499999998</v>
      </c>
      <c r="AQ2051" s="265">
        <v>0</v>
      </c>
      <c r="AR2051" s="268">
        <v>0</v>
      </c>
      <c r="AS2051" s="279"/>
      <c r="AT2051" s="279"/>
      <c r="AU2051" s="422">
        <v>4957.5675999999994</v>
      </c>
      <c r="AV2051" s="265">
        <v>0</v>
      </c>
      <c r="AW2051" s="268">
        <v>0</v>
      </c>
      <c r="AX2051" s="422"/>
      <c r="AY2051" s="279"/>
      <c r="AZ2051" s="422">
        <v>5614.0487000000003</v>
      </c>
      <c r="BA2051" s="265">
        <v>0</v>
      </c>
      <c r="BB2051" s="268">
        <v>0</v>
      </c>
      <c r="BC2051" s="422"/>
      <c r="BD2051" s="279"/>
    </row>
    <row r="2052" spans="1:56" s="4" customFormat="1" ht="11.25" customHeight="1">
      <c r="A2052" s="123">
        <v>437</v>
      </c>
      <c r="B2052" s="136" t="s">
        <v>567</v>
      </c>
      <c r="C2052" s="346">
        <v>1</v>
      </c>
      <c r="D2052" s="140">
        <v>24761</v>
      </c>
      <c r="E2052" s="126">
        <v>103.5</v>
      </c>
      <c r="F2052" s="136" t="s">
        <v>132</v>
      </c>
      <c r="G2052" s="136" t="s">
        <v>748</v>
      </c>
      <c r="H2052" s="136" t="s">
        <v>133</v>
      </c>
      <c r="I2052" s="55" t="s">
        <v>103</v>
      </c>
      <c r="J2052" s="55"/>
      <c r="K2052" s="55"/>
      <c r="L2052" s="136"/>
      <c r="M2052" s="126"/>
      <c r="N2052" s="221"/>
      <c r="O2052" s="136"/>
      <c r="P2052" s="136"/>
      <c r="Q2052" s="136"/>
      <c r="R2052" s="126"/>
      <c r="S2052" s="221"/>
      <c r="T2052" s="136"/>
      <c r="U2052" s="136"/>
      <c r="V2052" s="136"/>
      <c r="W2052" s="126"/>
      <c r="X2052" s="221"/>
      <c r="Y2052" s="136"/>
      <c r="Z2052" s="136"/>
      <c r="AA2052" s="136"/>
      <c r="AB2052" s="126"/>
      <c r="AC2052" s="221"/>
      <c r="AD2052" s="136"/>
      <c r="AE2052" s="136"/>
      <c r="AF2052" s="136"/>
      <c r="AG2052" s="126">
        <v>0</v>
      </c>
      <c r="AH2052" s="221">
        <v>0</v>
      </c>
      <c r="AI2052" s="136"/>
      <c r="AJ2052" s="136"/>
      <c r="AK2052" s="136">
        <v>536.94179999999994</v>
      </c>
      <c r="AL2052" s="8">
        <v>0</v>
      </c>
      <c r="AM2052" s="58">
        <v>0</v>
      </c>
      <c r="AN2052" s="136"/>
      <c r="AO2052" s="237"/>
      <c r="AP2052" s="136">
        <v>994.1</v>
      </c>
      <c r="AQ2052" s="200">
        <v>0</v>
      </c>
      <c r="AR2052" s="201">
        <v>0</v>
      </c>
      <c r="AS2052" s="136"/>
      <c r="AT2052" s="136"/>
      <c r="AU2052" s="423">
        <v>1818.94955</v>
      </c>
      <c r="AV2052" s="200">
        <v>0</v>
      </c>
      <c r="AW2052" s="201">
        <v>0</v>
      </c>
      <c r="AX2052" s="423"/>
      <c r="AY2052" s="136"/>
      <c r="AZ2052" s="423">
        <v>558.07560000000012</v>
      </c>
      <c r="BA2052" s="200">
        <v>0</v>
      </c>
      <c r="BB2052" s="201">
        <v>0</v>
      </c>
      <c r="BC2052" s="425"/>
      <c r="BD2052" s="136"/>
    </row>
    <row r="2053" spans="1:56" ht="11.25" customHeight="1">
      <c r="A2053" s="123">
        <v>437</v>
      </c>
      <c r="B2053" s="136" t="s">
        <v>567</v>
      </c>
      <c r="C2053" s="346">
        <v>2</v>
      </c>
      <c r="D2053" s="140">
        <v>24754</v>
      </c>
      <c r="E2053" s="126">
        <v>103.5</v>
      </c>
      <c r="F2053" s="136" t="s">
        <v>132</v>
      </c>
      <c r="G2053" s="136" t="s">
        <v>748</v>
      </c>
      <c r="H2053" s="136" t="s">
        <v>133</v>
      </c>
      <c r="I2053" s="55" t="s">
        <v>103</v>
      </c>
      <c r="J2053" s="55"/>
      <c r="K2053" s="55"/>
      <c r="L2053" s="136"/>
      <c r="M2053" s="126"/>
      <c r="N2053" s="221"/>
      <c r="O2053" s="136"/>
      <c r="P2053" s="136"/>
      <c r="Q2053" s="136"/>
      <c r="R2053" s="126"/>
      <c r="S2053" s="221"/>
      <c r="T2053" s="136"/>
      <c r="U2053" s="136"/>
      <c r="V2053" s="136"/>
      <c r="W2053" s="126"/>
      <c r="X2053" s="221"/>
      <c r="Y2053" s="136"/>
      <c r="Z2053" s="136"/>
      <c r="AA2053" s="136"/>
      <c r="AB2053" s="126"/>
      <c r="AC2053" s="221"/>
      <c r="AD2053" s="136"/>
      <c r="AE2053" s="136"/>
      <c r="AF2053" s="136"/>
      <c r="AG2053" s="126">
        <v>0</v>
      </c>
      <c r="AH2053" s="221">
        <v>0</v>
      </c>
      <c r="AI2053" s="136"/>
      <c r="AJ2053" s="136"/>
      <c r="AK2053" s="136">
        <v>463.54065000000003</v>
      </c>
      <c r="AL2053" s="8">
        <v>0</v>
      </c>
      <c r="AM2053" s="58">
        <v>0</v>
      </c>
      <c r="AN2053" s="55"/>
      <c r="AO2053" s="237"/>
      <c r="AP2053" s="136">
        <v>281.41000000000003</v>
      </c>
      <c r="AQ2053" s="200">
        <v>0</v>
      </c>
      <c r="AR2053" s="201">
        <v>0</v>
      </c>
      <c r="AS2053" s="136"/>
      <c r="AT2053" s="136"/>
      <c r="AU2053" s="423">
        <v>330.65839999999997</v>
      </c>
      <c r="AV2053" s="200">
        <v>0</v>
      </c>
      <c r="AW2053" s="201">
        <v>0</v>
      </c>
      <c r="AX2053" s="423"/>
      <c r="AY2053" s="136"/>
      <c r="AZ2053" s="423">
        <v>580.46309999999994</v>
      </c>
      <c r="BA2053" s="200">
        <v>0</v>
      </c>
      <c r="BB2053" s="201">
        <v>0</v>
      </c>
      <c r="BC2053" s="425"/>
      <c r="BD2053" s="136"/>
    </row>
    <row r="2054" spans="1:56" s="4" customFormat="1" ht="11.25" customHeight="1">
      <c r="A2054" s="123">
        <v>437</v>
      </c>
      <c r="B2054" s="136" t="s">
        <v>567</v>
      </c>
      <c r="C2054" s="346">
        <v>3</v>
      </c>
      <c r="D2054" s="140">
        <v>24944</v>
      </c>
      <c r="E2054" s="126">
        <v>103.5</v>
      </c>
      <c r="F2054" s="136" t="s">
        <v>132</v>
      </c>
      <c r="G2054" s="136" t="s">
        <v>748</v>
      </c>
      <c r="H2054" s="136" t="s">
        <v>133</v>
      </c>
      <c r="I2054" s="136" t="s">
        <v>103</v>
      </c>
      <c r="J2054" s="136"/>
      <c r="K2054" s="136"/>
      <c r="L2054" s="136"/>
      <c r="M2054" s="126"/>
      <c r="N2054" s="221"/>
      <c r="O2054" s="136"/>
      <c r="P2054" s="136"/>
      <c r="Q2054" s="136"/>
      <c r="R2054" s="126"/>
      <c r="S2054" s="221"/>
      <c r="T2054" s="136"/>
      <c r="U2054" s="136"/>
      <c r="V2054" s="136"/>
      <c r="W2054" s="126"/>
      <c r="X2054" s="221"/>
      <c r="Y2054" s="136"/>
      <c r="Z2054" s="136"/>
      <c r="AA2054" s="136"/>
      <c r="AB2054" s="126"/>
      <c r="AC2054" s="221"/>
      <c r="AD2054" s="136"/>
      <c r="AE2054" s="136"/>
      <c r="AF2054" s="136"/>
      <c r="AG2054" s="126">
        <v>0</v>
      </c>
      <c r="AH2054" s="221">
        <v>0</v>
      </c>
      <c r="AI2054" s="136"/>
      <c r="AJ2054" s="136"/>
      <c r="AK2054" s="136">
        <v>539.67804999999998</v>
      </c>
      <c r="AL2054" s="8">
        <v>0</v>
      </c>
      <c r="AM2054" s="58">
        <v>0</v>
      </c>
      <c r="AN2054" s="136"/>
      <c r="AO2054" s="237"/>
      <c r="AP2054" s="136">
        <v>238.62</v>
      </c>
      <c r="AQ2054" s="200">
        <v>0</v>
      </c>
      <c r="AR2054" s="201">
        <v>0</v>
      </c>
      <c r="AS2054" s="136"/>
      <c r="AT2054" s="136"/>
      <c r="AU2054" s="423">
        <v>356.09059999999999</v>
      </c>
      <c r="AV2054" s="200">
        <v>0</v>
      </c>
      <c r="AW2054" s="201">
        <v>0</v>
      </c>
      <c r="AX2054" s="423"/>
      <c r="AY2054" s="136"/>
      <c r="AZ2054" s="423">
        <v>142.34469999999999</v>
      </c>
      <c r="BA2054" s="200">
        <v>0</v>
      </c>
      <c r="BB2054" s="201">
        <v>0</v>
      </c>
      <c r="BC2054" s="425"/>
      <c r="BD2054" s="136"/>
    </row>
    <row r="2055" spans="1:56" ht="11.25" customHeight="1">
      <c r="A2055" s="123">
        <v>437</v>
      </c>
      <c r="B2055" s="136" t="s">
        <v>567</v>
      </c>
      <c r="C2055" s="346">
        <v>4</v>
      </c>
      <c r="D2055" s="140">
        <v>24997</v>
      </c>
      <c r="E2055" s="126">
        <v>103.5</v>
      </c>
      <c r="F2055" s="136" t="s">
        <v>132</v>
      </c>
      <c r="G2055" s="136" t="s">
        <v>748</v>
      </c>
      <c r="H2055" s="136" t="s">
        <v>133</v>
      </c>
      <c r="I2055" s="136" t="s">
        <v>103</v>
      </c>
      <c r="J2055" s="136"/>
      <c r="K2055" s="136"/>
      <c r="L2055" s="136"/>
      <c r="M2055" s="126"/>
      <c r="N2055" s="221"/>
      <c r="O2055" s="136"/>
      <c r="P2055" s="136"/>
      <c r="Q2055" s="136"/>
      <c r="R2055" s="126"/>
      <c r="S2055" s="221"/>
      <c r="T2055" s="136"/>
      <c r="U2055" s="136"/>
      <c r="V2055" s="136"/>
      <c r="W2055" s="126"/>
      <c r="X2055" s="221"/>
      <c r="Y2055" s="136"/>
      <c r="Z2055" s="136"/>
      <c r="AA2055" s="136"/>
      <c r="AB2055" s="126"/>
      <c r="AC2055" s="221"/>
      <c r="AD2055" s="136"/>
      <c r="AE2055" s="136"/>
      <c r="AF2055" s="136"/>
      <c r="AG2055" s="126">
        <v>0</v>
      </c>
      <c r="AH2055" s="221">
        <v>0</v>
      </c>
      <c r="AI2055" s="136"/>
      <c r="AJ2055" s="136"/>
      <c r="AK2055" s="136">
        <v>525.45950000000005</v>
      </c>
      <c r="AL2055" s="8">
        <v>0</v>
      </c>
      <c r="AM2055" s="58">
        <v>0</v>
      </c>
      <c r="AN2055" s="55"/>
      <c r="AO2055" s="237"/>
      <c r="AP2055" s="136">
        <v>259.14999999999998</v>
      </c>
      <c r="AQ2055" s="200">
        <v>0</v>
      </c>
      <c r="AR2055" s="201">
        <v>0</v>
      </c>
      <c r="AS2055" s="136"/>
      <c r="AT2055" s="136"/>
      <c r="AU2055" s="423">
        <v>360.03080000000006</v>
      </c>
      <c r="AV2055" s="200">
        <v>0</v>
      </c>
      <c r="AW2055" s="201">
        <v>0</v>
      </c>
      <c r="AX2055" s="423"/>
      <c r="AY2055" s="136"/>
      <c r="AZ2055" s="423">
        <v>509.09174999999999</v>
      </c>
      <c r="BA2055" s="200">
        <v>0</v>
      </c>
      <c r="BB2055" s="201">
        <v>0</v>
      </c>
      <c r="BC2055" s="425"/>
      <c r="BD2055" s="136"/>
    </row>
    <row r="2056" spans="1:56" ht="11.25" customHeight="1">
      <c r="A2056" s="123">
        <v>437</v>
      </c>
      <c r="B2056" s="136" t="s">
        <v>567</v>
      </c>
      <c r="C2056" s="346">
        <v>5</v>
      </c>
      <c r="D2056" s="140">
        <v>24962</v>
      </c>
      <c r="E2056" s="126">
        <v>103.5</v>
      </c>
      <c r="F2056" s="136" t="s">
        <v>132</v>
      </c>
      <c r="G2056" s="136" t="s">
        <v>748</v>
      </c>
      <c r="H2056" s="136" t="s">
        <v>133</v>
      </c>
      <c r="I2056" s="136" t="s">
        <v>103</v>
      </c>
      <c r="J2056" s="136"/>
      <c r="K2056" s="136"/>
      <c r="L2056" s="136"/>
      <c r="M2056" s="126"/>
      <c r="N2056" s="221"/>
      <c r="O2056" s="136"/>
      <c r="P2056" s="136"/>
      <c r="Q2056" s="136"/>
      <c r="R2056" s="126"/>
      <c r="S2056" s="221"/>
      <c r="T2056" s="136"/>
      <c r="U2056" s="136"/>
      <c r="V2056" s="136"/>
      <c r="W2056" s="126"/>
      <c r="X2056" s="221"/>
      <c r="Y2056" s="136"/>
      <c r="Z2056" s="136"/>
      <c r="AA2056" s="136"/>
      <c r="AB2056" s="126"/>
      <c r="AC2056" s="221"/>
      <c r="AD2056" s="136"/>
      <c r="AE2056" s="136"/>
      <c r="AF2056" s="136"/>
      <c r="AG2056" s="126">
        <v>0</v>
      </c>
      <c r="AH2056" s="221">
        <v>0</v>
      </c>
      <c r="AI2056" s="136"/>
      <c r="AJ2056" s="136"/>
      <c r="AK2056" s="136">
        <v>529.03155000000004</v>
      </c>
      <c r="AL2056" s="8">
        <v>0</v>
      </c>
      <c r="AM2056" s="58">
        <v>0</v>
      </c>
      <c r="AN2056" s="55"/>
      <c r="AO2056" s="237"/>
      <c r="AP2056" s="136">
        <v>258.94</v>
      </c>
      <c r="AQ2056" s="200">
        <v>0</v>
      </c>
      <c r="AR2056" s="201">
        <v>0</v>
      </c>
      <c r="AS2056" s="136"/>
      <c r="AT2056" s="136"/>
      <c r="AU2056" s="423">
        <v>361.55315000000007</v>
      </c>
      <c r="AV2056" s="200">
        <v>0</v>
      </c>
      <c r="AW2056" s="201">
        <v>0</v>
      </c>
      <c r="AX2056" s="423"/>
      <c r="AY2056" s="136"/>
      <c r="AZ2056" s="423">
        <v>666.98829999999987</v>
      </c>
      <c r="BA2056" s="200">
        <v>0</v>
      </c>
      <c r="BB2056" s="201">
        <v>0</v>
      </c>
      <c r="BC2056" s="425"/>
      <c r="BD2056" s="136"/>
    </row>
    <row r="2057" spans="1:56" s="4" customFormat="1" ht="11.25" customHeight="1">
      <c r="A2057" s="123">
        <v>437</v>
      </c>
      <c r="B2057" s="55" t="s">
        <v>567</v>
      </c>
      <c r="C2057" s="345">
        <v>6</v>
      </c>
      <c r="D2057" s="57">
        <v>26039</v>
      </c>
      <c r="E2057" s="8">
        <v>103.5</v>
      </c>
      <c r="F2057" s="55" t="s">
        <v>132</v>
      </c>
      <c r="G2057" s="55" t="s">
        <v>748</v>
      </c>
      <c r="H2057" s="55" t="s">
        <v>133</v>
      </c>
      <c r="I2057" s="55" t="s">
        <v>103</v>
      </c>
      <c r="J2057" s="55"/>
      <c r="K2057" s="55"/>
      <c r="L2057" s="55"/>
      <c r="M2057" s="8"/>
      <c r="N2057" s="58"/>
      <c r="O2057" s="55"/>
      <c r="P2057" s="55"/>
      <c r="Q2057" s="55"/>
      <c r="R2057" s="8"/>
      <c r="S2057" s="58"/>
      <c r="T2057" s="55"/>
      <c r="U2057" s="55"/>
      <c r="V2057" s="55"/>
      <c r="W2057" s="8"/>
      <c r="X2057" s="58"/>
      <c r="Y2057" s="55"/>
      <c r="Z2057" s="55"/>
      <c r="AA2057" s="55"/>
      <c r="AB2057" s="8"/>
      <c r="AC2057" s="58"/>
      <c r="AD2057" s="55"/>
      <c r="AE2057" s="55"/>
      <c r="AF2057" s="55"/>
      <c r="AG2057" s="8">
        <v>0</v>
      </c>
      <c r="AH2057" s="58">
        <v>0</v>
      </c>
      <c r="AI2057" s="55"/>
      <c r="AJ2057" s="55"/>
      <c r="AK2057" s="55">
        <v>546.65300000000002</v>
      </c>
      <c r="AL2057" s="8">
        <v>0</v>
      </c>
      <c r="AM2057" s="58">
        <v>0</v>
      </c>
      <c r="AN2057" s="55"/>
      <c r="AO2057" s="228"/>
      <c r="AP2057" s="55">
        <v>299.72000000000003</v>
      </c>
      <c r="AQ2057" s="200">
        <v>0</v>
      </c>
      <c r="AR2057" s="201">
        <v>0</v>
      </c>
      <c r="AS2057" s="55"/>
      <c r="AT2057" s="55"/>
      <c r="AU2057" s="423">
        <v>348.23009999999999</v>
      </c>
      <c r="AV2057" s="200">
        <v>0</v>
      </c>
      <c r="AW2057" s="201">
        <v>0</v>
      </c>
      <c r="AX2057" s="423"/>
      <c r="AY2057" s="55"/>
      <c r="AZ2057" s="423">
        <v>574.51299999999992</v>
      </c>
      <c r="BA2057" s="200">
        <v>0</v>
      </c>
      <c r="BB2057" s="201">
        <v>0</v>
      </c>
      <c r="BC2057" s="425"/>
      <c r="BD2057" s="136"/>
    </row>
    <row r="2058" spans="1:56" ht="11.25" customHeight="1">
      <c r="A2058" s="123">
        <v>437</v>
      </c>
      <c r="B2058" s="55" t="s">
        <v>567</v>
      </c>
      <c r="C2058" s="345">
        <v>7</v>
      </c>
      <c r="D2058" s="57">
        <v>27999</v>
      </c>
      <c r="E2058" s="8">
        <v>103.5</v>
      </c>
      <c r="F2058" s="55" t="s">
        <v>132</v>
      </c>
      <c r="G2058" s="55" t="s">
        <v>748</v>
      </c>
      <c r="H2058" s="55" t="s">
        <v>133</v>
      </c>
      <c r="I2058" s="55" t="s">
        <v>103</v>
      </c>
      <c r="J2058" s="55"/>
      <c r="K2058" s="55"/>
      <c r="L2058" s="55"/>
      <c r="M2058" s="8"/>
      <c r="N2058" s="58"/>
      <c r="O2058" s="55"/>
      <c r="P2058" s="55"/>
      <c r="Q2058" s="55"/>
      <c r="R2058" s="8"/>
      <c r="S2058" s="58"/>
      <c r="T2058" s="55"/>
      <c r="U2058" s="55"/>
      <c r="V2058" s="55"/>
      <c r="W2058" s="8"/>
      <c r="X2058" s="58"/>
      <c r="Y2058" s="55"/>
      <c r="Z2058" s="55"/>
      <c r="AA2058" s="55"/>
      <c r="AB2058" s="8"/>
      <c r="AC2058" s="58"/>
      <c r="AD2058" s="55"/>
      <c r="AE2058" s="55"/>
      <c r="AF2058" s="55"/>
      <c r="AG2058" s="8">
        <v>0</v>
      </c>
      <c r="AH2058" s="58">
        <v>0</v>
      </c>
      <c r="AI2058" s="55"/>
      <c r="AJ2058" s="55"/>
      <c r="AK2058" s="55">
        <v>537.45920000000001</v>
      </c>
      <c r="AL2058" s="8">
        <v>0</v>
      </c>
      <c r="AM2058" s="58">
        <v>0</v>
      </c>
      <c r="AN2058" s="55"/>
      <c r="AO2058" s="228"/>
      <c r="AP2058" s="55">
        <v>225.72</v>
      </c>
      <c r="AQ2058" s="200">
        <v>0</v>
      </c>
      <c r="AR2058" s="201">
        <v>0</v>
      </c>
      <c r="AS2058" s="55"/>
      <c r="AT2058" s="55"/>
      <c r="AU2058" s="423">
        <v>350.13054999999997</v>
      </c>
      <c r="AV2058" s="200">
        <v>0</v>
      </c>
      <c r="AW2058" s="201">
        <v>0</v>
      </c>
      <c r="AX2058" s="423"/>
      <c r="AY2058" s="55"/>
      <c r="AZ2058" s="423">
        <v>671.16729999999995</v>
      </c>
      <c r="BA2058" s="200">
        <v>0</v>
      </c>
      <c r="BB2058" s="201">
        <v>0</v>
      </c>
      <c r="BC2058" s="425"/>
      <c r="BD2058" s="136"/>
    </row>
    <row r="2059" spans="1:56" ht="11.25" customHeight="1">
      <c r="A2059" s="123">
        <v>437</v>
      </c>
      <c r="B2059" s="55" t="s">
        <v>567</v>
      </c>
      <c r="C2059" s="345">
        <v>8</v>
      </c>
      <c r="D2059" s="57">
        <v>28224</v>
      </c>
      <c r="E2059" s="8">
        <v>103.5</v>
      </c>
      <c r="F2059" s="55" t="s">
        <v>132</v>
      </c>
      <c r="G2059" s="55" t="s">
        <v>748</v>
      </c>
      <c r="H2059" s="55" t="s">
        <v>133</v>
      </c>
      <c r="I2059" s="55" t="s">
        <v>103</v>
      </c>
      <c r="J2059" s="55"/>
      <c r="K2059" s="55"/>
      <c r="L2059" s="55"/>
      <c r="M2059" s="8"/>
      <c r="N2059" s="58"/>
      <c r="O2059" s="55"/>
      <c r="P2059" s="55"/>
      <c r="Q2059" s="55"/>
      <c r="R2059" s="8"/>
      <c r="S2059" s="58"/>
      <c r="T2059" s="55"/>
      <c r="U2059" s="55"/>
      <c r="V2059" s="55"/>
      <c r="W2059" s="8"/>
      <c r="X2059" s="58"/>
      <c r="Y2059" s="55"/>
      <c r="Z2059" s="55"/>
      <c r="AA2059" s="55"/>
      <c r="AB2059" s="8"/>
      <c r="AC2059" s="58"/>
      <c r="AD2059" s="55"/>
      <c r="AE2059" s="55"/>
      <c r="AF2059" s="55"/>
      <c r="AG2059" s="8">
        <v>0</v>
      </c>
      <c r="AH2059" s="58">
        <v>0</v>
      </c>
      <c r="AI2059" s="55"/>
      <c r="AJ2059" s="55"/>
      <c r="AK2059" s="55">
        <v>529.12109999999996</v>
      </c>
      <c r="AL2059" s="8">
        <v>0</v>
      </c>
      <c r="AM2059" s="58">
        <v>0</v>
      </c>
      <c r="AN2059" s="55"/>
      <c r="AO2059" s="228"/>
      <c r="AP2059" s="55">
        <v>280.35000000000002</v>
      </c>
      <c r="AQ2059" s="200">
        <v>0</v>
      </c>
      <c r="AR2059" s="201">
        <v>0</v>
      </c>
      <c r="AS2059" s="55"/>
      <c r="AT2059" s="55"/>
      <c r="AU2059" s="423">
        <v>359.95119999999991</v>
      </c>
      <c r="AV2059" s="200">
        <v>0</v>
      </c>
      <c r="AW2059" s="201">
        <v>0</v>
      </c>
      <c r="AX2059" s="423"/>
      <c r="AY2059" s="55"/>
      <c r="AZ2059" s="423">
        <v>657.95370000000003</v>
      </c>
      <c r="BA2059" s="200">
        <v>0</v>
      </c>
      <c r="BB2059" s="201">
        <v>0</v>
      </c>
      <c r="BC2059" s="425"/>
      <c r="BD2059" s="136"/>
    </row>
    <row r="2060" spans="1:56" ht="11.25" customHeight="1">
      <c r="A2060" s="123">
        <v>437</v>
      </c>
      <c r="B2060" s="55" t="s">
        <v>567</v>
      </c>
      <c r="C2060" s="345">
        <v>9</v>
      </c>
      <c r="D2060" s="57">
        <v>23695</v>
      </c>
      <c r="E2060" s="8">
        <v>103.5</v>
      </c>
      <c r="F2060" s="55" t="s">
        <v>132</v>
      </c>
      <c r="G2060" s="55" t="s">
        <v>748</v>
      </c>
      <c r="H2060" s="55" t="s">
        <v>133</v>
      </c>
      <c r="I2060" s="55" t="s">
        <v>103</v>
      </c>
      <c r="J2060" s="55"/>
      <c r="K2060" s="55"/>
      <c r="L2060" s="55"/>
      <c r="M2060" s="8"/>
      <c r="N2060" s="58"/>
      <c r="O2060" s="55"/>
      <c r="P2060" s="55"/>
      <c r="Q2060" s="55"/>
      <c r="R2060" s="8"/>
      <c r="S2060" s="58"/>
      <c r="T2060" s="55"/>
      <c r="U2060" s="55"/>
      <c r="V2060" s="55"/>
      <c r="W2060" s="8"/>
      <c r="X2060" s="58"/>
      <c r="Y2060" s="55"/>
      <c r="Z2060" s="55"/>
      <c r="AA2060" s="55"/>
      <c r="AB2060" s="8"/>
      <c r="AC2060" s="58"/>
      <c r="AD2060" s="55"/>
      <c r="AE2060" s="55"/>
      <c r="AF2060" s="55"/>
      <c r="AG2060" s="8">
        <v>0</v>
      </c>
      <c r="AH2060" s="58">
        <v>0</v>
      </c>
      <c r="AI2060" s="55"/>
      <c r="AJ2060" s="55"/>
      <c r="AK2060" s="55">
        <v>513.72844999999995</v>
      </c>
      <c r="AL2060" s="8">
        <v>0</v>
      </c>
      <c r="AM2060" s="58">
        <v>0</v>
      </c>
      <c r="AN2060" s="55"/>
      <c r="AO2060" s="228"/>
      <c r="AP2060" s="55">
        <v>251.96</v>
      </c>
      <c r="AQ2060" s="200">
        <v>0</v>
      </c>
      <c r="AR2060" s="201">
        <v>0</v>
      </c>
      <c r="AS2060" s="55"/>
      <c r="AT2060" s="55"/>
      <c r="AU2060" s="423">
        <v>351.46385000000004</v>
      </c>
      <c r="AV2060" s="200">
        <v>0</v>
      </c>
      <c r="AW2060" s="201">
        <v>0</v>
      </c>
      <c r="AX2060" s="423"/>
      <c r="AY2060" s="55"/>
      <c r="AZ2060" s="423">
        <v>644.68040000000008</v>
      </c>
      <c r="BA2060" s="200">
        <v>0</v>
      </c>
      <c r="BB2060" s="201">
        <v>0</v>
      </c>
      <c r="BC2060" s="425"/>
      <c r="BD2060" s="136"/>
    </row>
    <row r="2061" spans="1:56" ht="11.25" customHeight="1">
      <c r="A2061" s="123">
        <v>437</v>
      </c>
      <c r="B2061" s="55" t="s">
        <v>567</v>
      </c>
      <c r="C2061" s="345">
        <v>10</v>
      </c>
      <c r="D2061" s="57">
        <v>23854</v>
      </c>
      <c r="E2061" s="8">
        <v>103.5</v>
      </c>
      <c r="F2061" s="55" t="s">
        <v>132</v>
      </c>
      <c r="G2061" s="55" t="s">
        <v>748</v>
      </c>
      <c r="H2061" s="55" t="s">
        <v>133</v>
      </c>
      <c r="I2061" s="55" t="s">
        <v>103</v>
      </c>
      <c r="J2061" s="55"/>
      <c r="K2061" s="55"/>
      <c r="L2061" s="55"/>
      <c r="M2061" s="8"/>
      <c r="N2061" s="58"/>
      <c r="O2061" s="55"/>
      <c r="P2061" s="55"/>
      <c r="Q2061" s="55"/>
      <c r="R2061" s="8"/>
      <c r="S2061" s="58"/>
      <c r="T2061" s="55"/>
      <c r="U2061" s="55"/>
      <c r="V2061" s="55"/>
      <c r="W2061" s="8"/>
      <c r="X2061" s="58"/>
      <c r="Y2061" s="55"/>
      <c r="Z2061" s="55"/>
      <c r="AA2061" s="55"/>
      <c r="AB2061" s="8"/>
      <c r="AC2061" s="58"/>
      <c r="AD2061" s="55"/>
      <c r="AE2061" s="55"/>
      <c r="AF2061" s="55"/>
      <c r="AG2061" s="8">
        <v>0</v>
      </c>
      <c r="AH2061" s="58">
        <v>0</v>
      </c>
      <c r="AI2061" s="55"/>
      <c r="AJ2061" s="55"/>
      <c r="AK2061" s="55">
        <v>473.09265000000005</v>
      </c>
      <c r="AL2061" s="8">
        <v>0</v>
      </c>
      <c r="AM2061" s="58">
        <v>0</v>
      </c>
      <c r="AN2061" s="55"/>
      <c r="AO2061" s="228"/>
      <c r="AP2061" s="55">
        <v>251.49</v>
      </c>
      <c r="AQ2061" s="200">
        <v>0</v>
      </c>
      <c r="AR2061" s="201">
        <v>0</v>
      </c>
      <c r="AS2061" s="55"/>
      <c r="AT2061" s="55"/>
      <c r="AU2061" s="423">
        <v>320.50939999999997</v>
      </c>
      <c r="AV2061" s="200">
        <v>0</v>
      </c>
      <c r="AW2061" s="201">
        <v>0</v>
      </c>
      <c r="AX2061" s="423"/>
      <c r="AY2061" s="55"/>
      <c r="AZ2061" s="423">
        <v>608.77085</v>
      </c>
      <c r="BA2061" s="200">
        <v>0</v>
      </c>
      <c r="BB2061" s="201">
        <v>0</v>
      </c>
      <c r="BC2061" s="425"/>
      <c r="BD2061" s="136"/>
    </row>
    <row r="2062" spans="1:56" s="4" customFormat="1" ht="11.25" customHeight="1">
      <c r="A2062" s="357">
        <v>438</v>
      </c>
      <c r="B2062" s="263" t="s">
        <v>579</v>
      </c>
      <c r="C2062" s="344">
        <v>0</v>
      </c>
      <c r="D2062" s="264"/>
      <c r="E2062" s="421">
        <v>240</v>
      </c>
      <c r="F2062" s="263" t="s">
        <v>132</v>
      </c>
      <c r="G2062" s="263" t="s">
        <v>748</v>
      </c>
      <c r="H2062" s="263" t="s">
        <v>133</v>
      </c>
      <c r="I2062" s="263" t="s">
        <v>103</v>
      </c>
      <c r="J2062" s="263"/>
      <c r="K2062" s="263"/>
      <c r="L2062" s="267">
        <v>279.48554999999999</v>
      </c>
      <c r="M2062" s="265">
        <v>0</v>
      </c>
      <c r="N2062" s="268">
        <v>0</v>
      </c>
      <c r="O2062" s="263"/>
      <c r="P2062" s="263"/>
      <c r="Q2062" s="267">
        <v>523.04164999999989</v>
      </c>
      <c r="R2062" s="265">
        <v>0</v>
      </c>
      <c r="S2062" s="268">
        <v>0</v>
      </c>
      <c r="T2062" s="263"/>
      <c r="U2062" s="263"/>
      <c r="V2062" s="267">
        <v>572.4633</v>
      </c>
      <c r="W2062" s="265">
        <v>0</v>
      </c>
      <c r="X2062" s="268">
        <v>0</v>
      </c>
      <c r="Y2062" s="263"/>
      <c r="Z2062" s="263"/>
      <c r="AA2062" s="265">
        <v>478.40595000000002</v>
      </c>
      <c r="AB2062" s="265">
        <v>0</v>
      </c>
      <c r="AC2062" s="268">
        <v>0</v>
      </c>
      <c r="AD2062" s="263"/>
      <c r="AE2062" s="263"/>
      <c r="AF2062" s="271">
        <v>540.54370000000006</v>
      </c>
      <c r="AG2062" s="265">
        <v>0</v>
      </c>
      <c r="AH2062" s="268">
        <v>0</v>
      </c>
      <c r="AI2062" s="263"/>
      <c r="AJ2062" s="263"/>
      <c r="AK2062" s="263">
        <v>563.25954999999999</v>
      </c>
      <c r="AL2062" s="265">
        <v>0</v>
      </c>
      <c r="AM2062" s="268">
        <v>0</v>
      </c>
      <c r="AN2062" s="263"/>
      <c r="AO2062" s="313"/>
      <c r="AP2062" s="263">
        <v>346.1207</v>
      </c>
      <c r="AQ2062" s="265">
        <v>0</v>
      </c>
      <c r="AR2062" s="268">
        <v>0</v>
      </c>
      <c r="AS2062" s="263"/>
      <c r="AT2062" s="263"/>
      <c r="AU2062" s="422">
        <v>563.15009999999995</v>
      </c>
      <c r="AV2062" s="265">
        <v>0</v>
      </c>
      <c r="AW2062" s="268">
        <v>0</v>
      </c>
      <c r="AX2062" s="422"/>
      <c r="AY2062" s="263"/>
      <c r="AZ2062" s="422">
        <v>642.22274999999991</v>
      </c>
      <c r="BA2062" s="265">
        <v>0</v>
      </c>
      <c r="BB2062" s="268">
        <v>0</v>
      </c>
      <c r="BC2062" s="422"/>
      <c r="BD2062" s="263"/>
    </row>
    <row r="2063" spans="1:56" ht="10.5" customHeight="1">
      <c r="A2063" s="123">
        <v>438</v>
      </c>
      <c r="B2063" s="55" t="s">
        <v>522</v>
      </c>
      <c r="C2063" s="345">
        <v>1</v>
      </c>
      <c r="D2063" s="57">
        <v>36942</v>
      </c>
      <c r="E2063" s="8">
        <v>60</v>
      </c>
      <c r="F2063" s="55" t="s">
        <v>132</v>
      </c>
      <c r="G2063" s="55" t="s">
        <v>748</v>
      </c>
      <c r="H2063" s="55" t="s">
        <v>133</v>
      </c>
      <c r="I2063" s="55" t="s">
        <v>103</v>
      </c>
      <c r="J2063" s="55"/>
      <c r="K2063" s="55"/>
      <c r="L2063" s="55"/>
      <c r="M2063" s="8"/>
      <c r="N2063" s="58"/>
      <c r="O2063" s="55"/>
      <c r="P2063" s="55"/>
      <c r="Q2063" s="55"/>
      <c r="R2063" s="8"/>
      <c r="S2063" s="58"/>
      <c r="T2063" s="55"/>
      <c r="U2063" s="55"/>
      <c r="V2063" s="55"/>
      <c r="W2063" s="8"/>
      <c r="X2063" s="58"/>
      <c r="Y2063" s="55"/>
      <c r="Z2063" s="55"/>
      <c r="AA2063" s="55"/>
      <c r="AB2063" s="8"/>
      <c r="AC2063" s="58"/>
      <c r="AD2063" s="55"/>
      <c r="AE2063" s="55"/>
      <c r="AF2063" s="55"/>
      <c r="AG2063" s="8">
        <v>0</v>
      </c>
      <c r="AH2063" s="58">
        <v>0</v>
      </c>
      <c r="AI2063" s="55"/>
      <c r="AJ2063" s="55"/>
      <c r="AK2063" s="55">
        <v>563.25954999999999</v>
      </c>
      <c r="AL2063" s="8">
        <v>0</v>
      </c>
      <c r="AM2063" s="58">
        <v>0</v>
      </c>
      <c r="AN2063" s="55"/>
      <c r="AO2063" s="228"/>
      <c r="AP2063" s="55">
        <v>346.12</v>
      </c>
      <c r="AQ2063" s="200">
        <v>0</v>
      </c>
      <c r="AR2063" s="201">
        <v>0</v>
      </c>
      <c r="AS2063" s="55"/>
      <c r="AT2063" s="55"/>
      <c r="AU2063" s="423">
        <v>455.09309999999994</v>
      </c>
      <c r="AV2063" s="200">
        <v>0</v>
      </c>
      <c r="AW2063" s="201">
        <v>0</v>
      </c>
      <c r="AX2063" s="423"/>
      <c r="AY2063" s="55"/>
      <c r="AZ2063" s="423">
        <v>299.39549999999997</v>
      </c>
      <c r="BA2063" s="200">
        <v>0</v>
      </c>
      <c r="BB2063" s="201">
        <v>0</v>
      </c>
      <c r="BC2063" s="425"/>
      <c r="BD2063" s="136"/>
    </row>
    <row r="2064" spans="1:56" s="4" customFormat="1" ht="11.25" customHeight="1">
      <c r="A2064" s="123">
        <v>438</v>
      </c>
      <c r="B2064" s="55" t="s">
        <v>522</v>
      </c>
      <c r="C2064" s="345">
        <v>2</v>
      </c>
      <c r="D2064" s="57">
        <v>37026</v>
      </c>
      <c r="E2064" s="8">
        <v>60</v>
      </c>
      <c r="F2064" s="55" t="s">
        <v>132</v>
      </c>
      <c r="G2064" s="55" t="s">
        <v>748</v>
      </c>
      <c r="H2064" s="55" t="s">
        <v>133</v>
      </c>
      <c r="I2064" s="55" t="s">
        <v>103</v>
      </c>
      <c r="J2064" s="55"/>
      <c r="K2064" s="55"/>
      <c r="L2064" s="55"/>
      <c r="M2064" s="8"/>
      <c r="N2064" s="58"/>
      <c r="O2064" s="55"/>
      <c r="P2064" s="55"/>
      <c r="Q2064" s="55"/>
      <c r="R2064" s="8"/>
      <c r="S2064" s="58"/>
      <c r="T2064" s="55"/>
      <c r="U2064" s="55"/>
      <c r="V2064" s="55"/>
      <c r="W2064" s="8"/>
      <c r="X2064" s="58"/>
      <c r="Y2064" s="55"/>
      <c r="Z2064" s="55"/>
      <c r="AA2064" s="55"/>
      <c r="AB2064" s="8"/>
      <c r="AC2064" s="58"/>
      <c r="AD2064" s="55"/>
      <c r="AE2064" s="55"/>
      <c r="AF2064" s="55"/>
      <c r="AG2064" s="8">
        <v>0</v>
      </c>
      <c r="AH2064" s="58">
        <v>0</v>
      </c>
      <c r="AI2064" s="55"/>
      <c r="AJ2064" s="55"/>
      <c r="AK2064" s="55">
        <v>0</v>
      </c>
      <c r="AL2064" s="8">
        <v>0</v>
      </c>
      <c r="AM2064" s="58">
        <v>0</v>
      </c>
      <c r="AN2064" s="55"/>
      <c r="AO2064" s="228"/>
      <c r="AP2064" s="55">
        <v>0</v>
      </c>
      <c r="AQ2064" s="200">
        <v>0</v>
      </c>
      <c r="AR2064" s="201">
        <v>0</v>
      </c>
      <c r="AS2064" s="55"/>
      <c r="AT2064" s="55"/>
      <c r="AU2064" s="423">
        <v>35.292650000000002</v>
      </c>
      <c r="AV2064" s="200">
        <v>0</v>
      </c>
      <c r="AW2064" s="201">
        <v>0</v>
      </c>
      <c r="AX2064" s="423"/>
      <c r="AY2064" s="55"/>
      <c r="AZ2064" s="423">
        <v>112.66385</v>
      </c>
      <c r="BA2064" s="200">
        <v>0</v>
      </c>
      <c r="BB2064" s="201">
        <v>0</v>
      </c>
      <c r="BC2064" s="425"/>
      <c r="BD2064" s="136"/>
    </row>
    <row r="2065" spans="1:56" ht="11.25" customHeight="1">
      <c r="A2065" s="123">
        <v>438</v>
      </c>
      <c r="B2065" s="55" t="s">
        <v>522</v>
      </c>
      <c r="C2065" s="345">
        <v>3</v>
      </c>
      <c r="D2065" s="57">
        <v>37196</v>
      </c>
      <c r="E2065" s="8">
        <v>60</v>
      </c>
      <c r="F2065" s="55" t="s">
        <v>132</v>
      </c>
      <c r="G2065" s="55" t="s">
        <v>748</v>
      </c>
      <c r="H2065" s="55" t="s">
        <v>133</v>
      </c>
      <c r="I2065" s="55" t="s">
        <v>103</v>
      </c>
      <c r="J2065" s="55"/>
      <c r="K2065" s="55"/>
      <c r="L2065" s="55"/>
      <c r="M2065" s="8"/>
      <c r="N2065" s="58"/>
      <c r="O2065" s="55"/>
      <c r="P2065" s="55"/>
      <c r="Q2065" s="55"/>
      <c r="R2065" s="8"/>
      <c r="S2065" s="58"/>
      <c r="T2065" s="55"/>
      <c r="U2065" s="55"/>
      <c r="V2065" s="55"/>
      <c r="W2065" s="8"/>
      <c r="X2065" s="58"/>
      <c r="Y2065" s="55"/>
      <c r="Z2065" s="55"/>
      <c r="AA2065" s="55"/>
      <c r="AB2065" s="8"/>
      <c r="AC2065" s="58"/>
      <c r="AD2065" s="55"/>
      <c r="AE2065" s="55"/>
      <c r="AF2065" s="55"/>
      <c r="AG2065" s="8">
        <v>0</v>
      </c>
      <c r="AH2065" s="58">
        <v>0</v>
      </c>
      <c r="AI2065" s="55"/>
      <c r="AJ2065" s="55"/>
      <c r="AK2065" s="55">
        <v>0</v>
      </c>
      <c r="AL2065" s="8">
        <v>0</v>
      </c>
      <c r="AM2065" s="58">
        <v>0</v>
      </c>
      <c r="AN2065" s="55"/>
      <c r="AO2065" s="228"/>
      <c r="AP2065" s="55">
        <v>0</v>
      </c>
      <c r="AQ2065" s="200">
        <v>0</v>
      </c>
      <c r="AR2065" s="201">
        <v>0</v>
      </c>
      <c r="AS2065" s="55"/>
      <c r="AT2065" s="55"/>
      <c r="AU2065" s="423">
        <v>37.611000000000004</v>
      </c>
      <c r="AV2065" s="200">
        <v>0</v>
      </c>
      <c r="AW2065" s="201">
        <v>0</v>
      </c>
      <c r="AX2065" s="423"/>
      <c r="AY2065" s="55"/>
      <c r="AZ2065" s="423">
        <v>118.39504999999998</v>
      </c>
      <c r="BA2065" s="200">
        <v>0</v>
      </c>
      <c r="BB2065" s="201">
        <v>0</v>
      </c>
      <c r="BC2065" s="425"/>
      <c r="BD2065" s="136"/>
    </row>
    <row r="2066" spans="1:56" ht="11.25" customHeight="1">
      <c r="A2066" s="123">
        <v>438</v>
      </c>
      <c r="B2066" s="55" t="s">
        <v>522</v>
      </c>
      <c r="C2066" s="345">
        <v>4</v>
      </c>
      <c r="D2066" s="57">
        <v>37345</v>
      </c>
      <c r="E2066" s="8">
        <v>60</v>
      </c>
      <c r="F2066" s="55" t="s">
        <v>132</v>
      </c>
      <c r="G2066" s="55" t="s">
        <v>748</v>
      </c>
      <c r="H2066" s="55" t="s">
        <v>133</v>
      </c>
      <c r="I2066" s="55" t="s">
        <v>103</v>
      </c>
      <c r="J2066" s="55"/>
      <c r="K2066" s="55"/>
      <c r="L2066" s="55"/>
      <c r="M2066" s="8"/>
      <c r="N2066" s="58"/>
      <c r="O2066" s="55"/>
      <c r="P2066" s="55"/>
      <c r="Q2066" s="55"/>
      <c r="R2066" s="8"/>
      <c r="S2066" s="58"/>
      <c r="T2066" s="55"/>
      <c r="U2066" s="55"/>
      <c r="V2066" s="55"/>
      <c r="W2066" s="8"/>
      <c r="X2066" s="58"/>
      <c r="Y2066" s="55"/>
      <c r="Z2066" s="55"/>
      <c r="AA2066" s="55"/>
      <c r="AB2066" s="8"/>
      <c r="AC2066" s="58"/>
      <c r="AD2066" s="55"/>
      <c r="AE2066" s="55"/>
      <c r="AF2066" s="55"/>
      <c r="AG2066" s="8">
        <v>0</v>
      </c>
      <c r="AH2066" s="58">
        <v>0</v>
      </c>
      <c r="AI2066" s="55"/>
      <c r="AJ2066" s="55"/>
      <c r="AK2066" s="55">
        <v>0</v>
      </c>
      <c r="AL2066" s="8">
        <v>0</v>
      </c>
      <c r="AM2066" s="58">
        <v>0</v>
      </c>
      <c r="AN2066" s="55"/>
      <c r="AO2066" s="228"/>
      <c r="AP2066" s="55">
        <v>0</v>
      </c>
      <c r="AQ2066" s="200">
        <v>0</v>
      </c>
      <c r="AR2066" s="201">
        <v>0</v>
      </c>
      <c r="AS2066" s="55"/>
      <c r="AT2066" s="55"/>
      <c r="AU2066" s="423">
        <v>35.153349999999996</v>
      </c>
      <c r="AV2066" s="200">
        <v>0</v>
      </c>
      <c r="AW2066" s="201">
        <v>0</v>
      </c>
      <c r="AX2066" s="423"/>
      <c r="AY2066" s="55"/>
      <c r="AZ2066" s="423">
        <v>111.76835</v>
      </c>
      <c r="BA2066" s="200">
        <v>0</v>
      </c>
      <c r="BB2066" s="201">
        <v>0</v>
      </c>
      <c r="BC2066" s="425"/>
      <c r="BD2066" s="136"/>
    </row>
    <row r="2067" spans="1:56" ht="11.25" customHeight="1">
      <c r="A2067" s="357">
        <v>439</v>
      </c>
      <c r="B2067" s="263" t="s">
        <v>958</v>
      </c>
      <c r="C2067" s="344">
        <v>0</v>
      </c>
      <c r="D2067" s="264"/>
      <c r="E2067" s="421">
        <v>0</v>
      </c>
      <c r="F2067" s="263" t="s">
        <v>132</v>
      </c>
      <c r="G2067" s="263" t="s">
        <v>748</v>
      </c>
      <c r="H2067" s="263" t="s">
        <v>135</v>
      </c>
      <c r="I2067" s="263" t="s">
        <v>103</v>
      </c>
      <c r="J2067" s="263"/>
      <c r="K2067" s="263"/>
      <c r="L2067" s="277" t="s">
        <v>238</v>
      </c>
      <c r="M2067" s="265">
        <v>0</v>
      </c>
      <c r="N2067" s="268">
        <v>0</v>
      </c>
      <c r="O2067" s="263"/>
      <c r="P2067" s="263"/>
      <c r="Q2067" s="277" t="s">
        <v>238</v>
      </c>
      <c r="R2067" s="265">
        <v>0</v>
      </c>
      <c r="S2067" s="268">
        <v>0</v>
      </c>
      <c r="T2067" s="263"/>
      <c r="U2067" s="263"/>
      <c r="V2067" s="277" t="s">
        <v>238</v>
      </c>
      <c r="W2067" s="265">
        <v>0</v>
      </c>
      <c r="X2067" s="268">
        <v>0</v>
      </c>
      <c r="Y2067" s="263"/>
      <c r="Z2067" s="263"/>
      <c r="AA2067" s="276" t="s">
        <v>238</v>
      </c>
      <c r="AB2067" s="265">
        <v>0</v>
      </c>
      <c r="AC2067" s="268">
        <v>0</v>
      </c>
      <c r="AD2067" s="263"/>
      <c r="AE2067" s="263"/>
      <c r="AF2067" s="276" t="s">
        <v>238</v>
      </c>
      <c r="AG2067" s="265">
        <v>0</v>
      </c>
      <c r="AH2067" s="268">
        <v>0</v>
      </c>
      <c r="AI2067" s="263"/>
      <c r="AJ2067" s="263"/>
      <c r="AK2067" s="263"/>
      <c r="AL2067" s="265">
        <v>0</v>
      </c>
      <c r="AM2067" s="268">
        <v>0</v>
      </c>
      <c r="AN2067" s="263"/>
      <c r="AO2067" s="313"/>
      <c r="AP2067" s="263"/>
      <c r="AQ2067" s="265">
        <v>0</v>
      </c>
      <c r="AR2067" s="268">
        <v>0</v>
      </c>
      <c r="AS2067" s="263"/>
      <c r="AT2067" s="263"/>
      <c r="AU2067" s="422">
        <v>0</v>
      </c>
      <c r="AV2067" s="265">
        <v>0</v>
      </c>
      <c r="AW2067" s="268">
        <v>0</v>
      </c>
      <c r="AX2067" s="422"/>
      <c r="AY2067" s="263"/>
      <c r="AZ2067" s="422">
        <v>0</v>
      </c>
      <c r="BA2067" s="265">
        <v>0</v>
      </c>
      <c r="BB2067" s="268">
        <v>0</v>
      </c>
      <c r="BC2067" s="422"/>
      <c r="BD2067" s="263"/>
    </row>
    <row r="2068" spans="1:56" s="4" customFormat="1" ht="11.25" customHeight="1">
      <c r="A2068" s="123">
        <v>439</v>
      </c>
      <c r="B2068" s="55" t="s">
        <v>958</v>
      </c>
      <c r="C2068" s="345">
        <v>1</v>
      </c>
      <c r="D2068" s="57">
        <v>14061</v>
      </c>
      <c r="E2068" s="94">
        <v>0</v>
      </c>
      <c r="F2068" s="55" t="s">
        <v>132</v>
      </c>
      <c r="G2068" s="55" t="s">
        <v>748</v>
      </c>
      <c r="H2068" s="55" t="s">
        <v>655</v>
      </c>
      <c r="I2068" s="55" t="s">
        <v>103</v>
      </c>
      <c r="J2068" s="55"/>
      <c r="K2068" s="55"/>
      <c r="L2068" s="228" t="s">
        <v>238</v>
      </c>
      <c r="M2068" s="8"/>
      <c r="N2068" s="58"/>
      <c r="O2068" s="55"/>
      <c r="P2068" s="55"/>
      <c r="Q2068" s="228" t="s">
        <v>238</v>
      </c>
      <c r="R2068" s="8"/>
      <c r="S2068" s="58"/>
      <c r="T2068" s="55"/>
      <c r="U2068" s="55"/>
      <c r="V2068" s="228" t="s">
        <v>238</v>
      </c>
      <c r="W2068" s="8"/>
      <c r="X2068" s="58"/>
      <c r="Y2068" s="55"/>
      <c r="Z2068" s="55"/>
      <c r="AA2068" s="228" t="s">
        <v>238</v>
      </c>
      <c r="AB2068" s="8"/>
      <c r="AC2068" s="58"/>
      <c r="AD2068" s="55"/>
      <c r="AE2068" s="55"/>
      <c r="AF2068" s="228" t="s">
        <v>238</v>
      </c>
      <c r="AG2068" s="8">
        <v>0</v>
      </c>
      <c r="AH2068" s="58">
        <v>0</v>
      </c>
      <c r="AI2068" s="55"/>
      <c r="AJ2068" s="55"/>
      <c r="AK2068" s="55"/>
      <c r="AL2068" s="8">
        <v>0</v>
      </c>
      <c r="AM2068" s="58">
        <v>0</v>
      </c>
      <c r="AN2068" s="55"/>
      <c r="AO2068" s="228"/>
      <c r="AP2068" s="55"/>
      <c r="AQ2068" s="200">
        <v>0</v>
      </c>
      <c r="AR2068" s="201">
        <v>0</v>
      </c>
      <c r="AS2068" s="55"/>
      <c r="AT2068" s="55"/>
      <c r="AU2068" s="245">
        <v>0</v>
      </c>
      <c r="AV2068" s="200">
        <v>0</v>
      </c>
      <c r="AW2068" s="201">
        <v>0</v>
      </c>
      <c r="AX2068" s="423"/>
      <c r="AY2068" s="55"/>
      <c r="AZ2068" s="423">
        <v>0</v>
      </c>
      <c r="BA2068" s="200">
        <v>0</v>
      </c>
      <c r="BB2068" s="201">
        <v>0</v>
      </c>
      <c r="BC2068" s="425"/>
      <c r="BD2068" s="136"/>
    </row>
    <row r="2069" spans="1:56" ht="11.25" customHeight="1">
      <c r="A2069" s="123">
        <v>439</v>
      </c>
      <c r="B2069" s="55" t="s">
        <v>958</v>
      </c>
      <c r="C2069" s="345">
        <v>2</v>
      </c>
      <c r="D2069" s="57">
        <v>14719</v>
      </c>
      <c r="E2069" s="94">
        <v>0</v>
      </c>
      <c r="F2069" s="55" t="s">
        <v>132</v>
      </c>
      <c r="G2069" s="55" t="s">
        <v>748</v>
      </c>
      <c r="H2069" s="55" t="s">
        <v>655</v>
      </c>
      <c r="I2069" s="55" t="s">
        <v>103</v>
      </c>
      <c r="J2069" s="55"/>
      <c r="K2069" s="55"/>
      <c r="L2069" s="228" t="s">
        <v>238</v>
      </c>
      <c r="M2069" s="8"/>
      <c r="N2069" s="58"/>
      <c r="O2069" s="55"/>
      <c r="P2069" s="55"/>
      <c r="Q2069" s="228" t="s">
        <v>238</v>
      </c>
      <c r="R2069" s="8"/>
      <c r="S2069" s="58"/>
      <c r="T2069" s="55"/>
      <c r="U2069" s="55"/>
      <c r="V2069" s="228" t="s">
        <v>238</v>
      </c>
      <c r="W2069" s="8"/>
      <c r="X2069" s="58"/>
      <c r="Y2069" s="55"/>
      <c r="Z2069" s="55"/>
      <c r="AA2069" s="228" t="s">
        <v>238</v>
      </c>
      <c r="AB2069" s="8"/>
      <c r="AC2069" s="58"/>
      <c r="AD2069" s="55"/>
      <c r="AE2069" s="55"/>
      <c r="AF2069" s="228" t="s">
        <v>238</v>
      </c>
      <c r="AG2069" s="8">
        <v>0</v>
      </c>
      <c r="AH2069" s="58">
        <v>0</v>
      </c>
      <c r="AI2069" s="55"/>
      <c r="AJ2069" s="55"/>
      <c r="AK2069" s="55"/>
      <c r="AL2069" s="8">
        <v>0</v>
      </c>
      <c r="AM2069" s="58">
        <v>0</v>
      </c>
      <c r="AN2069" s="55"/>
      <c r="AO2069" s="228"/>
      <c r="AP2069" s="55"/>
      <c r="AQ2069" s="200">
        <v>0</v>
      </c>
      <c r="AR2069" s="201">
        <v>0</v>
      </c>
      <c r="AS2069" s="55"/>
      <c r="AT2069" s="55"/>
      <c r="AU2069" s="245">
        <v>0</v>
      </c>
      <c r="AV2069" s="200">
        <v>0</v>
      </c>
      <c r="AW2069" s="201">
        <v>0</v>
      </c>
      <c r="AX2069" s="423"/>
      <c r="AY2069" s="55"/>
      <c r="AZ2069" s="423">
        <v>0</v>
      </c>
      <c r="BA2069" s="200">
        <v>0</v>
      </c>
      <c r="BB2069" s="201">
        <v>0</v>
      </c>
      <c r="BC2069" s="425"/>
      <c r="BD2069" s="136"/>
    </row>
    <row r="2070" spans="1:56" ht="11.25" customHeight="1">
      <c r="A2070" s="357">
        <v>440</v>
      </c>
      <c r="B2070" s="263" t="s">
        <v>1296</v>
      </c>
      <c r="C2070" s="344">
        <v>0</v>
      </c>
      <c r="D2070" s="264"/>
      <c r="E2070" s="421">
        <v>300</v>
      </c>
      <c r="F2070" s="263" t="s">
        <v>551</v>
      </c>
      <c r="G2070" s="263" t="s">
        <v>338</v>
      </c>
      <c r="H2070" s="263" t="s">
        <v>1297</v>
      </c>
      <c r="I2070" s="263" t="s">
        <v>1298</v>
      </c>
      <c r="J2070" s="263" t="s">
        <v>591</v>
      </c>
      <c r="K2070" s="263" t="s">
        <v>848</v>
      </c>
      <c r="L2070" s="288">
        <v>4.3134000000000006</v>
      </c>
      <c r="M2070" s="265">
        <v>4529.0700000000006</v>
      </c>
      <c r="N2070" s="268">
        <v>1.05</v>
      </c>
      <c r="O2070" s="263">
        <v>1</v>
      </c>
      <c r="P2070" s="263"/>
      <c r="Q2070" s="288">
        <v>0</v>
      </c>
      <c r="R2070" s="265">
        <v>0</v>
      </c>
      <c r="S2070" s="268">
        <v>0</v>
      </c>
      <c r="T2070" s="263">
        <v>1</v>
      </c>
      <c r="U2070" s="263"/>
      <c r="V2070" s="277">
        <v>0</v>
      </c>
      <c r="W2070" s="265">
        <v>0</v>
      </c>
      <c r="X2070" s="268">
        <v>0</v>
      </c>
      <c r="Y2070" s="263">
        <v>1</v>
      </c>
      <c r="Z2070" s="263"/>
      <c r="AA2070" s="277">
        <v>0</v>
      </c>
      <c r="AB2070" s="265">
        <v>0</v>
      </c>
      <c r="AC2070" s="268">
        <v>0</v>
      </c>
      <c r="AD2070" s="263">
        <v>1</v>
      </c>
      <c r="AE2070" s="263"/>
      <c r="AF2070" s="277">
        <v>0</v>
      </c>
      <c r="AG2070" s="265">
        <v>0</v>
      </c>
      <c r="AH2070" s="268">
        <v>0</v>
      </c>
      <c r="AI2070" s="263">
        <v>1</v>
      </c>
      <c r="AJ2070" s="263"/>
      <c r="AK2070" s="263">
        <v>0</v>
      </c>
      <c r="AL2070" s="265">
        <v>0</v>
      </c>
      <c r="AM2070" s="268">
        <v>0</v>
      </c>
      <c r="AN2070" s="263"/>
      <c r="AO2070" s="313"/>
      <c r="AP2070" s="263">
        <v>310.76</v>
      </c>
      <c r="AQ2070" s="265">
        <v>355965.19600501441</v>
      </c>
      <c r="AR2070" s="268">
        <v>1.1454665851622294</v>
      </c>
      <c r="AS2070" s="263"/>
      <c r="AT2070" s="263"/>
      <c r="AU2070" s="422">
        <v>1345.7069999999999</v>
      </c>
      <c r="AV2070" s="265">
        <v>1294312.9155035759</v>
      </c>
      <c r="AW2070" s="268">
        <v>0.96180885995508392</v>
      </c>
      <c r="AX2070" s="422"/>
      <c r="AY2070" s="263"/>
      <c r="AZ2070" s="422">
        <v>1733.4119999999998</v>
      </c>
      <c r="BA2070" s="265">
        <v>1852834.6083435065</v>
      </c>
      <c r="BB2070" s="268">
        <v>1.0688945319078826</v>
      </c>
      <c r="BC2070" s="422"/>
      <c r="BD2070" s="263"/>
    </row>
    <row r="2071" spans="1:56" ht="11.25" customHeight="1">
      <c r="A2071" s="123">
        <v>440</v>
      </c>
      <c r="B2071" s="55" t="s">
        <v>1296</v>
      </c>
      <c r="C2071" s="345">
        <v>1</v>
      </c>
      <c r="D2071" s="57">
        <v>43006</v>
      </c>
      <c r="E2071" s="94">
        <v>150</v>
      </c>
      <c r="F2071" s="122" t="s">
        <v>551</v>
      </c>
      <c r="G2071" s="122" t="s">
        <v>338</v>
      </c>
      <c r="H2071" s="122" t="s">
        <v>1297</v>
      </c>
      <c r="I2071" s="55" t="s">
        <v>849</v>
      </c>
      <c r="J2071" s="55" t="s">
        <v>591</v>
      </c>
      <c r="K2071" s="55" t="s">
        <v>848</v>
      </c>
      <c r="L2071" s="226">
        <v>4.3134000000000006</v>
      </c>
      <c r="M2071" s="8">
        <v>4529.0700000000006</v>
      </c>
      <c r="N2071" s="58">
        <v>1.05</v>
      </c>
      <c r="O2071" s="55"/>
      <c r="P2071" s="55">
        <v>1</v>
      </c>
      <c r="Q2071" s="226">
        <v>0</v>
      </c>
      <c r="R2071" s="8">
        <v>0</v>
      </c>
      <c r="S2071" s="58">
        <v>0</v>
      </c>
      <c r="T2071" s="55"/>
      <c r="U2071" s="55">
        <v>1</v>
      </c>
      <c r="V2071" s="226">
        <v>0</v>
      </c>
      <c r="W2071" s="8">
        <v>0</v>
      </c>
      <c r="X2071" s="58">
        <v>0</v>
      </c>
      <c r="Y2071" s="55"/>
      <c r="Z2071" s="55">
        <v>1</v>
      </c>
      <c r="AA2071" s="226">
        <v>0</v>
      </c>
      <c r="AB2071" s="8">
        <v>0</v>
      </c>
      <c r="AC2071" s="58">
        <v>0</v>
      </c>
      <c r="AD2071" s="55"/>
      <c r="AE2071" s="55">
        <v>1</v>
      </c>
      <c r="AF2071" s="226">
        <v>0</v>
      </c>
      <c r="AG2071" s="8">
        <v>0</v>
      </c>
      <c r="AH2071" s="58">
        <v>0</v>
      </c>
      <c r="AI2071" s="55"/>
      <c r="AJ2071" s="55">
        <v>1</v>
      </c>
      <c r="AK2071" s="55">
        <v>0</v>
      </c>
      <c r="AL2071" s="8">
        <v>0</v>
      </c>
      <c r="AM2071" s="58">
        <v>0</v>
      </c>
      <c r="AN2071" s="237">
        <v>1</v>
      </c>
      <c r="AO2071" s="228">
        <v>1</v>
      </c>
      <c r="AP2071" s="55">
        <v>179.94300000000001</v>
      </c>
      <c r="AQ2071" s="200">
        <v>217411.00462775159</v>
      </c>
      <c r="AR2071" s="201">
        <v>1.208221518079345</v>
      </c>
      <c r="AS2071" s="55">
        <v>1</v>
      </c>
      <c r="AT2071" s="55">
        <v>1</v>
      </c>
      <c r="AU2071" s="423">
        <v>709.45699999999999</v>
      </c>
      <c r="AV2071" s="200">
        <v>683068.85122856393</v>
      </c>
      <c r="AW2071" s="201">
        <v>0.96280514707524767</v>
      </c>
      <c r="AX2071" s="423">
        <v>1</v>
      </c>
      <c r="AY2071" s="55"/>
      <c r="AZ2071" s="424">
        <v>792.60299999999995</v>
      </c>
      <c r="BA2071" s="200">
        <v>848176.08556373487</v>
      </c>
      <c r="BB2071" s="201">
        <v>1.070114654579575</v>
      </c>
      <c r="BC2071" s="425">
        <v>1</v>
      </c>
      <c r="BD2071" s="136"/>
    </row>
    <row r="2072" spans="1:56" ht="11.25" customHeight="1">
      <c r="A2072" s="123">
        <v>440</v>
      </c>
      <c r="B2072" s="55" t="s">
        <v>1296</v>
      </c>
      <c r="C2072" s="345">
        <v>1</v>
      </c>
      <c r="D2072" s="57">
        <v>45304</v>
      </c>
      <c r="E2072" s="94">
        <v>150</v>
      </c>
      <c r="F2072" s="122" t="s">
        <v>551</v>
      </c>
      <c r="G2072" s="122" t="s">
        <v>338</v>
      </c>
      <c r="H2072" s="122" t="s">
        <v>1297</v>
      </c>
      <c r="I2072" s="55" t="s">
        <v>849</v>
      </c>
      <c r="J2072" s="55" t="s">
        <v>591</v>
      </c>
      <c r="K2072" s="55" t="s">
        <v>848</v>
      </c>
      <c r="L2072" s="226"/>
      <c r="M2072" s="8"/>
      <c r="N2072" s="58"/>
      <c r="O2072" s="55"/>
      <c r="P2072" s="55"/>
      <c r="Q2072" s="226"/>
      <c r="R2072" s="8"/>
      <c r="S2072" s="58"/>
      <c r="T2072" s="55"/>
      <c r="U2072" s="55"/>
      <c r="V2072" s="226"/>
      <c r="W2072" s="8"/>
      <c r="X2072" s="58"/>
      <c r="Y2072" s="55"/>
      <c r="Z2072" s="55"/>
      <c r="AA2072" s="226"/>
      <c r="AB2072" s="8"/>
      <c r="AC2072" s="58"/>
      <c r="AD2072" s="55"/>
      <c r="AE2072" s="55"/>
      <c r="AF2072" s="226"/>
      <c r="AG2072" s="8"/>
      <c r="AH2072" s="58"/>
      <c r="AI2072" s="55"/>
      <c r="AJ2072" s="55"/>
      <c r="AK2072" s="55"/>
      <c r="AL2072" s="8">
        <v>0</v>
      </c>
      <c r="AM2072" s="58">
        <v>0</v>
      </c>
      <c r="AN2072" s="237">
        <v>1</v>
      </c>
      <c r="AO2072" s="228"/>
      <c r="AP2072" s="55">
        <v>130.81800000000001</v>
      </c>
      <c r="AQ2072" s="200">
        <v>138554.19137726279</v>
      </c>
      <c r="AR2072" s="201">
        <v>1.0591370558888134</v>
      </c>
      <c r="AS2072" s="55">
        <v>1</v>
      </c>
      <c r="AT2072" s="55">
        <v>1</v>
      </c>
      <c r="AU2072" s="423">
        <v>636.25</v>
      </c>
      <c r="AV2072" s="200">
        <v>611244.06427501189</v>
      </c>
      <c r="AW2072" s="201">
        <v>0.96069793992143315</v>
      </c>
      <c r="AX2072" s="423">
        <v>1</v>
      </c>
      <c r="AY2072" s="55">
        <v>1</v>
      </c>
      <c r="AZ2072" s="424">
        <v>940.80899999999997</v>
      </c>
      <c r="BA2072" s="200">
        <v>1004658.5227797711</v>
      </c>
      <c r="BB2072" s="201">
        <v>1.067866615625245</v>
      </c>
      <c r="BC2072" s="425">
        <v>1</v>
      </c>
      <c r="BD2072" s="136">
        <v>1</v>
      </c>
    </row>
    <row r="2073" spans="1:56" s="4" customFormat="1" ht="11.25" customHeight="1">
      <c r="A2073" s="357">
        <v>441</v>
      </c>
      <c r="B2073" s="263" t="s">
        <v>524</v>
      </c>
      <c r="C2073" s="344">
        <v>0</v>
      </c>
      <c r="D2073" s="264"/>
      <c r="E2073" s="421">
        <v>0</v>
      </c>
      <c r="F2073" s="263" t="s">
        <v>132</v>
      </c>
      <c r="G2073" s="263" t="s">
        <v>338</v>
      </c>
      <c r="H2073" s="263" t="s">
        <v>960</v>
      </c>
      <c r="I2073" s="263" t="s">
        <v>103</v>
      </c>
      <c r="J2073" s="263"/>
      <c r="K2073" s="263"/>
      <c r="L2073" s="310" t="s">
        <v>238</v>
      </c>
      <c r="M2073" s="265">
        <v>0</v>
      </c>
      <c r="N2073" s="268">
        <v>0</v>
      </c>
      <c r="O2073" s="302"/>
      <c r="P2073" s="302"/>
      <c r="Q2073" s="310" t="s">
        <v>238</v>
      </c>
      <c r="R2073" s="265">
        <v>0</v>
      </c>
      <c r="S2073" s="268">
        <v>0</v>
      </c>
      <c r="T2073" s="302"/>
      <c r="U2073" s="302"/>
      <c r="V2073" s="310" t="s">
        <v>238</v>
      </c>
      <c r="W2073" s="265">
        <v>0</v>
      </c>
      <c r="X2073" s="268">
        <v>0</v>
      </c>
      <c r="Y2073" s="302"/>
      <c r="Z2073" s="302"/>
      <c r="AA2073" s="309" t="s">
        <v>238</v>
      </c>
      <c r="AB2073" s="265">
        <v>0</v>
      </c>
      <c r="AC2073" s="268">
        <v>0</v>
      </c>
      <c r="AD2073" s="302"/>
      <c r="AE2073" s="302"/>
      <c r="AF2073" s="309" t="s">
        <v>238</v>
      </c>
      <c r="AG2073" s="265">
        <v>0</v>
      </c>
      <c r="AH2073" s="268">
        <v>0</v>
      </c>
      <c r="AI2073" s="302"/>
      <c r="AJ2073" s="302"/>
      <c r="AK2073" s="302"/>
      <c r="AL2073" s="265">
        <v>0</v>
      </c>
      <c r="AM2073" s="268">
        <v>0</v>
      </c>
      <c r="AN2073" s="302"/>
      <c r="AO2073" s="319"/>
      <c r="AP2073" s="302"/>
      <c r="AQ2073" s="265">
        <v>0</v>
      </c>
      <c r="AR2073" s="268">
        <v>0</v>
      </c>
      <c r="AS2073" s="302"/>
      <c r="AT2073" s="302"/>
      <c r="AU2073" s="422">
        <v>0</v>
      </c>
      <c r="AV2073" s="265">
        <v>0</v>
      </c>
      <c r="AW2073" s="268">
        <v>0</v>
      </c>
      <c r="AX2073" s="422"/>
      <c r="AY2073" s="302"/>
      <c r="AZ2073" s="422">
        <v>0</v>
      </c>
      <c r="BA2073" s="265">
        <v>0</v>
      </c>
      <c r="BB2073" s="268">
        <v>0</v>
      </c>
      <c r="BC2073" s="422"/>
      <c r="BD2073" s="302"/>
    </row>
    <row r="2074" spans="1:56" s="4" customFormat="1" ht="11.25" customHeight="1">
      <c r="A2074" s="123">
        <v>441</v>
      </c>
      <c r="B2074" s="55" t="s">
        <v>524</v>
      </c>
      <c r="C2074" s="345">
        <v>1</v>
      </c>
      <c r="D2074" s="57">
        <v>33933</v>
      </c>
      <c r="E2074" s="94">
        <v>0</v>
      </c>
      <c r="F2074" s="55" t="s">
        <v>132</v>
      </c>
      <c r="G2074" s="55" t="s">
        <v>338</v>
      </c>
      <c r="H2074" s="55" t="s">
        <v>960</v>
      </c>
      <c r="I2074" s="55" t="s">
        <v>103</v>
      </c>
      <c r="J2074" s="55"/>
      <c r="K2074" s="55"/>
      <c r="L2074" s="228" t="s">
        <v>238</v>
      </c>
      <c r="M2074" s="8"/>
      <c r="N2074" s="58"/>
      <c r="O2074" s="55"/>
      <c r="P2074" s="55"/>
      <c r="Q2074" s="228" t="s">
        <v>238</v>
      </c>
      <c r="R2074" s="8"/>
      <c r="S2074" s="58"/>
      <c r="T2074" s="55"/>
      <c r="U2074" s="55"/>
      <c r="V2074" s="228" t="s">
        <v>238</v>
      </c>
      <c r="W2074" s="8"/>
      <c r="X2074" s="58"/>
      <c r="Y2074" s="55"/>
      <c r="Z2074" s="55"/>
      <c r="AA2074" s="228" t="s">
        <v>238</v>
      </c>
      <c r="AB2074" s="8"/>
      <c r="AC2074" s="58"/>
      <c r="AD2074" s="55"/>
      <c r="AE2074" s="55"/>
      <c r="AF2074" s="228" t="s">
        <v>238</v>
      </c>
      <c r="AG2074" s="8">
        <v>0</v>
      </c>
      <c r="AH2074" s="58">
        <v>0</v>
      </c>
      <c r="AI2074" s="55"/>
      <c r="AJ2074" s="55"/>
      <c r="AK2074" s="55"/>
      <c r="AL2074" s="8">
        <v>0</v>
      </c>
      <c r="AM2074" s="58">
        <v>0</v>
      </c>
      <c r="AN2074" s="55"/>
      <c r="AO2074" s="228"/>
      <c r="AP2074" s="55"/>
      <c r="AQ2074" s="200">
        <v>0</v>
      </c>
      <c r="AR2074" s="201">
        <v>0</v>
      </c>
      <c r="AS2074" s="55"/>
      <c r="AT2074" s="55"/>
      <c r="AU2074" s="245">
        <v>0</v>
      </c>
      <c r="AV2074" s="200">
        <v>0</v>
      </c>
      <c r="AW2074" s="201">
        <v>0</v>
      </c>
      <c r="AX2074" s="423"/>
      <c r="AY2074" s="55"/>
      <c r="AZ2074" s="423">
        <v>0</v>
      </c>
      <c r="BA2074" s="200">
        <v>0</v>
      </c>
      <c r="BB2074" s="201">
        <v>0</v>
      </c>
      <c r="BC2074" s="425"/>
      <c r="BD2074" s="136"/>
    </row>
    <row r="2075" spans="1:56" ht="11.25" customHeight="1">
      <c r="A2075" s="123">
        <v>441</v>
      </c>
      <c r="B2075" s="55" t="s">
        <v>524</v>
      </c>
      <c r="C2075" s="345">
        <v>2</v>
      </c>
      <c r="D2075" s="57">
        <v>33963</v>
      </c>
      <c r="E2075" s="94">
        <v>0</v>
      </c>
      <c r="F2075" s="55" t="s">
        <v>132</v>
      </c>
      <c r="G2075" s="55" t="s">
        <v>338</v>
      </c>
      <c r="H2075" s="55" t="s">
        <v>960</v>
      </c>
      <c r="I2075" s="55" t="s">
        <v>103</v>
      </c>
      <c r="J2075" s="55"/>
      <c r="K2075" s="55"/>
      <c r="L2075" s="227" t="s">
        <v>238</v>
      </c>
      <c r="M2075" s="200"/>
      <c r="N2075" s="201"/>
      <c r="O2075" s="56"/>
      <c r="P2075" s="56"/>
      <c r="Q2075" s="227" t="s">
        <v>238</v>
      </c>
      <c r="R2075" s="200"/>
      <c r="S2075" s="201"/>
      <c r="T2075" s="56"/>
      <c r="U2075" s="56"/>
      <c r="V2075" s="227" t="s">
        <v>238</v>
      </c>
      <c r="W2075" s="200"/>
      <c r="X2075" s="201"/>
      <c r="Y2075" s="56"/>
      <c r="Z2075" s="56"/>
      <c r="AA2075" s="227" t="s">
        <v>238</v>
      </c>
      <c r="AB2075" s="200"/>
      <c r="AC2075" s="201"/>
      <c r="AD2075" s="56"/>
      <c r="AE2075" s="56"/>
      <c r="AF2075" s="227" t="s">
        <v>238</v>
      </c>
      <c r="AG2075" s="200">
        <v>0</v>
      </c>
      <c r="AH2075" s="201">
        <v>0</v>
      </c>
      <c r="AI2075" s="56"/>
      <c r="AJ2075" s="56"/>
      <c r="AK2075" s="55"/>
      <c r="AL2075" s="8">
        <v>0</v>
      </c>
      <c r="AM2075" s="58">
        <v>0</v>
      </c>
      <c r="AN2075" s="55"/>
      <c r="AO2075" s="228"/>
      <c r="AP2075" s="56"/>
      <c r="AQ2075" s="200">
        <v>0</v>
      </c>
      <c r="AR2075" s="201">
        <v>0</v>
      </c>
      <c r="AS2075" s="56"/>
      <c r="AT2075" s="56"/>
      <c r="AU2075" s="245">
        <v>0</v>
      </c>
      <c r="AV2075" s="200">
        <v>0</v>
      </c>
      <c r="AW2075" s="201">
        <v>0</v>
      </c>
      <c r="AX2075" s="423"/>
      <c r="AY2075" s="56"/>
      <c r="AZ2075" s="423">
        <v>0</v>
      </c>
      <c r="BA2075" s="200">
        <v>0</v>
      </c>
      <c r="BB2075" s="201">
        <v>0</v>
      </c>
      <c r="BC2075" s="425"/>
      <c r="BD2075" s="139"/>
    </row>
    <row r="2076" spans="1:56" s="4" customFormat="1" ht="11.25" customHeight="1">
      <c r="A2076" s="357">
        <v>442</v>
      </c>
      <c r="B2076" s="263" t="s">
        <v>962</v>
      </c>
      <c r="C2076" s="344">
        <v>0</v>
      </c>
      <c r="D2076" s="264"/>
      <c r="E2076" s="421">
        <v>54</v>
      </c>
      <c r="F2076" s="263" t="s">
        <v>144</v>
      </c>
      <c r="G2076" s="263" t="s">
        <v>748</v>
      </c>
      <c r="H2076" s="263" t="s">
        <v>145</v>
      </c>
      <c r="I2076" s="263" t="s">
        <v>103</v>
      </c>
      <c r="J2076" s="263"/>
      <c r="K2076" s="263"/>
      <c r="L2076" s="267">
        <v>203.66655</v>
      </c>
      <c r="M2076" s="265">
        <v>0</v>
      </c>
      <c r="N2076" s="268">
        <v>0</v>
      </c>
      <c r="O2076" s="263"/>
      <c r="P2076" s="263"/>
      <c r="Q2076" s="267">
        <v>201.37805</v>
      </c>
      <c r="R2076" s="265">
        <v>0</v>
      </c>
      <c r="S2076" s="268">
        <v>0</v>
      </c>
      <c r="T2076" s="263"/>
      <c r="U2076" s="263"/>
      <c r="V2076" s="267">
        <v>215.31799999999998</v>
      </c>
      <c r="W2076" s="265">
        <v>0</v>
      </c>
      <c r="X2076" s="268">
        <v>0</v>
      </c>
      <c r="Y2076" s="263"/>
      <c r="Z2076" s="263"/>
      <c r="AA2076" s="265">
        <v>236.96919999999997</v>
      </c>
      <c r="AB2076" s="265">
        <v>0</v>
      </c>
      <c r="AC2076" s="268">
        <v>0</v>
      </c>
      <c r="AD2076" s="263"/>
      <c r="AE2076" s="263"/>
      <c r="AF2076" s="271">
        <v>261.20740000000001</v>
      </c>
      <c r="AG2076" s="265">
        <v>0</v>
      </c>
      <c r="AH2076" s="268">
        <v>0</v>
      </c>
      <c r="AI2076" s="263"/>
      <c r="AJ2076" s="263"/>
      <c r="AK2076" s="263">
        <v>197.2687</v>
      </c>
      <c r="AL2076" s="265">
        <v>0</v>
      </c>
      <c r="AM2076" s="268">
        <v>0</v>
      </c>
      <c r="AN2076" s="263"/>
      <c r="AO2076" s="313"/>
      <c r="AP2076" s="263">
        <v>248.53110000000001</v>
      </c>
      <c r="AQ2076" s="265">
        <v>0</v>
      </c>
      <c r="AR2076" s="268">
        <v>0</v>
      </c>
      <c r="AS2076" s="263"/>
      <c r="AT2076" s="263"/>
      <c r="AU2076" s="422">
        <v>251.01859999999999</v>
      </c>
      <c r="AV2076" s="265">
        <v>0</v>
      </c>
      <c r="AW2076" s="268">
        <v>0</v>
      </c>
      <c r="AX2076" s="422"/>
      <c r="AY2076" s="263"/>
      <c r="AZ2076" s="422">
        <v>274.05284999999998</v>
      </c>
      <c r="BA2076" s="265">
        <v>0</v>
      </c>
      <c r="BB2076" s="268">
        <v>0</v>
      </c>
      <c r="BC2076" s="422"/>
      <c r="BD2076" s="263"/>
    </row>
    <row r="2077" spans="1:56" ht="11.25" customHeight="1">
      <c r="A2077" s="123">
        <v>442</v>
      </c>
      <c r="B2077" s="55" t="s">
        <v>962</v>
      </c>
      <c r="C2077" s="345">
        <v>1</v>
      </c>
      <c r="D2077" s="57">
        <v>20584</v>
      </c>
      <c r="E2077" s="8">
        <v>18</v>
      </c>
      <c r="F2077" s="55" t="s">
        <v>144</v>
      </c>
      <c r="G2077" s="55" t="s">
        <v>748</v>
      </c>
      <c r="H2077" s="55" t="s">
        <v>145</v>
      </c>
      <c r="I2077" s="55" t="s">
        <v>103</v>
      </c>
      <c r="J2077" s="55"/>
      <c r="K2077" s="55"/>
      <c r="L2077" s="55"/>
      <c r="M2077" s="8"/>
      <c r="N2077" s="58"/>
      <c r="O2077" s="55"/>
      <c r="P2077" s="55"/>
      <c r="Q2077" s="55"/>
      <c r="R2077" s="8"/>
      <c r="S2077" s="58"/>
      <c r="T2077" s="55"/>
      <c r="U2077" s="55"/>
      <c r="V2077" s="55"/>
      <c r="W2077" s="8"/>
      <c r="X2077" s="58"/>
      <c r="Y2077" s="55"/>
      <c r="Z2077" s="55"/>
      <c r="AA2077" s="55"/>
      <c r="AB2077" s="8"/>
      <c r="AC2077" s="58"/>
      <c r="AD2077" s="55"/>
      <c r="AE2077" s="55"/>
      <c r="AF2077" s="55"/>
      <c r="AG2077" s="8">
        <v>0</v>
      </c>
      <c r="AH2077" s="58">
        <v>0</v>
      </c>
      <c r="AI2077" s="55"/>
      <c r="AJ2077" s="55"/>
      <c r="AK2077" s="55">
        <v>197.2687</v>
      </c>
      <c r="AL2077" s="8">
        <v>0</v>
      </c>
      <c r="AM2077" s="58">
        <v>0</v>
      </c>
      <c r="AN2077" s="55"/>
      <c r="AO2077" s="228"/>
      <c r="AP2077" s="55">
        <v>248.53</v>
      </c>
      <c r="AQ2077" s="200">
        <v>0</v>
      </c>
      <c r="AR2077" s="201">
        <v>0</v>
      </c>
      <c r="AS2077" s="55"/>
      <c r="AT2077" s="55"/>
      <c r="AU2077" s="423">
        <v>251.01859999999999</v>
      </c>
      <c r="AV2077" s="200">
        <v>0</v>
      </c>
      <c r="AW2077" s="201">
        <v>0</v>
      </c>
      <c r="AX2077" s="423"/>
      <c r="AY2077" s="55"/>
      <c r="AZ2077" s="423">
        <v>274.05284999999998</v>
      </c>
      <c r="BA2077" s="200">
        <v>0</v>
      </c>
      <c r="BB2077" s="201">
        <v>0</v>
      </c>
      <c r="BC2077" s="425"/>
      <c r="BD2077" s="136"/>
    </row>
    <row r="2078" spans="1:56" ht="11.25" customHeight="1">
      <c r="A2078" s="123">
        <v>442</v>
      </c>
      <c r="B2078" s="55" t="s">
        <v>962</v>
      </c>
      <c r="C2078" s="345">
        <v>2</v>
      </c>
      <c r="D2078" s="57">
        <v>24863</v>
      </c>
      <c r="E2078" s="8">
        <v>18</v>
      </c>
      <c r="F2078" s="55" t="s">
        <v>144</v>
      </c>
      <c r="G2078" s="55" t="s">
        <v>748</v>
      </c>
      <c r="H2078" s="55" t="s">
        <v>145</v>
      </c>
      <c r="I2078" s="55" t="s">
        <v>103</v>
      </c>
      <c r="J2078" s="55"/>
      <c r="K2078" s="55"/>
      <c r="L2078" s="55"/>
      <c r="M2078" s="8"/>
      <c r="N2078" s="58"/>
      <c r="O2078" s="55"/>
      <c r="P2078" s="55"/>
      <c r="Q2078" s="55"/>
      <c r="R2078" s="8"/>
      <c r="S2078" s="58"/>
      <c r="T2078" s="55"/>
      <c r="U2078" s="55"/>
      <c r="V2078" s="55"/>
      <c r="W2078" s="8"/>
      <c r="X2078" s="58"/>
      <c r="Y2078" s="55"/>
      <c r="Z2078" s="55"/>
      <c r="AA2078" s="55"/>
      <c r="AB2078" s="8"/>
      <c r="AC2078" s="58"/>
      <c r="AD2078" s="55"/>
      <c r="AE2078" s="55"/>
      <c r="AF2078" s="55"/>
      <c r="AG2078" s="8">
        <v>0</v>
      </c>
      <c r="AH2078" s="58">
        <v>0</v>
      </c>
      <c r="AI2078" s="55"/>
      <c r="AJ2078" s="55"/>
      <c r="AK2078" s="55">
        <v>0</v>
      </c>
      <c r="AL2078" s="8">
        <v>0</v>
      </c>
      <c r="AM2078" s="58">
        <v>0</v>
      </c>
      <c r="AN2078" s="55"/>
      <c r="AO2078" s="228"/>
      <c r="AP2078" s="55">
        <v>0</v>
      </c>
      <c r="AQ2078" s="200">
        <v>0</v>
      </c>
      <c r="AR2078" s="201">
        <v>0</v>
      </c>
      <c r="AS2078" s="55"/>
      <c r="AT2078" s="55"/>
      <c r="AU2078" s="423">
        <v>0</v>
      </c>
      <c r="AV2078" s="200">
        <v>0</v>
      </c>
      <c r="AW2078" s="201">
        <v>0</v>
      </c>
      <c r="AX2078" s="423"/>
      <c r="AY2078" s="55"/>
      <c r="AZ2078" s="423">
        <v>0</v>
      </c>
      <c r="BA2078" s="200">
        <v>0</v>
      </c>
      <c r="BB2078" s="201">
        <v>0</v>
      </c>
      <c r="BC2078" s="425"/>
      <c r="BD2078" s="136"/>
    </row>
    <row r="2079" spans="1:56" s="4" customFormat="1" ht="11.25" customHeight="1">
      <c r="A2079" s="123">
        <v>442</v>
      </c>
      <c r="B2079" s="55" t="s">
        <v>962</v>
      </c>
      <c r="C2079" s="345">
        <v>3</v>
      </c>
      <c r="D2079" s="57">
        <v>24972</v>
      </c>
      <c r="E2079" s="8">
        <v>18</v>
      </c>
      <c r="F2079" s="55" t="s">
        <v>144</v>
      </c>
      <c r="G2079" s="55" t="s">
        <v>748</v>
      </c>
      <c r="H2079" s="55" t="s">
        <v>145</v>
      </c>
      <c r="I2079" s="55" t="s">
        <v>103</v>
      </c>
      <c r="J2079" s="55"/>
      <c r="K2079" s="55"/>
      <c r="L2079" s="55"/>
      <c r="M2079" s="8"/>
      <c r="N2079" s="58"/>
      <c r="O2079" s="55"/>
      <c r="P2079" s="55"/>
      <c r="Q2079" s="55"/>
      <c r="R2079" s="8"/>
      <c r="S2079" s="58"/>
      <c r="T2079" s="55"/>
      <c r="U2079" s="55"/>
      <c r="V2079" s="55"/>
      <c r="W2079" s="8"/>
      <c r="X2079" s="58"/>
      <c r="Y2079" s="55"/>
      <c r="Z2079" s="55"/>
      <c r="AA2079" s="55"/>
      <c r="AB2079" s="8"/>
      <c r="AC2079" s="58"/>
      <c r="AD2079" s="55"/>
      <c r="AE2079" s="55"/>
      <c r="AF2079" s="55"/>
      <c r="AG2079" s="8">
        <v>0</v>
      </c>
      <c r="AH2079" s="58">
        <v>0</v>
      </c>
      <c r="AI2079" s="55"/>
      <c r="AJ2079" s="55"/>
      <c r="AK2079" s="55">
        <v>0</v>
      </c>
      <c r="AL2079" s="8">
        <v>0</v>
      </c>
      <c r="AM2079" s="58">
        <v>0</v>
      </c>
      <c r="AN2079" s="55"/>
      <c r="AO2079" s="228"/>
      <c r="AP2079" s="55">
        <v>0</v>
      </c>
      <c r="AQ2079" s="200">
        <v>0</v>
      </c>
      <c r="AR2079" s="201">
        <v>0</v>
      </c>
      <c r="AS2079" s="55"/>
      <c r="AT2079" s="55"/>
      <c r="AU2079" s="423">
        <v>0</v>
      </c>
      <c r="AV2079" s="200">
        <v>0</v>
      </c>
      <c r="AW2079" s="201">
        <v>0</v>
      </c>
      <c r="AX2079" s="423"/>
      <c r="AY2079" s="55"/>
      <c r="AZ2079" s="423">
        <v>0</v>
      </c>
      <c r="BA2079" s="200">
        <v>0</v>
      </c>
      <c r="BB2079" s="201">
        <v>0</v>
      </c>
      <c r="BC2079" s="425"/>
      <c r="BD2079" s="136"/>
    </row>
    <row r="2080" spans="1:56" ht="11.25" customHeight="1">
      <c r="A2080" s="357">
        <v>443</v>
      </c>
      <c r="B2080" s="263" t="s">
        <v>615</v>
      </c>
      <c r="C2080" s="344">
        <v>0</v>
      </c>
      <c r="D2080" s="264"/>
      <c r="E2080" s="421">
        <v>84</v>
      </c>
      <c r="F2080" s="263" t="s">
        <v>151</v>
      </c>
      <c r="G2080" s="263" t="s">
        <v>748</v>
      </c>
      <c r="H2080" s="263" t="s">
        <v>152</v>
      </c>
      <c r="I2080" s="263" t="s">
        <v>103</v>
      </c>
      <c r="J2080" s="263"/>
      <c r="K2080" s="263"/>
      <c r="L2080" s="267">
        <v>156.94134999999997</v>
      </c>
      <c r="M2080" s="265">
        <v>0</v>
      </c>
      <c r="N2080" s="268">
        <v>0</v>
      </c>
      <c r="O2080" s="263"/>
      <c r="P2080" s="263"/>
      <c r="Q2080" s="267">
        <v>219.75569999999999</v>
      </c>
      <c r="R2080" s="265">
        <v>0</v>
      </c>
      <c r="S2080" s="268">
        <v>0</v>
      </c>
      <c r="T2080" s="263"/>
      <c r="U2080" s="263"/>
      <c r="V2080" s="267">
        <v>288.93804999999998</v>
      </c>
      <c r="W2080" s="265">
        <v>0</v>
      </c>
      <c r="X2080" s="268">
        <v>0</v>
      </c>
      <c r="Y2080" s="263"/>
      <c r="Z2080" s="263"/>
      <c r="AA2080" s="265">
        <v>288.96789999999999</v>
      </c>
      <c r="AB2080" s="265">
        <v>0</v>
      </c>
      <c r="AC2080" s="268">
        <v>0</v>
      </c>
      <c r="AD2080" s="263"/>
      <c r="AE2080" s="263"/>
      <c r="AF2080" s="271">
        <v>398.14924999999994</v>
      </c>
      <c r="AG2080" s="265">
        <v>0</v>
      </c>
      <c r="AH2080" s="268">
        <v>0</v>
      </c>
      <c r="AI2080" s="263"/>
      <c r="AJ2080" s="263"/>
      <c r="AK2080" s="263">
        <v>296.69905</v>
      </c>
      <c r="AL2080" s="265">
        <v>0</v>
      </c>
      <c r="AM2080" s="268">
        <v>0</v>
      </c>
      <c r="AN2080" s="263"/>
      <c r="AO2080" s="313"/>
      <c r="AP2080" s="263"/>
      <c r="AQ2080" s="265">
        <v>0</v>
      </c>
      <c r="AR2080" s="268">
        <v>0</v>
      </c>
      <c r="AS2080" s="263"/>
      <c r="AT2080" s="263"/>
      <c r="AU2080" s="422">
        <v>272.14244999999994</v>
      </c>
      <c r="AV2080" s="265">
        <v>0</v>
      </c>
      <c r="AW2080" s="268">
        <v>0</v>
      </c>
      <c r="AX2080" s="422"/>
      <c r="AY2080" s="263"/>
      <c r="AZ2080" s="422">
        <v>386.89580000000001</v>
      </c>
      <c r="BA2080" s="265">
        <v>0</v>
      </c>
      <c r="BB2080" s="268">
        <v>0</v>
      </c>
      <c r="BC2080" s="422"/>
      <c r="BD2080" s="263"/>
    </row>
    <row r="2081" spans="1:56" ht="11.25" customHeight="1">
      <c r="A2081" s="123">
        <v>443</v>
      </c>
      <c r="B2081" s="55" t="s">
        <v>500</v>
      </c>
      <c r="C2081" s="345">
        <v>1</v>
      </c>
      <c r="D2081" s="57">
        <v>26045</v>
      </c>
      <c r="E2081" s="8">
        <v>42</v>
      </c>
      <c r="F2081" s="55" t="s">
        <v>151</v>
      </c>
      <c r="G2081" s="55" t="s">
        <v>748</v>
      </c>
      <c r="H2081" s="55" t="s">
        <v>152</v>
      </c>
      <c r="I2081" s="55" t="s">
        <v>103</v>
      </c>
      <c r="J2081" s="55"/>
      <c r="K2081" s="55"/>
      <c r="L2081" s="55"/>
      <c r="M2081" s="8"/>
      <c r="N2081" s="58"/>
      <c r="O2081" s="55"/>
      <c r="P2081" s="55"/>
      <c r="Q2081" s="55"/>
      <c r="R2081" s="8"/>
      <c r="S2081" s="58"/>
      <c r="T2081" s="55"/>
      <c r="U2081" s="55"/>
      <c r="V2081" s="55"/>
      <c r="W2081" s="8"/>
      <c r="X2081" s="58"/>
      <c r="Y2081" s="55"/>
      <c r="Z2081" s="55"/>
      <c r="AA2081" s="55"/>
      <c r="AB2081" s="8"/>
      <c r="AC2081" s="58"/>
      <c r="AD2081" s="55"/>
      <c r="AE2081" s="55"/>
      <c r="AF2081" s="55"/>
      <c r="AG2081" s="8">
        <v>0</v>
      </c>
      <c r="AH2081" s="58">
        <v>0</v>
      </c>
      <c r="AI2081" s="55"/>
      <c r="AJ2081" s="55"/>
      <c r="AK2081" s="55">
        <v>243.30735000000001</v>
      </c>
      <c r="AL2081" s="8">
        <v>0</v>
      </c>
      <c r="AM2081" s="58">
        <v>0</v>
      </c>
      <c r="AN2081" s="55"/>
      <c r="AO2081" s="228"/>
      <c r="AP2081" s="55">
        <v>161.16</v>
      </c>
      <c r="AQ2081" s="200">
        <v>0</v>
      </c>
      <c r="AR2081" s="201">
        <v>0</v>
      </c>
      <c r="AS2081" s="55"/>
      <c r="AT2081" s="55"/>
      <c r="AU2081" s="423">
        <v>233.98419999999996</v>
      </c>
      <c r="AV2081" s="200">
        <v>0</v>
      </c>
      <c r="AW2081" s="201">
        <v>0</v>
      </c>
      <c r="AX2081" s="423"/>
      <c r="AY2081" s="55"/>
      <c r="AZ2081" s="423">
        <v>336.30005</v>
      </c>
      <c r="BA2081" s="200">
        <v>0</v>
      </c>
      <c r="BB2081" s="201">
        <v>0</v>
      </c>
      <c r="BC2081" s="425"/>
      <c r="BD2081" s="136"/>
    </row>
    <row r="2082" spans="1:56" ht="11.25" customHeight="1">
      <c r="A2082" s="123">
        <v>443</v>
      </c>
      <c r="B2082" s="55" t="s">
        <v>500</v>
      </c>
      <c r="C2082" s="345">
        <v>2</v>
      </c>
      <c r="D2082" s="57">
        <v>26057</v>
      </c>
      <c r="E2082" s="8">
        <v>42</v>
      </c>
      <c r="F2082" s="55" t="s">
        <v>151</v>
      </c>
      <c r="G2082" s="55" t="s">
        <v>748</v>
      </c>
      <c r="H2082" s="55" t="s">
        <v>152</v>
      </c>
      <c r="I2082" s="55" t="s">
        <v>103</v>
      </c>
      <c r="J2082" s="55"/>
      <c r="K2082" s="55"/>
      <c r="L2082" s="55"/>
      <c r="M2082" s="8"/>
      <c r="N2082" s="58"/>
      <c r="O2082" s="55"/>
      <c r="P2082" s="55"/>
      <c r="Q2082" s="55"/>
      <c r="R2082" s="8"/>
      <c r="S2082" s="58"/>
      <c r="T2082" s="55"/>
      <c r="U2082" s="55"/>
      <c r="V2082" s="55"/>
      <c r="W2082" s="8"/>
      <c r="X2082" s="58"/>
      <c r="Y2082" s="55"/>
      <c r="Z2082" s="55"/>
      <c r="AA2082" s="55"/>
      <c r="AB2082" s="8"/>
      <c r="AC2082" s="58"/>
      <c r="AD2082" s="55"/>
      <c r="AE2082" s="55"/>
      <c r="AF2082" s="55"/>
      <c r="AG2082" s="8">
        <v>0</v>
      </c>
      <c r="AH2082" s="58">
        <v>0</v>
      </c>
      <c r="AI2082" s="55"/>
      <c r="AJ2082" s="55"/>
      <c r="AK2082" s="55">
        <v>53.3917</v>
      </c>
      <c r="AL2082" s="8">
        <v>0</v>
      </c>
      <c r="AM2082" s="58">
        <v>0</v>
      </c>
      <c r="AN2082" s="55"/>
      <c r="AO2082" s="228"/>
      <c r="AP2082" s="55">
        <v>40.700000000000003</v>
      </c>
      <c r="AQ2082" s="200">
        <v>0</v>
      </c>
      <c r="AR2082" s="201">
        <v>0</v>
      </c>
      <c r="AS2082" s="55"/>
      <c r="AT2082" s="55"/>
      <c r="AU2082" s="423">
        <v>38.158249999999995</v>
      </c>
      <c r="AV2082" s="200">
        <v>0</v>
      </c>
      <c r="AW2082" s="201">
        <v>0</v>
      </c>
      <c r="AX2082" s="423"/>
      <c r="AY2082" s="55"/>
      <c r="AZ2082" s="423">
        <v>50.595750000000002</v>
      </c>
      <c r="BA2082" s="200">
        <v>0</v>
      </c>
      <c r="BB2082" s="201">
        <v>0</v>
      </c>
      <c r="BC2082" s="425"/>
      <c r="BD2082" s="136"/>
    </row>
    <row r="2083" spans="1:56" ht="11.25" customHeight="1">
      <c r="A2083" s="123">
        <v>443</v>
      </c>
      <c r="B2083" s="55" t="s">
        <v>501</v>
      </c>
      <c r="C2083" s="345">
        <v>3</v>
      </c>
      <c r="D2083" s="57">
        <v>26021</v>
      </c>
      <c r="E2083" s="94">
        <v>0</v>
      </c>
      <c r="F2083" s="55" t="s">
        <v>151</v>
      </c>
      <c r="G2083" s="55" t="s">
        <v>748</v>
      </c>
      <c r="H2083" s="55" t="s">
        <v>152</v>
      </c>
      <c r="I2083" s="55" t="s">
        <v>103</v>
      </c>
      <c r="J2083" s="55"/>
      <c r="K2083" s="55"/>
      <c r="L2083" s="55"/>
      <c r="M2083" s="8"/>
      <c r="N2083" s="58"/>
      <c r="O2083" s="55"/>
      <c r="P2083" s="55"/>
      <c r="Q2083" s="55"/>
      <c r="R2083" s="8"/>
      <c r="S2083" s="58"/>
      <c r="T2083" s="55"/>
      <c r="U2083" s="55"/>
      <c r="V2083" s="55"/>
      <c r="W2083" s="8"/>
      <c r="X2083" s="58"/>
      <c r="Y2083" s="55"/>
      <c r="Z2083" s="55"/>
      <c r="AA2083" s="55"/>
      <c r="AB2083" s="8"/>
      <c r="AC2083" s="58"/>
      <c r="AD2083" s="55"/>
      <c r="AE2083" s="55"/>
      <c r="AF2083" s="55"/>
      <c r="AG2083" s="8">
        <v>0</v>
      </c>
      <c r="AH2083" s="58">
        <v>0</v>
      </c>
      <c r="AI2083" s="55"/>
      <c r="AJ2083" s="55"/>
      <c r="AK2083" s="55"/>
      <c r="AL2083" s="8">
        <v>0</v>
      </c>
      <c r="AM2083" s="58">
        <v>0</v>
      </c>
      <c r="AN2083" s="55"/>
      <c r="AO2083" s="228"/>
      <c r="AP2083" s="55"/>
      <c r="AQ2083" s="200">
        <v>0</v>
      </c>
      <c r="AR2083" s="201">
        <v>0</v>
      </c>
      <c r="AS2083" s="55"/>
      <c r="AT2083" s="55"/>
      <c r="AU2083" s="245">
        <v>0</v>
      </c>
      <c r="AV2083" s="200">
        <v>0</v>
      </c>
      <c r="AW2083" s="201">
        <v>0</v>
      </c>
      <c r="AX2083" s="423"/>
      <c r="AY2083" s="55"/>
      <c r="AZ2083" s="423">
        <v>0</v>
      </c>
      <c r="BA2083" s="200">
        <v>0</v>
      </c>
      <c r="BB2083" s="201">
        <v>0</v>
      </c>
      <c r="BC2083" s="425"/>
      <c r="BD2083" s="136"/>
    </row>
    <row r="2084" spans="1:56" ht="11.25" customHeight="1">
      <c r="A2084" s="357">
        <v>444</v>
      </c>
      <c r="B2084" s="263" t="s">
        <v>1053</v>
      </c>
      <c r="C2084" s="344">
        <v>0</v>
      </c>
      <c r="D2084" s="264"/>
      <c r="E2084" s="421">
        <v>2520</v>
      </c>
      <c r="F2084" s="263" t="s">
        <v>537</v>
      </c>
      <c r="G2084" s="263" t="s">
        <v>748</v>
      </c>
      <c r="H2084" s="263" t="s">
        <v>1023</v>
      </c>
      <c r="I2084" s="263" t="s">
        <v>849</v>
      </c>
      <c r="J2084" s="263" t="s">
        <v>591</v>
      </c>
      <c r="K2084" s="263" t="s">
        <v>848</v>
      </c>
      <c r="L2084" s="267">
        <v>3527.085</v>
      </c>
      <c r="M2084" s="265">
        <v>3773309.7478156411</v>
      </c>
      <c r="N2084" s="268">
        <v>1.0698097005928808</v>
      </c>
      <c r="O2084" s="263">
        <v>1</v>
      </c>
      <c r="P2084" s="263"/>
      <c r="Q2084" s="311">
        <v>7275.43</v>
      </c>
      <c r="R2084" s="265">
        <v>8222199.0676950552</v>
      </c>
      <c r="S2084" s="268">
        <v>1.1301323863599888</v>
      </c>
      <c r="T2084" s="263">
        <v>1</v>
      </c>
      <c r="U2084" s="263"/>
      <c r="V2084" s="265">
        <v>8053.7020000000002</v>
      </c>
      <c r="W2084" s="265">
        <v>8139245.592253481</v>
      </c>
      <c r="X2084" s="268">
        <v>1.0106216485603119</v>
      </c>
      <c r="Y2084" s="263">
        <v>1</v>
      </c>
      <c r="Z2084" s="263"/>
      <c r="AA2084" s="265">
        <v>5524.2950000000001</v>
      </c>
      <c r="AB2084" s="265">
        <v>5551406.2563212169</v>
      </c>
      <c r="AC2084" s="268">
        <v>1.0049076409426392</v>
      </c>
      <c r="AD2084" s="263">
        <v>1</v>
      </c>
      <c r="AE2084" s="263"/>
      <c r="AF2084" s="265">
        <v>8812.2579999999998</v>
      </c>
      <c r="AG2084" s="265">
        <v>8791050.2380731199</v>
      </c>
      <c r="AH2084" s="268">
        <v>0.99759337936691372</v>
      </c>
      <c r="AI2084" s="263">
        <v>1</v>
      </c>
      <c r="AJ2084" s="263"/>
      <c r="AK2084" s="263">
        <v>12366</v>
      </c>
      <c r="AL2084" s="265">
        <v>12094589.95473003</v>
      </c>
      <c r="AM2084" s="268">
        <v>0.97805191288452453</v>
      </c>
      <c r="AN2084" s="263"/>
      <c r="AO2084" s="313"/>
      <c r="AP2084" s="263">
        <v>14075.25</v>
      </c>
      <c r="AQ2084" s="265">
        <v>13777145.138732035</v>
      </c>
      <c r="AR2084" s="268">
        <v>0.97882063471213909</v>
      </c>
      <c r="AS2084" s="263"/>
      <c r="AT2084" s="263"/>
      <c r="AU2084" s="422">
        <v>14184.380000000001</v>
      </c>
      <c r="AV2084" s="265">
        <v>13883942.146171866</v>
      </c>
      <c r="AW2084" s="268">
        <v>0.97881910567623431</v>
      </c>
      <c r="AX2084" s="422"/>
      <c r="AY2084" s="263"/>
      <c r="AZ2084" s="422">
        <v>12847.931</v>
      </c>
      <c r="BA2084" s="265">
        <v>12425143.244970372</v>
      </c>
      <c r="BB2084" s="268">
        <v>0.96709293075829661</v>
      </c>
      <c r="BC2084" s="422"/>
      <c r="BD2084" s="263"/>
    </row>
    <row r="2085" spans="1:56" s="4" customFormat="1" ht="11.25" customHeight="1">
      <c r="A2085" s="123">
        <v>444</v>
      </c>
      <c r="B2085" s="55" t="s">
        <v>1053</v>
      </c>
      <c r="C2085" s="345">
        <v>1</v>
      </c>
      <c r="D2085" s="57">
        <v>41596</v>
      </c>
      <c r="E2085" s="94">
        <v>600</v>
      </c>
      <c r="F2085" s="55" t="s">
        <v>537</v>
      </c>
      <c r="G2085" s="55" t="s">
        <v>748</v>
      </c>
      <c r="H2085" s="55" t="s">
        <v>1023</v>
      </c>
      <c r="I2085" s="55" t="s">
        <v>849</v>
      </c>
      <c r="J2085" s="55" t="s">
        <v>591</v>
      </c>
      <c r="K2085" s="55" t="s">
        <v>848</v>
      </c>
      <c r="L2085" s="197">
        <v>1961.7070000000001</v>
      </c>
      <c r="M2085" s="8">
        <v>2105677.4145989683</v>
      </c>
      <c r="N2085" s="58">
        <v>1.0733903761361754</v>
      </c>
      <c r="O2085" s="55"/>
      <c r="P2085" s="55"/>
      <c r="Q2085" s="253">
        <v>3040.3820000000001</v>
      </c>
      <c r="R2085" s="8">
        <v>3222941.9175077816</v>
      </c>
      <c r="S2085" s="58">
        <v>1.0600450593076074</v>
      </c>
      <c r="T2085" s="55"/>
      <c r="U2085" s="55"/>
      <c r="V2085" s="8">
        <v>2105.6869999999999</v>
      </c>
      <c r="W2085" s="8">
        <v>2190312.256972508</v>
      </c>
      <c r="X2085" s="58">
        <v>1.0401889060304348</v>
      </c>
      <c r="Y2085" s="55"/>
      <c r="Z2085" s="55"/>
      <c r="AA2085" s="8">
        <v>2497.7939999999999</v>
      </c>
      <c r="AB2085" s="8">
        <v>2499001.9612412914</v>
      </c>
      <c r="AC2085" s="58">
        <v>1.0004836112350703</v>
      </c>
      <c r="AD2085" s="55"/>
      <c r="AE2085" s="55"/>
      <c r="AF2085" s="8"/>
      <c r="AG2085" s="8">
        <v>0</v>
      </c>
      <c r="AH2085" s="58">
        <v>0</v>
      </c>
      <c r="AI2085" s="55"/>
      <c r="AJ2085" s="55"/>
      <c r="AK2085" s="55">
        <v>2970</v>
      </c>
      <c r="AL2085" s="8">
        <v>2999710.5044262256</v>
      </c>
      <c r="AM2085" s="58">
        <v>1.0100035368438469</v>
      </c>
      <c r="AN2085" s="237">
        <v>1</v>
      </c>
      <c r="AO2085" s="228"/>
      <c r="AP2085" s="55">
        <v>3477.9</v>
      </c>
      <c r="AQ2085" s="200">
        <v>3611681.1318097706</v>
      </c>
      <c r="AR2085" s="201">
        <v>1.0384660662496823</v>
      </c>
      <c r="AS2085" s="55">
        <v>1</v>
      </c>
      <c r="AT2085" s="55"/>
      <c r="AU2085" s="423">
        <v>3213.02</v>
      </c>
      <c r="AV2085" s="200">
        <v>3273614.4863277036</v>
      </c>
      <c r="AW2085" s="201">
        <v>1.0188590442411511</v>
      </c>
      <c r="AX2085" s="423">
        <v>1</v>
      </c>
      <c r="AY2085" s="55"/>
      <c r="AZ2085" s="423">
        <v>3211.9290000000001</v>
      </c>
      <c r="BA2085" s="200">
        <v>3270092.8197977026</v>
      </c>
      <c r="BB2085" s="201">
        <v>1.0181086878936934</v>
      </c>
      <c r="BC2085" s="425">
        <v>1</v>
      </c>
      <c r="BD2085" s="136"/>
    </row>
    <row r="2086" spans="1:56" ht="11.25" customHeight="1">
      <c r="A2086" s="123">
        <v>444</v>
      </c>
      <c r="B2086" s="55" t="s">
        <v>1053</v>
      </c>
      <c r="C2086" s="345">
        <v>2</v>
      </c>
      <c r="D2086" s="57">
        <v>42001</v>
      </c>
      <c r="E2086" s="94">
        <v>600</v>
      </c>
      <c r="F2086" s="122" t="s">
        <v>537</v>
      </c>
      <c r="G2086" s="122" t="s">
        <v>748</v>
      </c>
      <c r="H2086" s="122" t="s">
        <v>1023</v>
      </c>
      <c r="I2086" s="55" t="s">
        <v>849</v>
      </c>
      <c r="J2086" s="55" t="s">
        <v>591</v>
      </c>
      <c r="K2086" s="55" t="s">
        <v>848</v>
      </c>
      <c r="L2086" s="197">
        <v>1565.3779999999999</v>
      </c>
      <c r="M2086" s="8">
        <v>1667632.3332166725</v>
      </c>
      <c r="N2086" s="58">
        <v>1.0653224545232352</v>
      </c>
      <c r="O2086" s="55"/>
      <c r="P2086" s="55">
        <v>1</v>
      </c>
      <c r="Q2086" s="253">
        <v>2743.9659999999999</v>
      </c>
      <c r="R2086" s="8">
        <v>2900064.0502797435</v>
      </c>
      <c r="S2086" s="58">
        <v>1.0568877494399505</v>
      </c>
      <c r="T2086" s="55"/>
      <c r="U2086" s="55">
        <v>1</v>
      </c>
      <c r="V2086" s="8">
        <v>1898.577</v>
      </c>
      <c r="W2086" s="8">
        <v>1975805.7100263522</v>
      </c>
      <c r="X2086" s="58">
        <v>1.0406771545353979</v>
      </c>
      <c r="Y2086" s="55"/>
      <c r="Z2086" s="55"/>
      <c r="AA2086" s="8">
        <v>2277.61</v>
      </c>
      <c r="AB2086" s="8">
        <v>2299860.3905277522</v>
      </c>
      <c r="AC2086" s="58">
        <v>1.0097691837179112</v>
      </c>
      <c r="AD2086" s="55"/>
      <c r="AE2086" s="55"/>
      <c r="AF2086" s="8"/>
      <c r="AG2086" s="8">
        <v>0</v>
      </c>
      <c r="AH2086" s="58">
        <v>0</v>
      </c>
      <c r="AI2086" s="55"/>
      <c r="AJ2086" s="55"/>
      <c r="AK2086" s="55">
        <v>3375</v>
      </c>
      <c r="AL2086" s="8">
        <v>3473634.189008249</v>
      </c>
      <c r="AM2086" s="58">
        <v>1.0292249448913331</v>
      </c>
      <c r="AN2086" s="237">
        <v>1</v>
      </c>
      <c r="AO2086" s="228"/>
      <c r="AP2086" s="55">
        <v>3182.54</v>
      </c>
      <c r="AQ2086" s="200">
        <v>3240295.3149244734</v>
      </c>
      <c r="AR2086" s="201">
        <v>1.0181475535026971</v>
      </c>
      <c r="AS2086" s="55">
        <v>1</v>
      </c>
      <c r="AT2086" s="55"/>
      <c r="AU2086" s="423">
        <v>3328.51</v>
      </c>
      <c r="AV2086" s="200">
        <v>3510368.8293005363</v>
      </c>
      <c r="AW2086" s="201">
        <v>1.0546367081067913</v>
      </c>
      <c r="AX2086" s="423">
        <v>1</v>
      </c>
      <c r="AY2086" s="55"/>
      <c r="AZ2086" s="423">
        <v>2806.252</v>
      </c>
      <c r="BA2086" s="200">
        <v>2813877.6273015998</v>
      </c>
      <c r="BB2086" s="201">
        <v>1.0027173708211521</v>
      </c>
      <c r="BC2086" s="425">
        <v>1</v>
      </c>
      <c r="BD2086" s="136"/>
    </row>
    <row r="2087" spans="1:56" ht="11.25" customHeight="1">
      <c r="A2087" s="123">
        <v>444</v>
      </c>
      <c r="B2087" s="55" t="s">
        <v>1053</v>
      </c>
      <c r="C2087" s="345">
        <v>3</v>
      </c>
      <c r="D2087" s="57">
        <v>43422</v>
      </c>
      <c r="E2087" s="94">
        <v>660</v>
      </c>
      <c r="F2087" s="122" t="s">
        <v>537</v>
      </c>
      <c r="G2087" s="122" t="s">
        <v>748</v>
      </c>
      <c r="H2087" s="122" t="s">
        <v>1023</v>
      </c>
      <c r="I2087" s="55" t="s">
        <v>849</v>
      </c>
      <c r="J2087" s="55" t="s">
        <v>591</v>
      </c>
      <c r="K2087" s="55" t="s">
        <v>848</v>
      </c>
      <c r="L2087" s="197"/>
      <c r="M2087" s="8"/>
      <c r="N2087" s="58"/>
      <c r="O2087" s="55"/>
      <c r="P2087" s="55"/>
      <c r="Q2087" s="8">
        <v>1454.3389999999999</v>
      </c>
      <c r="R2087" s="8">
        <v>1868793.9920365417</v>
      </c>
      <c r="S2087" s="58">
        <v>1.2849782561263514</v>
      </c>
      <c r="T2087" s="55"/>
      <c r="U2087" s="55">
        <v>1</v>
      </c>
      <c r="V2087" s="8">
        <v>2004.739</v>
      </c>
      <c r="W2087" s="8">
        <v>1994171.3115169171</v>
      </c>
      <c r="X2087" s="58">
        <v>0.99472864623121371</v>
      </c>
      <c r="Y2087" s="55"/>
      <c r="Z2087" s="55">
        <v>1</v>
      </c>
      <c r="AA2087" s="8">
        <v>235.07</v>
      </c>
      <c r="AB2087" s="8">
        <v>243693.94747758927</v>
      </c>
      <c r="AC2087" s="58">
        <v>1.0366867208813939</v>
      </c>
      <c r="AD2087" s="55"/>
      <c r="AE2087" s="55">
        <v>1</v>
      </c>
      <c r="AF2087" s="8">
        <v>2521.5740000000001</v>
      </c>
      <c r="AG2087" s="8">
        <v>2466838.0753444438</v>
      </c>
      <c r="AH2087" s="58">
        <v>0.97829295326825372</v>
      </c>
      <c r="AI2087" s="55"/>
      <c r="AJ2087" s="55">
        <v>1</v>
      </c>
      <c r="AK2087" s="55">
        <v>2751</v>
      </c>
      <c r="AL2087" s="8">
        <v>2520524.5241851723</v>
      </c>
      <c r="AM2087" s="58">
        <v>0.91622120108512262</v>
      </c>
      <c r="AN2087" s="237">
        <v>1</v>
      </c>
      <c r="AO2087" s="228">
        <v>1</v>
      </c>
      <c r="AP2087" s="55">
        <v>4322.3500000000004</v>
      </c>
      <c r="AQ2087" s="200">
        <v>3940328.0670943139</v>
      </c>
      <c r="AR2087" s="201">
        <v>0.91161707568667816</v>
      </c>
      <c r="AS2087" s="55">
        <v>1</v>
      </c>
      <c r="AT2087" s="55">
        <v>1</v>
      </c>
      <c r="AU2087" s="423">
        <v>3416.57</v>
      </c>
      <c r="AV2087" s="200">
        <v>3097847.2283635689</v>
      </c>
      <c r="AW2087" s="201">
        <v>0.90671264700081322</v>
      </c>
      <c r="AX2087" s="423">
        <v>1</v>
      </c>
      <c r="AY2087" s="55">
        <v>1</v>
      </c>
      <c r="AZ2087" s="423">
        <v>3849.33</v>
      </c>
      <c r="BA2087" s="200">
        <v>3500991.8089680593</v>
      </c>
      <c r="BB2087" s="201">
        <v>0.90950679961657199</v>
      </c>
      <c r="BC2087" s="425">
        <v>1</v>
      </c>
      <c r="BD2087" s="136"/>
    </row>
    <row r="2088" spans="1:56" ht="11.25" customHeight="1">
      <c r="A2088" s="123">
        <v>444</v>
      </c>
      <c r="B2088" s="55" t="s">
        <v>1053</v>
      </c>
      <c r="C2088" s="345">
        <v>4</v>
      </c>
      <c r="D2088" s="57">
        <v>43552</v>
      </c>
      <c r="E2088" s="94">
        <v>660</v>
      </c>
      <c r="F2088" s="122" t="s">
        <v>537</v>
      </c>
      <c r="G2088" s="122" t="s">
        <v>748</v>
      </c>
      <c r="H2088" s="122" t="s">
        <v>1023</v>
      </c>
      <c r="I2088" s="55" t="s">
        <v>849</v>
      </c>
      <c r="J2088" s="55" t="s">
        <v>591</v>
      </c>
      <c r="K2088" s="55" t="s">
        <v>848</v>
      </c>
      <c r="L2088" s="197"/>
      <c r="M2088" s="8"/>
      <c r="N2088" s="58"/>
      <c r="O2088" s="55"/>
      <c r="P2088" s="55"/>
      <c r="Q2088" s="8">
        <v>36.743000000000002</v>
      </c>
      <c r="R2088" s="8">
        <v>230108.44961057184</v>
      </c>
      <c r="S2088" s="58">
        <v>6.2626472963713313</v>
      </c>
      <c r="T2088" s="55"/>
      <c r="U2088" s="55">
        <v>1</v>
      </c>
      <c r="V2088" s="8">
        <v>2044.6990000000001</v>
      </c>
      <c r="W2088" s="8">
        <v>1978956.3131860746</v>
      </c>
      <c r="X2088" s="58">
        <v>0.96784725438124375</v>
      </c>
      <c r="Y2088" s="55"/>
      <c r="Z2088" s="55">
        <v>1</v>
      </c>
      <c r="AA2088" s="8">
        <v>510.82100000000003</v>
      </c>
      <c r="AB2088" s="8">
        <v>508849.95686015987</v>
      </c>
      <c r="AC2088" s="58">
        <v>0.99614142108519388</v>
      </c>
      <c r="AD2088" s="55"/>
      <c r="AE2088" s="55">
        <v>1</v>
      </c>
      <c r="AF2088" s="8">
        <v>1881.9490000000001</v>
      </c>
      <c r="AG2088" s="8">
        <v>1760648.6779267918</v>
      </c>
      <c r="AH2088" s="58">
        <v>0.93554537233835333</v>
      </c>
      <c r="AI2088" s="55"/>
      <c r="AJ2088" s="55">
        <v>1</v>
      </c>
      <c r="AK2088" s="55">
        <v>3270</v>
      </c>
      <c r="AL2088" s="8">
        <v>3092003.8697519843</v>
      </c>
      <c r="AM2088" s="58">
        <v>0.94556693264586666</v>
      </c>
      <c r="AN2088" s="237">
        <v>1</v>
      </c>
      <c r="AO2088" s="228">
        <v>1</v>
      </c>
      <c r="AP2088" s="55">
        <v>3092.46</v>
      </c>
      <c r="AQ2088" s="200">
        <v>2984846.2534940476</v>
      </c>
      <c r="AR2088" s="201">
        <v>0.96520124868035395</v>
      </c>
      <c r="AS2088" s="55">
        <v>1</v>
      </c>
      <c r="AT2088" s="55">
        <v>1</v>
      </c>
      <c r="AU2088" s="423">
        <v>4226.28</v>
      </c>
      <c r="AV2088" s="200">
        <v>4002111.6021800567</v>
      </c>
      <c r="AW2088" s="201">
        <v>0.94695846043803467</v>
      </c>
      <c r="AX2088" s="423">
        <v>1</v>
      </c>
      <c r="AY2088" s="55">
        <v>1</v>
      </c>
      <c r="AZ2088" s="423">
        <v>2980.42</v>
      </c>
      <c r="BA2088" s="200">
        <v>2840180.9889030107</v>
      </c>
      <c r="BB2088" s="201">
        <v>0.95294656085484952</v>
      </c>
      <c r="BC2088" s="425">
        <v>1</v>
      </c>
      <c r="BD2088" s="136"/>
    </row>
    <row r="2089" spans="1:56" ht="11.25" customHeight="1">
      <c r="A2089" s="357">
        <v>445</v>
      </c>
      <c r="B2089" s="263" t="s">
        <v>334</v>
      </c>
      <c r="C2089" s="344">
        <v>0</v>
      </c>
      <c r="D2089" s="264"/>
      <c r="E2089" s="421">
        <v>500</v>
      </c>
      <c r="F2089" s="263" t="s">
        <v>327</v>
      </c>
      <c r="G2089" s="263" t="s">
        <v>748</v>
      </c>
      <c r="H2089" s="263" t="s">
        <v>330</v>
      </c>
      <c r="I2089" s="263" t="s">
        <v>849</v>
      </c>
      <c r="J2089" s="263" t="s">
        <v>591</v>
      </c>
      <c r="K2089" s="263" t="s">
        <v>848</v>
      </c>
      <c r="L2089" s="265">
        <v>2419.087</v>
      </c>
      <c r="M2089" s="265">
        <v>2394512.9821557822</v>
      </c>
      <c r="N2089" s="268">
        <v>0.98984161469008025</v>
      </c>
      <c r="O2089" s="263">
        <v>1</v>
      </c>
      <c r="P2089" s="263"/>
      <c r="Q2089" s="265">
        <v>2467.2424999999998</v>
      </c>
      <c r="R2089" s="265">
        <v>2480750.7312123207</v>
      </c>
      <c r="S2089" s="268">
        <v>1.005475031826957</v>
      </c>
      <c r="T2089" s="263">
        <v>1</v>
      </c>
      <c r="U2089" s="263"/>
      <c r="V2089" s="265">
        <v>2454.5814999999998</v>
      </c>
      <c r="W2089" s="265">
        <v>2396109.3951269374</v>
      </c>
      <c r="X2089" s="268">
        <v>0.97617838117289557</v>
      </c>
      <c r="Y2089" s="263">
        <v>1</v>
      </c>
      <c r="Z2089" s="263"/>
      <c r="AA2089" s="265">
        <v>1652.691</v>
      </c>
      <c r="AB2089" s="265">
        <v>1592742.2984536523</v>
      </c>
      <c r="AC2089" s="268">
        <v>0.96372661220618516</v>
      </c>
      <c r="AD2089" s="263">
        <v>1</v>
      </c>
      <c r="AE2089" s="263"/>
      <c r="AF2089" s="265">
        <v>860.83699999999999</v>
      </c>
      <c r="AG2089" s="265">
        <v>829504.71065008873</v>
      </c>
      <c r="AH2089" s="268">
        <v>0.96360252945689917</v>
      </c>
      <c r="AI2089" s="263">
        <v>1</v>
      </c>
      <c r="AJ2089" s="263"/>
      <c r="AK2089" s="263">
        <v>1395</v>
      </c>
      <c r="AL2089" s="265">
        <v>1455833.579700571</v>
      </c>
      <c r="AM2089" s="268">
        <v>1.0436083008606245</v>
      </c>
      <c r="AN2089" s="263"/>
      <c r="AO2089" s="313"/>
      <c r="AP2089" s="263">
        <v>692.48</v>
      </c>
      <c r="AQ2089" s="265">
        <v>738444.12844064925</v>
      </c>
      <c r="AR2089" s="268">
        <v>1.0663761096936362</v>
      </c>
      <c r="AS2089" s="263"/>
      <c r="AT2089" s="263"/>
      <c r="AU2089" s="422">
        <v>789.8420000000001</v>
      </c>
      <c r="AV2089" s="265">
        <v>831284.31742009136</v>
      </c>
      <c r="AW2089" s="268">
        <v>1.0524691234703791</v>
      </c>
      <c r="AX2089" s="422"/>
      <c r="AY2089" s="263"/>
      <c r="AZ2089" s="422">
        <v>384.31400000000002</v>
      </c>
      <c r="BA2089" s="265">
        <v>431708.26585232257</v>
      </c>
      <c r="BB2089" s="268">
        <v>1.1233217261206265</v>
      </c>
      <c r="BC2089" s="422"/>
      <c r="BD2089" s="263"/>
    </row>
    <row r="2090" spans="1:56" ht="11.25" customHeight="1">
      <c r="A2090" s="123">
        <v>445</v>
      </c>
      <c r="B2090" s="55" t="s">
        <v>334</v>
      </c>
      <c r="C2090" s="345">
        <v>1</v>
      </c>
      <c r="D2090" s="57">
        <v>32228</v>
      </c>
      <c r="E2090" s="94">
        <v>0</v>
      </c>
      <c r="F2090" s="55" t="s">
        <v>327</v>
      </c>
      <c r="G2090" s="55" t="s">
        <v>748</v>
      </c>
      <c r="H2090" s="55" t="s">
        <v>330</v>
      </c>
      <c r="I2090" s="55" t="s">
        <v>849</v>
      </c>
      <c r="J2090" s="55" t="s">
        <v>591</v>
      </c>
      <c r="K2090" s="55" t="s">
        <v>848</v>
      </c>
      <c r="L2090" s="8"/>
      <c r="M2090" s="8"/>
      <c r="N2090" s="58"/>
      <c r="O2090" s="55"/>
      <c r="P2090" s="55"/>
      <c r="Q2090" s="8"/>
      <c r="R2090" s="8"/>
      <c r="S2090" s="58"/>
      <c r="T2090" s="55"/>
      <c r="U2090" s="55"/>
      <c r="V2090" s="8"/>
      <c r="W2090" s="8"/>
      <c r="X2090" s="58"/>
      <c r="Y2090" s="55"/>
      <c r="Z2090" s="55"/>
      <c r="AA2090" s="8"/>
      <c r="AB2090" s="8"/>
      <c r="AC2090" s="58"/>
      <c r="AD2090" s="55"/>
      <c r="AE2090" s="55"/>
      <c r="AF2090" s="8"/>
      <c r="AG2090" s="8"/>
      <c r="AH2090" s="58"/>
      <c r="AI2090" s="55"/>
      <c r="AJ2090" s="55"/>
      <c r="AK2090" s="55"/>
      <c r="AL2090" s="8">
        <v>0</v>
      </c>
      <c r="AM2090" s="58">
        <v>0</v>
      </c>
      <c r="AN2090" s="237">
        <v>1</v>
      </c>
      <c r="AO2090" s="228"/>
      <c r="AP2090" s="55"/>
      <c r="AQ2090" s="200">
        <v>0</v>
      </c>
      <c r="AR2090" s="201">
        <v>0</v>
      </c>
      <c r="AS2090" s="55">
        <v>1</v>
      </c>
      <c r="AT2090" s="55"/>
      <c r="AU2090" s="245">
        <v>0</v>
      </c>
      <c r="AV2090" s="200">
        <v>0</v>
      </c>
      <c r="AW2090" s="201">
        <v>0</v>
      </c>
      <c r="AX2090" s="423">
        <v>1</v>
      </c>
      <c r="AY2090" s="55"/>
      <c r="AZ2090" s="245">
        <v>0</v>
      </c>
      <c r="BA2090" s="200">
        <v>0</v>
      </c>
      <c r="BB2090" s="201">
        <v>0</v>
      </c>
      <c r="BC2090" s="425">
        <v>1</v>
      </c>
      <c r="BD2090" s="136"/>
    </row>
    <row r="2091" spans="1:56" ht="11.25" customHeight="1">
      <c r="A2091" s="123">
        <v>445</v>
      </c>
      <c r="B2091" s="55" t="s">
        <v>334</v>
      </c>
      <c r="C2091" s="345">
        <v>2</v>
      </c>
      <c r="D2091" s="57">
        <v>34059</v>
      </c>
      <c r="E2091" s="94">
        <v>0</v>
      </c>
      <c r="F2091" s="55" t="s">
        <v>327</v>
      </c>
      <c r="G2091" s="55" t="s">
        <v>748</v>
      </c>
      <c r="H2091" s="55" t="s">
        <v>330</v>
      </c>
      <c r="I2091" s="55" t="s">
        <v>849</v>
      </c>
      <c r="J2091" s="55" t="s">
        <v>591</v>
      </c>
      <c r="K2091" s="55" t="s">
        <v>848</v>
      </c>
      <c r="L2091" s="8"/>
      <c r="M2091" s="8"/>
      <c r="N2091" s="58"/>
      <c r="O2091" s="55"/>
      <c r="P2091" s="55"/>
      <c r="Q2091" s="8"/>
      <c r="R2091" s="8"/>
      <c r="S2091" s="58"/>
      <c r="T2091" s="55"/>
      <c r="U2091" s="55"/>
      <c r="V2091" s="8"/>
      <c r="W2091" s="8"/>
      <c r="X2091" s="58"/>
      <c r="Y2091" s="55"/>
      <c r="Z2091" s="55"/>
      <c r="AA2091" s="8"/>
      <c r="AB2091" s="8"/>
      <c r="AC2091" s="58"/>
      <c r="AD2091" s="55"/>
      <c r="AE2091" s="55"/>
      <c r="AF2091" s="8"/>
      <c r="AG2091" s="8"/>
      <c r="AH2091" s="58"/>
      <c r="AI2091" s="55"/>
      <c r="AJ2091" s="55"/>
      <c r="AK2091" s="55"/>
      <c r="AL2091" s="8">
        <v>0</v>
      </c>
      <c r="AM2091" s="58">
        <v>0</v>
      </c>
      <c r="AN2091" s="237">
        <v>1</v>
      </c>
      <c r="AO2091" s="228"/>
      <c r="AP2091" s="55"/>
      <c r="AQ2091" s="200">
        <v>0</v>
      </c>
      <c r="AR2091" s="201">
        <v>0</v>
      </c>
      <c r="AS2091" s="55">
        <v>1</v>
      </c>
      <c r="AT2091" s="55"/>
      <c r="AU2091" s="245">
        <v>0</v>
      </c>
      <c r="AV2091" s="200">
        <v>0</v>
      </c>
      <c r="AW2091" s="201">
        <v>0</v>
      </c>
      <c r="AX2091" s="423">
        <v>1</v>
      </c>
      <c r="AY2091" s="55"/>
      <c r="AZ2091" s="245">
        <v>0</v>
      </c>
      <c r="BA2091" s="200">
        <v>0</v>
      </c>
      <c r="BB2091" s="201">
        <v>0</v>
      </c>
      <c r="BC2091" s="425">
        <v>1</v>
      </c>
      <c r="BD2091" s="136"/>
    </row>
    <row r="2092" spans="1:56" ht="11.25" customHeight="1">
      <c r="A2092" s="123">
        <v>445</v>
      </c>
      <c r="B2092" s="55" t="s">
        <v>1122</v>
      </c>
      <c r="C2092" s="345">
        <v>3</v>
      </c>
      <c r="D2092" s="57">
        <v>42092</v>
      </c>
      <c r="E2092" s="94">
        <v>250</v>
      </c>
      <c r="F2092" s="122" t="s">
        <v>327</v>
      </c>
      <c r="G2092" s="122" t="s">
        <v>748</v>
      </c>
      <c r="H2092" s="122" t="s">
        <v>330</v>
      </c>
      <c r="I2092" s="55" t="s">
        <v>849</v>
      </c>
      <c r="J2092" s="55" t="s">
        <v>591</v>
      </c>
      <c r="K2092" s="55" t="s">
        <v>848</v>
      </c>
      <c r="L2092" s="8">
        <v>1248.0550000000001</v>
      </c>
      <c r="M2092" s="8">
        <v>1238330.8464285082</v>
      </c>
      <c r="N2092" s="58">
        <v>0.99220855365228944</v>
      </c>
      <c r="O2092" s="55"/>
      <c r="P2092" s="55">
        <v>1</v>
      </c>
      <c r="Q2092" s="8">
        <v>1167.7384999999999</v>
      </c>
      <c r="R2092" s="8">
        <v>1184050.7342230596</v>
      </c>
      <c r="S2092" s="58">
        <v>1.0139690814536471</v>
      </c>
      <c r="T2092" s="55"/>
      <c r="U2092" s="55">
        <v>1</v>
      </c>
      <c r="V2092" s="8">
        <v>1321.0735</v>
      </c>
      <c r="W2092" s="8">
        <v>1289176.8223011862</v>
      </c>
      <c r="X2092" s="58">
        <v>0.97585548593714599</v>
      </c>
      <c r="Y2092" s="55"/>
      <c r="Z2092" s="55">
        <v>1</v>
      </c>
      <c r="AA2092" s="8">
        <v>1020.455</v>
      </c>
      <c r="AB2092" s="8">
        <v>970698.60695003532</v>
      </c>
      <c r="AC2092" s="58">
        <v>0.95124097285038078</v>
      </c>
      <c r="AD2092" s="55"/>
      <c r="AE2092" s="55"/>
      <c r="AF2092" s="8"/>
      <c r="AG2092" s="8">
        <v>0</v>
      </c>
      <c r="AH2092" s="58">
        <v>0</v>
      </c>
      <c r="AI2092" s="55"/>
      <c r="AJ2092" s="55"/>
      <c r="AK2092" s="55">
        <v>778</v>
      </c>
      <c r="AL2092" s="8">
        <v>801273.14961779525</v>
      </c>
      <c r="AM2092" s="58">
        <v>1.0299140740588628</v>
      </c>
      <c r="AN2092" s="237">
        <v>1</v>
      </c>
      <c r="AO2092" s="228"/>
      <c r="AP2092" s="55">
        <v>360.21199999999999</v>
      </c>
      <c r="AQ2092" s="200">
        <v>389172.86442201788</v>
      </c>
      <c r="AR2092" s="201">
        <v>1.0803994992449388</v>
      </c>
      <c r="AS2092" s="55">
        <v>1</v>
      </c>
      <c r="AT2092" s="55"/>
      <c r="AU2092" s="423">
        <v>341.62900000000002</v>
      </c>
      <c r="AV2092" s="200">
        <v>362497.27226690599</v>
      </c>
      <c r="AW2092" s="201">
        <v>1.0610846042546329</v>
      </c>
      <c r="AX2092" s="423">
        <v>1</v>
      </c>
      <c r="AY2092" s="55"/>
      <c r="AZ2092" s="427">
        <v>197.69300000000001</v>
      </c>
      <c r="BA2092" s="200">
        <v>223020.64219391524</v>
      </c>
      <c r="BB2092" s="201">
        <v>1.1281160293683399</v>
      </c>
      <c r="BC2092" s="425">
        <v>1</v>
      </c>
      <c r="BD2092" s="136"/>
    </row>
    <row r="2093" spans="1:56" ht="11.25" customHeight="1">
      <c r="A2093" s="123">
        <v>445</v>
      </c>
      <c r="B2093" s="55" t="s">
        <v>1122</v>
      </c>
      <c r="C2093" s="345">
        <v>4</v>
      </c>
      <c r="D2093" s="57">
        <v>42272</v>
      </c>
      <c r="E2093" s="94">
        <v>250</v>
      </c>
      <c r="F2093" s="122" t="s">
        <v>327</v>
      </c>
      <c r="G2093" s="122" t="s">
        <v>748</v>
      </c>
      <c r="H2093" s="122" t="s">
        <v>330</v>
      </c>
      <c r="I2093" s="55" t="s">
        <v>849</v>
      </c>
      <c r="J2093" s="55" t="s">
        <v>591</v>
      </c>
      <c r="K2093" s="55" t="s">
        <v>848</v>
      </c>
      <c r="L2093" s="8">
        <v>1171.0319999999999</v>
      </c>
      <c r="M2093" s="8">
        <v>1156182.1357272735</v>
      </c>
      <c r="N2093" s="58">
        <v>0.98731899361185138</v>
      </c>
      <c r="O2093" s="55"/>
      <c r="P2093" s="55">
        <v>1</v>
      </c>
      <c r="Q2093" s="8">
        <v>1299.5039999999999</v>
      </c>
      <c r="R2093" s="8">
        <v>1296699.9967629344</v>
      </c>
      <c r="S2093" s="58">
        <v>0.99784225116885705</v>
      </c>
      <c r="T2093" s="55"/>
      <c r="U2093" s="55">
        <v>1</v>
      </c>
      <c r="V2093" s="8">
        <v>1133.508</v>
      </c>
      <c r="W2093" s="8">
        <v>1106824.0429624049</v>
      </c>
      <c r="X2093" s="58">
        <v>0.97645896011532773</v>
      </c>
      <c r="Y2093" s="55"/>
      <c r="Z2093" s="55">
        <v>1</v>
      </c>
      <c r="AA2093" s="8">
        <v>632.23599999999999</v>
      </c>
      <c r="AB2093" s="8">
        <v>622043.69155819865</v>
      </c>
      <c r="AC2093" s="58">
        <v>0.98387894956661548</v>
      </c>
      <c r="AD2093" s="55"/>
      <c r="AE2093" s="55">
        <v>1</v>
      </c>
      <c r="AF2093" s="8">
        <v>417.04</v>
      </c>
      <c r="AG2093" s="8">
        <v>402973.66146832885</v>
      </c>
      <c r="AH2093" s="58">
        <v>0.96627100870019389</v>
      </c>
      <c r="AI2093" s="55"/>
      <c r="AJ2093" s="55"/>
      <c r="AK2093" s="55">
        <v>617</v>
      </c>
      <c r="AL2093" s="8">
        <v>654462.81053674559</v>
      </c>
      <c r="AM2093" s="58">
        <v>1.0607176832038017</v>
      </c>
      <c r="AN2093" s="237">
        <v>1</v>
      </c>
      <c r="AO2093" s="228"/>
      <c r="AP2093" s="55">
        <v>332.27199999999999</v>
      </c>
      <c r="AQ2093" s="200">
        <v>349254.3260685206</v>
      </c>
      <c r="AR2093" s="201">
        <v>1.051109711527064</v>
      </c>
      <c r="AS2093" s="55">
        <v>1</v>
      </c>
      <c r="AT2093" s="55"/>
      <c r="AU2093" s="423">
        <v>448.21300000000002</v>
      </c>
      <c r="AV2093" s="200">
        <v>468787.04515318538</v>
      </c>
      <c r="AW2093" s="201">
        <v>1.0459023838067736</v>
      </c>
      <c r="AX2093" s="423">
        <v>1</v>
      </c>
      <c r="AY2093" s="55"/>
      <c r="AZ2093" s="427">
        <v>186.62100000000001</v>
      </c>
      <c r="BA2093" s="200">
        <v>208687.62365840742</v>
      </c>
      <c r="BB2093" s="201">
        <v>1.1182429826140006</v>
      </c>
      <c r="BC2093" s="425">
        <v>1</v>
      </c>
      <c r="BD2093" s="136"/>
    </row>
    <row r="2094" spans="1:56" ht="11.25" customHeight="1">
      <c r="A2094" s="357">
        <v>446</v>
      </c>
      <c r="B2094" s="263" t="s">
        <v>121</v>
      </c>
      <c r="C2094" s="344">
        <v>0</v>
      </c>
      <c r="D2094" s="264"/>
      <c r="E2094" s="421">
        <v>2000</v>
      </c>
      <c r="F2094" s="263" t="s">
        <v>978</v>
      </c>
      <c r="G2094" s="263" t="s">
        <v>589</v>
      </c>
      <c r="H2094" s="263" t="s">
        <v>590</v>
      </c>
      <c r="I2094" s="263" t="s">
        <v>849</v>
      </c>
      <c r="J2094" s="263" t="s">
        <v>591</v>
      </c>
      <c r="K2094" s="263" t="s">
        <v>848</v>
      </c>
      <c r="L2094" s="267">
        <v>11062</v>
      </c>
      <c r="M2094" s="265">
        <v>10840491.216940213</v>
      </c>
      <c r="N2094" s="268">
        <v>0.97997570212802509</v>
      </c>
      <c r="O2094" s="263">
        <v>1</v>
      </c>
      <c r="P2094" s="263"/>
      <c r="Q2094" s="267">
        <v>11703</v>
      </c>
      <c r="R2094" s="265">
        <v>11472117.102017792</v>
      </c>
      <c r="S2094" s="268">
        <v>0.98027147757137412</v>
      </c>
      <c r="T2094" s="263">
        <v>1</v>
      </c>
      <c r="U2094" s="263"/>
      <c r="V2094" s="267">
        <v>9963.1099999999988</v>
      </c>
      <c r="W2094" s="265">
        <v>9716801.6104565039</v>
      </c>
      <c r="X2094" s="268">
        <v>0.97527796144542267</v>
      </c>
      <c r="Y2094" s="263">
        <v>1</v>
      </c>
      <c r="Z2094" s="263"/>
      <c r="AA2094" s="267">
        <v>8102.5499999999993</v>
      </c>
      <c r="AB2094" s="265">
        <v>7926584.4756696094</v>
      </c>
      <c r="AC2094" s="268">
        <v>0.97828269812214796</v>
      </c>
      <c r="AD2094" s="263">
        <v>1</v>
      </c>
      <c r="AE2094" s="263"/>
      <c r="AF2094" s="267">
        <v>10880.04</v>
      </c>
      <c r="AG2094" s="265">
        <v>10635365.275078762</v>
      </c>
      <c r="AH2094" s="268">
        <v>0.97751159693151513</v>
      </c>
      <c r="AI2094" s="263">
        <v>1</v>
      </c>
      <c r="AJ2094" s="263"/>
      <c r="AK2094" s="263">
        <v>11900.95</v>
      </c>
      <c r="AL2094" s="265">
        <v>11415951.636180559</v>
      </c>
      <c r="AM2094" s="268">
        <v>0.95924708835685879</v>
      </c>
      <c r="AN2094" s="263"/>
      <c r="AO2094" s="313"/>
      <c r="AP2094" s="263">
        <v>10943.2</v>
      </c>
      <c r="AQ2094" s="265">
        <v>10611616.180029865</v>
      </c>
      <c r="AR2094" s="268">
        <v>0.96969955589131751</v>
      </c>
      <c r="AS2094" s="263"/>
      <c r="AT2094" s="263"/>
      <c r="AU2094" s="422">
        <v>11456.221594000001</v>
      </c>
      <c r="AV2094" s="265">
        <v>11152034.739136105</v>
      </c>
      <c r="AW2094" s="268">
        <v>0.97344789009465316</v>
      </c>
      <c r="AX2094" s="422"/>
      <c r="AY2094" s="263"/>
      <c r="AZ2094" s="422">
        <v>10420.572398</v>
      </c>
      <c r="BA2094" s="265">
        <v>10425310.735361038</v>
      </c>
      <c r="BB2094" s="268">
        <v>1.0004547098930905</v>
      </c>
      <c r="BC2094" s="422"/>
      <c r="BD2094" s="263"/>
    </row>
    <row r="2095" spans="1:56" ht="11.25" customHeight="1">
      <c r="A2095" s="123">
        <v>446</v>
      </c>
      <c r="B2095" s="55" t="s">
        <v>121</v>
      </c>
      <c r="C2095" s="345">
        <v>1</v>
      </c>
      <c r="D2095" s="57">
        <v>37309</v>
      </c>
      <c r="E2095" s="94">
        <v>500</v>
      </c>
      <c r="F2095" s="55" t="s">
        <v>978</v>
      </c>
      <c r="G2095" s="55" t="s">
        <v>589</v>
      </c>
      <c r="H2095" s="55" t="s">
        <v>590</v>
      </c>
      <c r="I2095" s="55" t="s">
        <v>849</v>
      </c>
      <c r="J2095" s="55" t="s">
        <v>591</v>
      </c>
      <c r="K2095" s="55" t="s">
        <v>848</v>
      </c>
      <c r="L2095" s="55"/>
      <c r="M2095" s="8"/>
      <c r="N2095" s="58"/>
      <c r="O2095" s="55"/>
      <c r="P2095" s="55"/>
      <c r="Q2095" s="55"/>
      <c r="R2095" s="8"/>
      <c r="S2095" s="58"/>
      <c r="T2095" s="55"/>
      <c r="U2095" s="55"/>
      <c r="V2095" s="55"/>
      <c r="W2095" s="8"/>
      <c r="X2095" s="58"/>
      <c r="Y2095" s="55"/>
      <c r="Z2095" s="55"/>
      <c r="AA2095" s="55"/>
      <c r="AB2095" s="8"/>
      <c r="AC2095" s="58"/>
      <c r="AD2095" s="55"/>
      <c r="AE2095" s="55"/>
      <c r="AF2095" s="55"/>
      <c r="AG2095" s="8"/>
      <c r="AH2095" s="58"/>
      <c r="AI2095" s="55"/>
      <c r="AJ2095" s="55"/>
      <c r="AK2095" s="55">
        <v>3235.12</v>
      </c>
      <c r="AL2095" s="8">
        <v>3121811.780009436</v>
      </c>
      <c r="AM2095" s="58">
        <v>0.9649755743247348</v>
      </c>
      <c r="AN2095" s="237">
        <v>1</v>
      </c>
      <c r="AO2095" s="228"/>
      <c r="AP2095" s="55">
        <v>2463.09</v>
      </c>
      <c r="AQ2095" s="200">
        <v>2398539.1056753495</v>
      </c>
      <c r="AR2095" s="201">
        <v>0.97379271795807265</v>
      </c>
      <c r="AS2095" s="55">
        <v>1</v>
      </c>
      <c r="AT2095" s="55"/>
      <c r="AU2095" s="423">
        <v>3128.9108780000001</v>
      </c>
      <c r="AV2095" s="200">
        <v>3054392.1601175121</v>
      </c>
      <c r="AW2095" s="201">
        <v>0.97618381577869662</v>
      </c>
      <c r="AX2095" s="423">
        <v>1</v>
      </c>
      <c r="AY2095" s="55"/>
      <c r="AZ2095" s="426">
        <v>2391.902</v>
      </c>
      <c r="BA2095" s="200">
        <v>2414375.7969543776</v>
      </c>
      <c r="BB2095" s="201">
        <v>1.0093957850089081</v>
      </c>
      <c r="BC2095" s="425">
        <v>1</v>
      </c>
      <c r="BD2095" s="136"/>
    </row>
    <row r="2096" spans="1:56" s="4" customFormat="1" ht="11.25" customHeight="1">
      <c r="A2096" s="123">
        <v>446</v>
      </c>
      <c r="B2096" s="55" t="s">
        <v>121</v>
      </c>
      <c r="C2096" s="345">
        <v>2</v>
      </c>
      <c r="D2096" s="57">
        <v>37492</v>
      </c>
      <c r="E2096" s="94">
        <v>500</v>
      </c>
      <c r="F2096" s="55" t="s">
        <v>978</v>
      </c>
      <c r="G2096" s="55" t="s">
        <v>589</v>
      </c>
      <c r="H2096" s="55" t="s">
        <v>590</v>
      </c>
      <c r="I2096" s="55" t="s">
        <v>849</v>
      </c>
      <c r="J2096" s="55" t="s">
        <v>591</v>
      </c>
      <c r="K2096" s="55" t="s">
        <v>848</v>
      </c>
      <c r="L2096" s="55"/>
      <c r="M2096" s="8"/>
      <c r="N2096" s="58"/>
      <c r="O2096" s="55"/>
      <c r="P2096" s="55"/>
      <c r="Q2096" s="55"/>
      <c r="R2096" s="8"/>
      <c r="S2096" s="58"/>
      <c r="T2096" s="55"/>
      <c r="U2096" s="55"/>
      <c r="V2096" s="55"/>
      <c r="W2096" s="8"/>
      <c r="X2096" s="58"/>
      <c r="Y2096" s="55"/>
      <c r="Z2096" s="55"/>
      <c r="AA2096" s="55"/>
      <c r="AB2096" s="8"/>
      <c r="AC2096" s="58"/>
      <c r="AD2096" s="55"/>
      <c r="AE2096" s="55"/>
      <c r="AF2096" s="55"/>
      <c r="AG2096" s="8"/>
      <c r="AH2096" s="58"/>
      <c r="AI2096" s="55"/>
      <c r="AJ2096" s="55"/>
      <c r="AK2096" s="55">
        <v>2723.84</v>
      </c>
      <c r="AL2096" s="8">
        <v>2620416.7968233861</v>
      </c>
      <c r="AM2096" s="58">
        <v>0.96203036772475103</v>
      </c>
      <c r="AN2096" s="237">
        <v>1</v>
      </c>
      <c r="AO2096" s="228"/>
      <c r="AP2096" s="55">
        <v>2888.38</v>
      </c>
      <c r="AQ2096" s="200">
        <v>2826940.556194277</v>
      </c>
      <c r="AR2096" s="201">
        <v>0.9787287532091612</v>
      </c>
      <c r="AS2096" s="55">
        <v>1</v>
      </c>
      <c r="AT2096" s="55"/>
      <c r="AU2096" s="423">
        <v>2427.7347990000003</v>
      </c>
      <c r="AV2096" s="200">
        <v>2395026.7498843665</v>
      </c>
      <c r="AW2096" s="201">
        <v>0.98652733851773822</v>
      </c>
      <c r="AX2096" s="423">
        <v>1</v>
      </c>
      <c r="AY2096" s="55"/>
      <c r="AZ2096" s="426">
        <v>2772.3270480000001</v>
      </c>
      <c r="BA2096" s="200">
        <v>2801080.4989347393</v>
      </c>
      <c r="BB2096" s="201">
        <v>1.0103715941290126</v>
      </c>
      <c r="BC2096" s="425">
        <v>1</v>
      </c>
      <c r="BD2096" s="136"/>
    </row>
    <row r="2097" spans="1:56" ht="11.25" customHeight="1">
      <c r="A2097" s="123">
        <v>446</v>
      </c>
      <c r="B2097" s="55" t="s">
        <v>121</v>
      </c>
      <c r="C2097" s="345">
        <v>3</v>
      </c>
      <c r="D2097" s="57">
        <v>40633</v>
      </c>
      <c r="E2097" s="94">
        <v>500</v>
      </c>
      <c r="F2097" s="55" t="s">
        <v>978</v>
      </c>
      <c r="G2097" s="55" t="s">
        <v>589</v>
      </c>
      <c r="H2097" s="55" t="s">
        <v>590</v>
      </c>
      <c r="I2097" s="55" t="s">
        <v>849</v>
      </c>
      <c r="J2097" s="55" t="s">
        <v>591</v>
      </c>
      <c r="K2097" s="55" t="s">
        <v>848</v>
      </c>
      <c r="L2097" s="55"/>
      <c r="M2097" s="8"/>
      <c r="N2097" s="58"/>
      <c r="O2097" s="55"/>
      <c r="P2097" s="55"/>
      <c r="Q2097" s="55"/>
      <c r="R2097" s="8"/>
      <c r="S2097" s="58"/>
      <c r="T2097" s="55"/>
      <c r="U2097" s="55"/>
      <c r="V2097" s="55"/>
      <c r="W2097" s="8"/>
      <c r="X2097" s="58"/>
      <c r="Y2097" s="55"/>
      <c r="Z2097" s="55"/>
      <c r="AA2097" s="55"/>
      <c r="AB2097" s="8"/>
      <c r="AC2097" s="58"/>
      <c r="AD2097" s="55"/>
      <c r="AE2097" s="55"/>
      <c r="AF2097" s="55"/>
      <c r="AG2097" s="8"/>
      <c r="AH2097" s="58"/>
      <c r="AI2097" s="55"/>
      <c r="AJ2097" s="55"/>
      <c r="AK2097" s="55">
        <v>3186.35</v>
      </c>
      <c r="AL2097" s="8">
        <v>3054394.6328467526</v>
      </c>
      <c r="AM2097" s="58">
        <v>0.95858729670210518</v>
      </c>
      <c r="AN2097" s="237">
        <v>1</v>
      </c>
      <c r="AO2097" s="228"/>
      <c r="AP2097" s="55">
        <v>2638.75</v>
      </c>
      <c r="AQ2097" s="200">
        <v>2527151.0006085699</v>
      </c>
      <c r="AR2097" s="201">
        <v>0.95770762694782374</v>
      </c>
      <c r="AS2097" s="55">
        <v>1</v>
      </c>
      <c r="AT2097" s="55"/>
      <c r="AU2097" s="423">
        <v>3193.2265000000002</v>
      </c>
      <c r="AV2097" s="200">
        <v>3088139.6401811414</v>
      </c>
      <c r="AW2097" s="201">
        <v>0.96709069656698055</v>
      </c>
      <c r="AX2097" s="423">
        <v>1</v>
      </c>
      <c r="AY2097" s="55"/>
      <c r="AZ2097" s="426">
        <v>2526.6604930000003</v>
      </c>
      <c r="BA2097" s="200">
        <v>2485046.1138886609</v>
      </c>
      <c r="BB2097" s="201">
        <v>0.9835298888684767</v>
      </c>
      <c r="BC2097" s="425">
        <v>1</v>
      </c>
      <c r="BD2097" s="136"/>
    </row>
    <row r="2098" spans="1:56" ht="11.25" customHeight="1">
      <c r="A2098" s="123">
        <v>446</v>
      </c>
      <c r="B2098" s="55" t="s">
        <v>121</v>
      </c>
      <c r="C2098" s="345">
        <v>4</v>
      </c>
      <c r="D2098" s="57">
        <v>40998</v>
      </c>
      <c r="E2098" s="94">
        <v>500</v>
      </c>
      <c r="F2098" s="55" t="s">
        <v>978</v>
      </c>
      <c r="G2098" s="55" t="s">
        <v>589</v>
      </c>
      <c r="H2098" s="55" t="s">
        <v>590</v>
      </c>
      <c r="I2098" s="55" t="s">
        <v>849</v>
      </c>
      <c r="J2098" s="55" t="s">
        <v>591</v>
      </c>
      <c r="K2098" s="55" t="s">
        <v>848</v>
      </c>
      <c r="L2098" s="55"/>
      <c r="M2098" s="8"/>
      <c r="N2098" s="58"/>
      <c r="O2098" s="55"/>
      <c r="P2098" s="55"/>
      <c r="Q2098" s="55"/>
      <c r="R2098" s="8"/>
      <c r="S2098" s="58"/>
      <c r="T2098" s="55"/>
      <c r="U2098" s="55"/>
      <c r="V2098" s="55"/>
      <c r="W2098" s="8"/>
      <c r="X2098" s="58"/>
      <c r="Y2098" s="55"/>
      <c r="Z2098" s="55"/>
      <c r="AA2098" s="55"/>
      <c r="AB2098" s="8"/>
      <c r="AC2098" s="58"/>
      <c r="AD2098" s="55"/>
      <c r="AE2098" s="55"/>
      <c r="AF2098" s="55"/>
      <c r="AG2098" s="8"/>
      <c r="AH2098" s="58"/>
      <c r="AI2098" s="55"/>
      <c r="AJ2098" s="55"/>
      <c r="AK2098" s="55">
        <v>2755.64</v>
      </c>
      <c r="AL2098" s="8">
        <v>2618816.384721634</v>
      </c>
      <c r="AM2098" s="58">
        <v>0.95034779024895633</v>
      </c>
      <c r="AN2098" s="237">
        <v>1</v>
      </c>
      <c r="AO2098" s="228"/>
      <c r="AP2098" s="55">
        <v>2952.98</v>
      </c>
      <c r="AQ2098" s="200">
        <v>2859001.7410410261</v>
      </c>
      <c r="AR2098" s="201">
        <v>0.96817511159609149</v>
      </c>
      <c r="AS2098" s="55">
        <v>1</v>
      </c>
      <c r="AT2098" s="55"/>
      <c r="AU2098" s="423">
        <v>2706.3494169999999</v>
      </c>
      <c r="AV2098" s="200">
        <v>2614476.1889530839</v>
      </c>
      <c r="AW2098" s="201">
        <v>0.96605271016750016</v>
      </c>
      <c r="AX2098" s="423">
        <v>1</v>
      </c>
      <c r="AY2098" s="55"/>
      <c r="AZ2098" s="426">
        <v>2729.6828570000002</v>
      </c>
      <c r="BA2098" s="200">
        <v>2724808.3255832605</v>
      </c>
      <c r="BB2098" s="201">
        <v>0.99821424990663676</v>
      </c>
      <c r="BC2098" s="425">
        <v>1</v>
      </c>
      <c r="BD2098" s="136"/>
    </row>
    <row r="2099" spans="1:56" ht="11.25" customHeight="1">
      <c r="A2099" s="357">
        <v>447</v>
      </c>
      <c r="B2099" s="263" t="s">
        <v>717</v>
      </c>
      <c r="C2099" s="344">
        <v>0</v>
      </c>
      <c r="D2099" s="264"/>
      <c r="E2099" s="421">
        <v>600</v>
      </c>
      <c r="F2099" s="263" t="s">
        <v>978</v>
      </c>
      <c r="G2099" s="263" t="s">
        <v>338</v>
      </c>
      <c r="H2099" s="263" t="s">
        <v>718</v>
      </c>
      <c r="I2099" s="263" t="s">
        <v>849</v>
      </c>
      <c r="J2099" s="263" t="s">
        <v>591</v>
      </c>
      <c r="K2099" s="263" t="s">
        <v>848</v>
      </c>
      <c r="L2099" s="263">
        <v>22</v>
      </c>
      <c r="M2099" s="265">
        <v>23477.654964428897</v>
      </c>
      <c r="N2099" s="268">
        <v>1.067166134746768</v>
      </c>
      <c r="O2099" s="263">
        <v>1</v>
      </c>
      <c r="P2099" s="263"/>
      <c r="Q2099" s="267">
        <v>89.540999999999997</v>
      </c>
      <c r="R2099" s="265">
        <v>94954.279910412646</v>
      </c>
      <c r="S2099" s="268">
        <v>1.0604558795458243</v>
      </c>
      <c r="T2099" s="263">
        <v>1</v>
      </c>
      <c r="U2099" s="263"/>
      <c r="V2099" s="267">
        <v>0</v>
      </c>
      <c r="W2099" s="265">
        <v>0</v>
      </c>
      <c r="X2099" s="268">
        <v>0</v>
      </c>
      <c r="Y2099" s="263">
        <v>1</v>
      </c>
      <c r="Z2099" s="263"/>
      <c r="AA2099" s="267">
        <v>0</v>
      </c>
      <c r="AB2099" s="265">
        <v>0</v>
      </c>
      <c r="AC2099" s="268">
        <v>0</v>
      </c>
      <c r="AD2099" s="263">
        <v>1</v>
      </c>
      <c r="AE2099" s="263"/>
      <c r="AF2099" s="267">
        <v>0</v>
      </c>
      <c r="AG2099" s="265">
        <v>0</v>
      </c>
      <c r="AH2099" s="268">
        <v>0</v>
      </c>
      <c r="AI2099" s="263">
        <v>1</v>
      </c>
      <c r="AJ2099" s="263"/>
      <c r="AK2099" s="263">
        <v>123.3323</v>
      </c>
      <c r="AL2099" s="265">
        <v>128265.592</v>
      </c>
      <c r="AM2099" s="268">
        <v>1.04</v>
      </c>
      <c r="AN2099" s="263"/>
      <c r="AO2099" s="313"/>
      <c r="AP2099" s="263">
        <v>2764.7</v>
      </c>
      <c r="AQ2099" s="265">
        <v>2865967.7702637468</v>
      </c>
      <c r="AR2099" s="268">
        <v>1.036628845901453</v>
      </c>
      <c r="AS2099" s="263"/>
      <c r="AT2099" s="263"/>
      <c r="AU2099" s="422">
        <v>2908.5114804940026</v>
      </c>
      <c r="AV2099" s="265">
        <v>2998252.9607084449</v>
      </c>
      <c r="AW2099" s="268">
        <v>1.0308547794348744</v>
      </c>
      <c r="AX2099" s="422"/>
      <c r="AY2099" s="263"/>
      <c r="AZ2099" s="422">
        <v>2491.2520000000004</v>
      </c>
      <c r="BA2099" s="265">
        <v>2495725.4262880404</v>
      </c>
      <c r="BB2099" s="268">
        <v>1.0017956538672281</v>
      </c>
      <c r="BC2099" s="422"/>
      <c r="BD2099" s="263"/>
    </row>
    <row r="2100" spans="1:56" ht="11.25" customHeight="1">
      <c r="A2100" s="123">
        <v>447</v>
      </c>
      <c r="B2100" s="55" t="s">
        <v>717</v>
      </c>
      <c r="C2100" s="345">
        <v>1</v>
      </c>
      <c r="D2100" s="57">
        <v>40992</v>
      </c>
      <c r="E2100" s="94">
        <v>150</v>
      </c>
      <c r="F2100" s="55" t="s">
        <v>978</v>
      </c>
      <c r="G2100" s="55" t="s">
        <v>338</v>
      </c>
      <c r="H2100" s="55" t="s">
        <v>718</v>
      </c>
      <c r="I2100" s="55" t="s">
        <v>849</v>
      </c>
      <c r="J2100" s="55" t="s">
        <v>591</v>
      </c>
      <c r="K2100" s="55" t="s">
        <v>848</v>
      </c>
      <c r="L2100" s="55"/>
      <c r="M2100" s="8"/>
      <c r="N2100" s="58"/>
      <c r="O2100" s="55"/>
      <c r="P2100" s="55"/>
      <c r="Q2100" s="55"/>
      <c r="R2100" s="8"/>
      <c r="S2100" s="58"/>
      <c r="T2100" s="55"/>
      <c r="U2100" s="55"/>
      <c r="V2100" s="55"/>
      <c r="W2100" s="8"/>
      <c r="X2100" s="58"/>
      <c r="Y2100" s="55"/>
      <c r="Z2100" s="55"/>
      <c r="AA2100" s="55"/>
      <c r="AB2100" s="8"/>
      <c r="AC2100" s="58"/>
      <c r="AD2100" s="55"/>
      <c r="AE2100" s="55"/>
      <c r="AF2100" s="55"/>
      <c r="AG2100" s="8"/>
      <c r="AH2100" s="58"/>
      <c r="AI2100" s="55"/>
      <c r="AJ2100" s="55"/>
      <c r="AK2100" s="55">
        <v>0</v>
      </c>
      <c r="AL2100" s="8">
        <v>0</v>
      </c>
      <c r="AM2100" s="58">
        <v>1.04</v>
      </c>
      <c r="AN2100" s="237">
        <v>1</v>
      </c>
      <c r="AO2100" s="228"/>
      <c r="AP2100" s="55">
        <v>541.29999999999995</v>
      </c>
      <c r="AQ2100" s="200">
        <v>567048.37920296285</v>
      </c>
      <c r="AR2100" s="201">
        <v>1.0475676689506057</v>
      </c>
      <c r="AS2100" s="55">
        <v>1</v>
      </c>
      <c r="AT2100" s="55"/>
      <c r="AU2100" s="423">
        <v>684.61019372891747</v>
      </c>
      <c r="AV2100" s="200">
        <v>722830.54975499306</v>
      </c>
      <c r="AW2100" s="201">
        <v>1.0558279096282484</v>
      </c>
      <c r="AX2100" s="423">
        <v>1</v>
      </c>
      <c r="AY2100" s="55"/>
      <c r="AZ2100" s="427">
        <v>651.69239730188372</v>
      </c>
      <c r="BA2100" s="200">
        <v>654034.90244077018</v>
      </c>
      <c r="BB2100" s="201">
        <v>1.0035944951154636</v>
      </c>
      <c r="BC2100" s="425">
        <v>1</v>
      </c>
      <c r="BD2100" s="136"/>
    </row>
    <row r="2101" spans="1:56" s="4" customFormat="1" ht="11.25" customHeight="1">
      <c r="A2101" s="123">
        <v>447</v>
      </c>
      <c r="B2101" s="55" t="s">
        <v>717</v>
      </c>
      <c r="C2101" s="345">
        <v>2</v>
      </c>
      <c r="D2101" s="57">
        <v>41092</v>
      </c>
      <c r="E2101" s="94">
        <v>150</v>
      </c>
      <c r="F2101" s="55" t="s">
        <v>978</v>
      </c>
      <c r="G2101" s="55" t="s">
        <v>338</v>
      </c>
      <c r="H2101" s="55" t="s">
        <v>718</v>
      </c>
      <c r="I2101" s="55" t="s">
        <v>849</v>
      </c>
      <c r="J2101" s="55" t="s">
        <v>591</v>
      </c>
      <c r="K2101" s="55" t="s">
        <v>848</v>
      </c>
      <c r="L2101" s="55"/>
      <c r="M2101" s="8"/>
      <c r="N2101" s="58"/>
      <c r="O2101" s="55"/>
      <c r="P2101" s="55"/>
      <c r="Q2101" s="55"/>
      <c r="R2101" s="8"/>
      <c r="S2101" s="58"/>
      <c r="T2101" s="55"/>
      <c r="U2101" s="55"/>
      <c r="V2101" s="55"/>
      <c r="W2101" s="8"/>
      <c r="X2101" s="58"/>
      <c r="Y2101" s="55"/>
      <c r="Z2101" s="55"/>
      <c r="AA2101" s="55"/>
      <c r="AB2101" s="8"/>
      <c r="AC2101" s="58"/>
      <c r="AD2101" s="55"/>
      <c r="AE2101" s="55"/>
      <c r="AF2101" s="55"/>
      <c r="AG2101" s="8"/>
      <c r="AH2101" s="58"/>
      <c r="AI2101" s="55"/>
      <c r="AJ2101" s="55"/>
      <c r="AK2101" s="55">
        <v>0</v>
      </c>
      <c r="AL2101" s="8">
        <v>0</v>
      </c>
      <c r="AM2101" s="58">
        <v>1.04</v>
      </c>
      <c r="AN2101" s="237">
        <v>1</v>
      </c>
      <c r="AO2101" s="228"/>
      <c r="AP2101" s="55">
        <v>609.5</v>
      </c>
      <c r="AQ2101" s="200">
        <v>636786.23311731184</v>
      </c>
      <c r="AR2101" s="201">
        <v>1.0447682249668775</v>
      </c>
      <c r="AS2101" s="55">
        <v>1</v>
      </c>
      <c r="AT2101" s="55"/>
      <c r="AU2101" s="423">
        <v>666.00732669680838</v>
      </c>
      <c r="AV2101" s="200">
        <v>672786.04190234258</v>
      </c>
      <c r="AW2101" s="201">
        <v>1.0101781390891817</v>
      </c>
      <c r="AX2101" s="423">
        <v>1</v>
      </c>
      <c r="AY2101" s="55"/>
      <c r="AZ2101" s="427">
        <v>620.38682004637656</v>
      </c>
      <c r="BA2101" s="200">
        <v>621132.4204436522</v>
      </c>
      <c r="BB2101" s="201">
        <v>1.0012018314593143</v>
      </c>
      <c r="BC2101" s="425">
        <v>1</v>
      </c>
      <c r="BD2101" s="136"/>
    </row>
    <row r="2102" spans="1:56" ht="11.25" customHeight="1">
      <c r="A2102" s="123">
        <v>447</v>
      </c>
      <c r="B2102" s="55" t="s">
        <v>717</v>
      </c>
      <c r="C2102" s="345">
        <v>3</v>
      </c>
      <c r="D2102" s="57">
        <v>41691</v>
      </c>
      <c r="E2102" s="94">
        <v>150</v>
      </c>
      <c r="F2102" s="55" t="s">
        <v>978</v>
      </c>
      <c r="G2102" s="55" t="s">
        <v>338</v>
      </c>
      <c r="H2102" s="55" t="s">
        <v>718</v>
      </c>
      <c r="I2102" s="55" t="s">
        <v>849</v>
      </c>
      <c r="J2102" s="55" t="s">
        <v>591</v>
      </c>
      <c r="K2102" s="55" t="s">
        <v>848</v>
      </c>
      <c r="L2102" s="197">
        <v>5.0309999999999997</v>
      </c>
      <c r="M2102" s="8">
        <v>5475.6526126538511</v>
      </c>
      <c r="N2102" s="58">
        <v>1.0883825507163289</v>
      </c>
      <c r="O2102" s="55"/>
      <c r="P2102" s="55"/>
      <c r="Q2102" s="197">
        <v>70.412000000000006</v>
      </c>
      <c r="R2102" s="8">
        <v>73838.734082759765</v>
      </c>
      <c r="S2102" s="58">
        <v>1.0486669045441084</v>
      </c>
      <c r="T2102" s="55"/>
      <c r="U2102" s="55"/>
      <c r="V2102" s="197"/>
      <c r="W2102" s="8">
        <v>0</v>
      </c>
      <c r="X2102" s="58">
        <v>0</v>
      </c>
      <c r="Y2102" s="55"/>
      <c r="Z2102" s="55"/>
      <c r="AA2102" s="197"/>
      <c r="AB2102" s="8"/>
      <c r="AC2102" s="58"/>
      <c r="AD2102" s="55"/>
      <c r="AE2102" s="55"/>
      <c r="AF2102" s="197"/>
      <c r="AG2102" s="8"/>
      <c r="AH2102" s="58"/>
      <c r="AI2102" s="55"/>
      <c r="AJ2102" s="55"/>
      <c r="AK2102" s="55">
        <v>112.42140000000001</v>
      </c>
      <c r="AL2102" s="8">
        <v>116918.25599999999</v>
      </c>
      <c r="AM2102" s="58">
        <v>1.04</v>
      </c>
      <c r="AN2102" s="237">
        <v>1</v>
      </c>
      <c r="AO2102" s="228"/>
      <c r="AP2102" s="55">
        <v>779.73</v>
      </c>
      <c r="AQ2102" s="200">
        <v>798824.17424995685</v>
      </c>
      <c r="AR2102" s="201">
        <v>1.0244881872570719</v>
      </c>
      <c r="AS2102" s="55">
        <v>1</v>
      </c>
      <c r="AT2102" s="55"/>
      <c r="AU2102" s="423">
        <v>845.60844617201246</v>
      </c>
      <c r="AV2102" s="200">
        <v>865005.43746251788</v>
      </c>
      <c r="AW2102" s="201">
        <v>1.0229385023036532</v>
      </c>
      <c r="AX2102" s="423">
        <v>1</v>
      </c>
      <c r="AY2102" s="55"/>
      <c r="AZ2102" s="427">
        <v>632.74060682830543</v>
      </c>
      <c r="BA2102" s="200">
        <v>631838.49438170297</v>
      </c>
      <c r="BB2102" s="201">
        <v>0.99857427761571294</v>
      </c>
      <c r="BC2102" s="425">
        <v>1</v>
      </c>
      <c r="BD2102" s="136"/>
    </row>
    <row r="2103" spans="1:56" ht="11.25" customHeight="1">
      <c r="A2103" s="123">
        <v>447</v>
      </c>
      <c r="B2103" s="55" t="s">
        <v>717</v>
      </c>
      <c r="C2103" s="345">
        <v>4</v>
      </c>
      <c r="D2103" s="57">
        <v>42004</v>
      </c>
      <c r="E2103" s="94">
        <v>150</v>
      </c>
      <c r="F2103" s="122" t="s">
        <v>978</v>
      </c>
      <c r="G2103" s="122" t="s">
        <v>338</v>
      </c>
      <c r="H2103" s="122" t="s">
        <v>718</v>
      </c>
      <c r="I2103" s="55" t="s">
        <v>849</v>
      </c>
      <c r="J2103" s="55" t="s">
        <v>591</v>
      </c>
      <c r="K2103" s="55" t="s">
        <v>848</v>
      </c>
      <c r="L2103" s="197">
        <v>16.969000000000001</v>
      </c>
      <c r="M2103" s="8">
        <v>18002.002351775041</v>
      </c>
      <c r="N2103" s="58">
        <v>1.0608758531307112</v>
      </c>
      <c r="O2103" s="55"/>
      <c r="P2103" s="55">
        <v>1</v>
      </c>
      <c r="Q2103" s="197">
        <v>0</v>
      </c>
      <c r="R2103" s="8">
        <v>0</v>
      </c>
      <c r="S2103" s="58">
        <v>0</v>
      </c>
      <c r="T2103" s="55"/>
      <c r="U2103" s="55">
        <v>1</v>
      </c>
      <c r="V2103" s="197"/>
      <c r="W2103" s="8">
        <v>0</v>
      </c>
      <c r="X2103" s="58">
        <v>0</v>
      </c>
      <c r="Y2103" s="55"/>
      <c r="Z2103" s="55"/>
      <c r="AA2103" s="197"/>
      <c r="AB2103" s="8"/>
      <c r="AC2103" s="58"/>
      <c r="AD2103" s="55"/>
      <c r="AE2103" s="55"/>
      <c r="AF2103" s="197"/>
      <c r="AG2103" s="8"/>
      <c r="AH2103" s="58"/>
      <c r="AI2103" s="55"/>
      <c r="AJ2103" s="55"/>
      <c r="AK2103" s="55">
        <v>10.9109</v>
      </c>
      <c r="AL2103" s="8">
        <v>11347.335999999999</v>
      </c>
      <c r="AM2103" s="58">
        <v>1.04</v>
      </c>
      <c r="AN2103" s="237">
        <v>1</v>
      </c>
      <c r="AO2103" s="228"/>
      <c r="AP2103" s="55">
        <v>834.17</v>
      </c>
      <c r="AQ2103" s="200">
        <v>863292.63899572042</v>
      </c>
      <c r="AR2103" s="201">
        <v>1.0349121150313731</v>
      </c>
      <c r="AS2103" s="55">
        <v>1</v>
      </c>
      <c r="AT2103" s="55"/>
      <c r="AU2103" s="423">
        <v>712.28551389626466</v>
      </c>
      <c r="AV2103" s="200">
        <v>737630.93158859131</v>
      </c>
      <c r="AW2103" s="201">
        <v>1.0355832277897734</v>
      </c>
      <c r="AX2103" s="423">
        <v>1</v>
      </c>
      <c r="AY2103" s="55"/>
      <c r="AZ2103" s="427">
        <v>586.43217582343436</v>
      </c>
      <c r="BA2103" s="200">
        <v>588719.60902191501</v>
      </c>
      <c r="BB2103" s="201">
        <v>1.0039005929292144</v>
      </c>
      <c r="BC2103" s="425">
        <v>1</v>
      </c>
      <c r="BD2103" s="136"/>
    </row>
    <row r="2104" spans="1:56" s="4" customFormat="1" ht="11.25" customHeight="1">
      <c r="A2104" s="357">
        <v>448</v>
      </c>
      <c r="B2104" s="279" t="s">
        <v>1193</v>
      </c>
      <c r="C2104" s="347">
        <v>0</v>
      </c>
      <c r="D2104" s="280"/>
      <c r="E2104" s="421">
        <v>1200</v>
      </c>
      <c r="F2104" s="279" t="s">
        <v>1138</v>
      </c>
      <c r="G2104" s="279" t="s">
        <v>748</v>
      </c>
      <c r="H2104" s="279" t="s">
        <v>1194</v>
      </c>
      <c r="I2104" s="279" t="s">
        <v>849</v>
      </c>
      <c r="J2104" s="279" t="s">
        <v>591</v>
      </c>
      <c r="K2104" s="279" t="s">
        <v>848</v>
      </c>
      <c r="L2104" s="284">
        <v>9004.2099999999991</v>
      </c>
      <c r="M2104" s="269">
        <v>8334552.6418297011</v>
      </c>
      <c r="N2104" s="282">
        <v>0.92562841624414605</v>
      </c>
      <c r="O2104" s="279">
        <v>1</v>
      </c>
      <c r="P2104" s="279"/>
      <c r="Q2104" s="284">
        <v>8207.1299999999992</v>
      </c>
      <c r="R2104" s="269">
        <v>7529086.155966267</v>
      </c>
      <c r="S2104" s="282">
        <v>0.91738356233741492</v>
      </c>
      <c r="T2104" s="279">
        <v>1</v>
      </c>
      <c r="U2104" s="279"/>
      <c r="V2104" s="284">
        <v>8672.32</v>
      </c>
      <c r="W2104" s="269">
        <v>8066410.9061478684</v>
      </c>
      <c r="X2104" s="282">
        <v>0.93013298703782477</v>
      </c>
      <c r="Y2104" s="279">
        <v>1</v>
      </c>
      <c r="Z2104" s="279"/>
      <c r="AA2104" s="284">
        <v>6895.33</v>
      </c>
      <c r="AB2104" s="269">
        <v>5954762.3848448927</v>
      </c>
      <c r="AC2104" s="282">
        <v>0.86359353139659645</v>
      </c>
      <c r="AD2104" s="279">
        <v>1</v>
      </c>
      <c r="AE2104" s="279"/>
      <c r="AF2104" s="284">
        <v>8807.5650000000005</v>
      </c>
      <c r="AG2104" s="269">
        <v>8112540.495985439</v>
      </c>
      <c r="AH2104" s="282">
        <v>0.92108778033263894</v>
      </c>
      <c r="AI2104" s="279">
        <v>1</v>
      </c>
      <c r="AJ2104" s="279"/>
      <c r="AK2104" s="279">
        <v>8741</v>
      </c>
      <c r="AL2104" s="265">
        <v>8136214.0796094676</v>
      </c>
      <c r="AM2104" s="268">
        <v>0.93081044269642688</v>
      </c>
      <c r="AN2104" s="279"/>
      <c r="AO2104" s="316"/>
      <c r="AP2104" s="279">
        <v>8308.5300000000007</v>
      </c>
      <c r="AQ2104" s="265">
        <v>7772803.5525089465</v>
      </c>
      <c r="AR2104" s="268">
        <v>0.93552091073979948</v>
      </c>
      <c r="AS2104" s="279"/>
      <c r="AT2104" s="279"/>
      <c r="AU2104" s="422">
        <v>7501.0789999999997</v>
      </c>
      <c r="AV2104" s="265">
        <v>6955300.9707013778</v>
      </c>
      <c r="AW2104" s="268">
        <v>0.92724006382300173</v>
      </c>
      <c r="AX2104" s="422"/>
      <c r="AY2104" s="279"/>
      <c r="AZ2104" s="422">
        <v>7093.9839999999995</v>
      </c>
      <c r="BA2104" s="265">
        <v>6673154.9487979217</v>
      </c>
      <c r="BB2104" s="268">
        <v>0.94067803772857717</v>
      </c>
      <c r="BC2104" s="422"/>
      <c r="BD2104" s="279"/>
    </row>
    <row r="2105" spans="1:56" ht="11.25" customHeight="1">
      <c r="A2105" s="123">
        <v>448</v>
      </c>
      <c r="B2105" s="136" t="s">
        <v>1193</v>
      </c>
      <c r="C2105" s="346">
        <v>1</v>
      </c>
      <c r="D2105" s="140">
        <v>42442</v>
      </c>
      <c r="E2105" s="127">
        <v>600</v>
      </c>
      <c r="F2105" s="137" t="s">
        <v>1138</v>
      </c>
      <c r="G2105" s="137" t="s">
        <v>748</v>
      </c>
      <c r="H2105" s="137" t="s">
        <v>1194</v>
      </c>
      <c r="I2105" s="136" t="s">
        <v>849</v>
      </c>
      <c r="J2105" s="136" t="s">
        <v>591</v>
      </c>
      <c r="K2105" s="136" t="s">
        <v>848</v>
      </c>
      <c r="L2105" s="222">
        <v>4333.3599999999997</v>
      </c>
      <c r="M2105" s="126">
        <v>3975144.8191487482</v>
      </c>
      <c r="N2105" s="221">
        <v>0.91733546696991453</v>
      </c>
      <c r="O2105" s="136"/>
      <c r="P2105" s="136">
        <v>1</v>
      </c>
      <c r="Q2105" s="222">
        <v>4203.4261989653387</v>
      </c>
      <c r="R2105" s="126">
        <v>3817836.8640342169</v>
      </c>
      <c r="S2105" s="221">
        <v>0.90826784706579755</v>
      </c>
      <c r="T2105" s="136"/>
      <c r="U2105" s="136">
        <v>1</v>
      </c>
      <c r="V2105" s="222">
        <v>4359.18</v>
      </c>
      <c r="W2105" s="126">
        <v>4080096.8523864765</v>
      </c>
      <c r="X2105" s="221">
        <v>0.93597806293534014</v>
      </c>
      <c r="Y2105" s="136"/>
      <c r="Z2105" s="136">
        <v>1</v>
      </c>
      <c r="AA2105" s="222">
        <v>2912.88</v>
      </c>
      <c r="AB2105" s="126">
        <v>2557607.6443824726</v>
      </c>
      <c r="AC2105" s="221">
        <v>0.8780339884864713</v>
      </c>
      <c r="AD2105" s="136"/>
      <c r="AE2105" s="136">
        <v>1</v>
      </c>
      <c r="AF2105" s="222">
        <v>4602.3329999999996</v>
      </c>
      <c r="AG2105" s="126">
        <v>4234014.8593613505</v>
      </c>
      <c r="AH2105" s="221">
        <v>0.91997142739592097</v>
      </c>
      <c r="AI2105" s="136"/>
      <c r="AJ2105" s="136">
        <v>1</v>
      </c>
      <c r="AK2105" s="136">
        <v>4554</v>
      </c>
      <c r="AL2105" s="8">
        <v>4229278.6488270452</v>
      </c>
      <c r="AM2105" s="58">
        <v>0.92869535547365945</v>
      </c>
      <c r="AN2105" s="237">
        <v>1</v>
      </c>
      <c r="AO2105" s="237"/>
      <c r="AP2105" s="136">
        <v>3800.7489999999998</v>
      </c>
      <c r="AQ2105" s="200">
        <v>3545809.7510270942</v>
      </c>
      <c r="AR2105" s="201">
        <v>0.93292394499797127</v>
      </c>
      <c r="AS2105" s="136">
        <v>1</v>
      </c>
      <c r="AT2105" s="136"/>
      <c r="AU2105" s="423">
        <v>4325.8159999999998</v>
      </c>
      <c r="AV2105" s="200">
        <v>4028538.2820626884</v>
      </c>
      <c r="AW2105" s="201">
        <v>0.9312782333004197</v>
      </c>
      <c r="AX2105" s="423">
        <v>1</v>
      </c>
      <c r="AY2105" s="136"/>
      <c r="AZ2105" s="423">
        <v>3328.1947474386366</v>
      </c>
      <c r="BA2105" s="200">
        <v>3133391.2506614844</v>
      </c>
      <c r="BB2105" s="201">
        <v>0.94146872056478315</v>
      </c>
      <c r="BC2105" s="425">
        <v>1</v>
      </c>
      <c r="BD2105" s="136"/>
    </row>
    <row r="2106" spans="1:56" ht="11.25" customHeight="1">
      <c r="A2106" s="123">
        <v>448</v>
      </c>
      <c r="B2106" s="136" t="s">
        <v>1193</v>
      </c>
      <c r="C2106" s="346">
        <v>2</v>
      </c>
      <c r="D2106" s="57">
        <v>42699</v>
      </c>
      <c r="E2106" s="127">
        <v>600</v>
      </c>
      <c r="F2106" s="122" t="s">
        <v>1138</v>
      </c>
      <c r="G2106" s="122" t="s">
        <v>748</v>
      </c>
      <c r="H2106" s="122" t="s">
        <v>1194</v>
      </c>
      <c r="I2106" s="136" t="s">
        <v>849</v>
      </c>
      <c r="J2106" s="136" t="s">
        <v>591</v>
      </c>
      <c r="K2106" s="136" t="s">
        <v>848</v>
      </c>
      <c r="L2106" s="197">
        <v>4670.8500000000004</v>
      </c>
      <c r="M2106" s="8">
        <v>4359407.822680953</v>
      </c>
      <c r="N2106" s="58">
        <v>0.93332216249311206</v>
      </c>
      <c r="O2106" s="55"/>
      <c r="P2106" s="55">
        <v>1</v>
      </c>
      <c r="Q2106" s="197">
        <v>4003.6849308156584</v>
      </c>
      <c r="R2106" s="8">
        <v>3711249.2919320506</v>
      </c>
      <c r="S2106" s="58">
        <v>0.92695837860946995</v>
      </c>
      <c r="T2106" s="55"/>
      <c r="U2106" s="55">
        <v>1</v>
      </c>
      <c r="V2106" s="197">
        <v>4313.1400000000003</v>
      </c>
      <c r="W2106" s="8">
        <v>3986314.0537613924</v>
      </c>
      <c r="X2106" s="58">
        <v>0.92422551870827097</v>
      </c>
      <c r="Y2106" s="55"/>
      <c r="Z2106" s="55">
        <v>1</v>
      </c>
      <c r="AA2106" s="197">
        <v>3982.45</v>
      </c>
      <c r="AB2106" s="8">
        <v>3397154.7404624196</v>
      </c>
      <c r="AC2106" s="58">
        <v>0.85303136020851977</v>
      </c>
      <c r="AD2106" s="55"/>
      <c r="AE2106" s="55">
        <v>1</v>
      </c>
      <c r="AF2106" s="197">
        <v>4205.232</v>
      </c>
      <c r="AG2106" s="8">
        <v>3878525.6371373408</v>
      </c>
      <c r="AH2106" s="58">
        <v>0.92230955084935651</v>
      </c>
      <c r="AI2106" s="55"/>
      <c r="AJ2106" s="55">
        <v>1</v>
      </c>
      <c r="AK2106" s="55">
        <v>4187</v>
      </c>
      <c r="AL2106" s="8">
        <v>3906117.3282626853</v>
      </c>
      <c r="AM2106" s="58">
        <v>0.93291553099180458</v>
      </c>
      <c r="AN2106" s="237">
        <v>1</v>
      </c>
      <c r="AO2106" s="228">
        <v>1</v>
      </c>
      <c r="AP2106" s="55">
        <v>4507.7839999999997</v>
      </c>
      <c r="AQ2106" s="200">
        <v>4226989.3483597869</v>
      </c>
      <c r="AR2106" s="201">
        <v>0.9377089382188204</v>
      </c>
      <c r="AS2106" s="55">
        <v>1</v>
      </c>
      <c r="AT2106" s="55"/>
      <c r="AU2106" s="423">
        <v>3175.2629999999999</v>
      </c>
      <c r="AV2106" s="200">
        <v>2926762.6886386895</v>
      </c>
      <c r="AW2106" s="201">
        <v>0.921738668147706</v>
      </c>
      <c r="AX2106" s="423">
        <v>1</v>
      </c>
      <c r="AY2106" s="55"/>
      <c r="AZ2106" s="423">
        <v>3765.7892525613629</v>
      </c>
      <c r="BA2106" s="200">
        <v>3539763.6981364363</v>
      </c>
      <c r="BB2106" s="201">
        <v>0.93997923429432706</v>
      </c>
      <c r="BC2106" s="425">
        <v>1</v>
      </c>
      <c r="BD2106" s="136"/>
    </row>
    <row r="2107" spans="1:56" s="102" customFormat="1" ht="11.25" customHeight="1">
      <c r="A2107" s="357">
        <v>449</v>
      </c>
      <c r="B2107" s="263" t="s">
        <v>1399</v>
      </c>
      <c r="C2107" s="344">
        <v>0</v>
      </c>
      <c r="D2107" s="264"/>
      <c r="E2107" s="421">
        <v>99</v>
      </c>
      <c r="F2107" s="263" t="s">
        <v>902</v>
      </c>
      <c r="G2107" s="263" t="s">
        <v>338</v>
      </c>
      <c r="H2107" s="263" t="s">
        <v>1400</v>
      </c>
      <c r="I2107" s="263" t="s">
        <v>103</v>
      </c>
      <c r="J2107" s="263"/>
      <c r="K2107" s="263"/>
      <c r="L2107" s="267"/>
      <c r="M2107" s="265"/>
      <c r="N2107" s="268"/>
      <c r="O2107" s="263"/>
      <c r="P2107" s="263"/>
      <c r="Q2107" s="267"/>
      <c r="R2107" s="265"/>
      <c r="S2107" s="268"/>
      <c r="T2107" s="263"/>
      <c r="U2107" s="263"/>
      <c r="V2107" s="267"/>
      <c r="W2107" s="265"/>
      <c r="X2107" s="268"/>
      <c r="Y2107" s="263"/>
      <c r="Z2107" s="263"/>
      <c r="AA2107" s="267">
        <v>0</v>
      </c>
      <c r="AB2107" s="265">
        <v>0</v>
      </c>
      <c r="AC2107" s="268">
        <v>0</v>
      </c>
      <c r="AD2107" s="263"/>
      <c r="AE2107" s="263"/>
      <c r="AF2107" s="271">
        <v>80.037800000000004</v>
      </c>
      <c r="AG2107" s="265">
        <v>0</v>
      </c>
      <c r="AH2107" s="268">
        <v>0</v>
      </c>
      <c r="AI2107" s="263"/>
      <c r="AJ2107" s="263"/>
      <c r="AK2107" s="263">
        <v>463.62025000000006</v>
      </c>
      <c r="AL2107" s="265">
        <v>0</v>
      </c>
      <c r="AM2107" s="268">
        <v>0</v>
      </c>
      <c r="AN2107" s="263"/>
      <c r="AO2107" s="313"/>
      <c r="AP2107" s="263">
        <v>391.69169999999997</v>
      </c>
      <c r="AQ2107" s="265">
        <v>0</v>
      </c>
      <c r="AR2107" s="268">
        <v>0</v>
      </c>
      <c r="AS2107" s="263"/>
      <c r="AT2107" s="263"/>
      <c r="AU2107" s="422">
        <v>439.60095000000001</v>
      </c>
      <c r="AV2107" s="265">
        <v>0</v>
      </c>
      <c r="AW2107" s="268">
        <v>0</v>
      </c>
      <c r="AX2107" s="422"/>
      <c r="AY2107" s="263"/>
      <c r="AZ2107" s="422">
        <v>432.98419999999999</v>
      </c>
      <c r="BA2107" s="265">
        <v>0</v>
      </c>
      <c r="BB2107" s="268">
        <v>0</v>
      </c>
      <c r="BC2107" s="422"/>
      <c r="BD2107" s="263"/>
    </row>
    <row r="2108" spans="1:56" ht="11.25" customHeight="1">
      <c r="A2108" s="123">
        <v>449</v>
      </c>
      <c r="B2108" s="55" t="s">
        <v>1399</v>
      </c>
      <c r="C2108" s="345">
        <v>1</v>
      </c>
      <c r="D2108" s="57">
        <v>44147</v>
      </c>
      <c r="E2108" s="94">
        <v>33</v>
      </c>
      <c r="F2108" s="122" t="s">
        <v>902</v>
      </c>
      <c r="G2108" s="122" t="s">
        <v>338</v>
      </c>
      <c r="H2108" s="213" t="s">
        <v>1400</v>
      </c>
      <c r="I2108" s="55" t="s">
        <v>103</v>
      </c>
      <c r="J2108" s="55"/>
      <c r="K2108" s="55"/>
      <c r="L2108" s="197"/>
      <c r="M2108" s="8"/>
      <c r="N2108" s="58"/>
      <c r="O2108" s="55"/>
      <c r="P2108" s="55"/>
      <c r="Q2108" s="197"/>
      <c r="R2108" s="8"/>
      <c r="S2108" s="58"/>
      <c r="T2108" s="55"/>
      <c r="U2108" s="55"/>
      <c r="V2108" s="197"/>
      <c r="W2108" s="8"/>
      <c r="X2108" s="58"/>
      <c r="Y2108" s="55"/>
      <c r="Z2108" s="55"/>
      <c r="AA2108" s="197">
        <v>0</v>
      </c>
      <c r="AB2108" s="8">
        <v>0</v>
      </c>
      <c r="AC2108" s="58">
        <v>0</v>
      </c>
      <c r="AD2108" s="55"/>
      <c r="AE2108" s="55">
        <v>1</v>
      </c>
      <c r="AF2108" s="197">
        <v>26.679266666666667</v>
      </c>
      <c r="AG2108" s="8">
        <v>0</v>
      </c>
      <c r="AH2108" s="58">
        <v>0</v>
      </c>
      <c r="AI2108" s="55"/>
      <c r="AJ2108" s="55">
        <v>1</v>
      </c>
      <c r="AK2108" s="55">
        <v>169.07039999999998</v>
      </c>
      <c r="AL2108" s="8">
        <v>0</v>
      </c>
      <c r="AM2108" s="58">
        <v>0</v>
      </c>
      <c r="AN2108" s="55"/>
      <c r="AO2108" s="228">
        <v>1</v>
      </c>
      <c r="AP2108" s="55">
        <v>119.69</v>
      </c>
      <c r="AQ2108" s="200">
        <v>0</v>
      </c>
      <c r="AR2108" s="201">
        <v>0</v>
      </c>
      <c r="AS2108" s="55"/>
      <c r="AT2108" s="55">
        <v>1</v>
      </c>
      <c r="AU2108" s="423">
        <v>155.4588</v>
      </c>
      <c r="AV2108" s="200">
        <v>0</v>
      </c>
      <c r="AW2108" s="201">
        <v>0</v>
      </c>
      <c r="AX2108" s="423"/>
      <c r="AY2108" s="55">
        <v>1</v>
      </c>
      <c r="AZ2108" s="423">
        <v>132.41459999999998</v>
      </c>
      <c r="BA2108" s="200">
        <v>0</v>
      </c>
      <c r="BB2108" s="201">
        <v>0</v>
      </c>
      <c r="BC2108" s="425"/>
      <c r="BD2108" s="136">
        <v>1</v>
      </c>
    </row>
    <row r="2109" spans="1:56" s="4" customFormat="1" ht="11.25" customHeight="1">
      <c r="A2109" s="123">
        <v>449</v>
      </c>
      <c r="B2109" s="55" t="s">
        <v>1399</v>
      </c>
      <c r="C2109" s="345">
        <v>2</v>
      </c>
      <c r="D2109" s="57">
        <v>44183</v>
      </c>
      <c r="E2109" s="94">
        <v>33</v>
      </c>
      <c r="F2109" s="122" t="s">
        <v>902</v>
      </c>
      <c r="G2109" s="122" t="s">
        <v>338</v>
      </c>
      <c r="H2109" s="213" t="s">
        <v>1400</v>
      </c>
      <c r="I2109" s="55" t="s">
        <v>103</v>
      </c>
      <c r="J2109" s="55"/>
      <c r="K2109" s="55"/>
      <c r="L2109" s="197"/>
      <c r="M2109" s="8"/>
      <c r="N2109" s="58"/>
      <c r="O2109" s="55"/>
      <c r="P2109" s="55"/>
      <c r="Q2109" s="197"/>
      <c r="R2109" s="8"/>
      <c r="S2109" s="58"/>
      <c r="T2109" s="55"/>
      <c r="U2109" s="55"/>
      <c r="V2109" s="197"/>
      <c r="W2109" s="8"/>
      <c r="X2109" s="58"/>
      <c r="Y2109" s="55"/>
      <c r="Z2109" s="55"/>
      <c r="AA2109" s="197">
        <v>0</v>
      </c>
      <c r="AB2109" s="8">
        <v>0</v>
      </c>
      <c r="AC2109" s="58">
        <v>0</v>
      </c>
      <c r="AD2109" s="55"/>
      <c r="AE2109" s="55">
        <v>1</v>
      </c>
      <c r="AF2109" s="197">
        <v>26.679266666666667</v>
      </c>
      <c r="AG2109" s="8">
        <v>0</v>
      </c>
      <c r="AH2109" s="58">
        <v>0</v>
      </c>
      <c r="AI2109" s="55"/>
      <c r="AJ2109" s="55">
        <v>1</v>
      </c>
      <c r="AK2109" s="55">
        <v>131.40965</v>
      </c>
      <c r="AL2109" s="8">
        <v>0</v>
      </c>
      <c r="AM2109" s="58">
        <v>0</v>
      </c>
      <c r="AN2109" s="55"/>
      <c r="AO2109" s="228">
        <v>1</v>
      </c>
      <c r="AP2109" s="55">
        <v>116.81</v>
      </c>
      <c r="AQ2109" s="200">
        <v>0</v>
      </c>
      <c r="AR2109" s="201">
        <v>0</v>
      </c>
      <c r="AS2109" s="55"/>
      <c r="AT2109" s="55">
        <v>1</v>
      </c>
      <c r="AU2109" s="423">
        <v>121.2706</v>
      </c>
      <c r="AV2109" s="200">
        <v>0</v>
      </c>
      <c r="AW2109" s="201">
        <v>0</v>
      </c>
      <c r="AX2109" s="423"/>
      <c r="AY2109" s="55">
        <v>1</v>
      </c>
      <c r="AZ2109" s="423">
        <v>135.13095000000001</v>
      </c>
      <c r="BA2109" s="200">
        <v>0</v>
      </c>
      <c r="BB2109" s="201">
        <v>0</v>
      </c>
      <c r="BC2109" s="425"/>
      <c r="BD2109" s="136">
        <v>1</v>
      </c>
    </row>
    <row r="2110" spans="1:56" s="4" customFormat="1" ht="11.25" customHeight="1">
      <c r="A2110" s="123">
        <v>449</v>
      </c>
      <c r="B2110" s="55" t="s">
        <v>1399</v>
      </c>
      <c r="C2110" s="345">
        <v>3</v>
      </c>
      <c r="D2110" s="57">
        <v>44190</v>
      </c>
      <c r="E2110" s="94">
        <v>33</v>
      </c>
      <c r="F2110" s="122" t="s">
        <v>902</v>
      </c>
      <c r="G2110" s="122" t="s">
        <v>338</v>
      </c>
      <c r="H2110" s="213" t="s">
        <v>1400</v>
      </c>
      <c r="I2110" s="55" t="s">
        <v>103</v>
      </c>
      <c r="J2110" s="55"/>
      <c r="K2110" s="55"/>
      <c r="L2110" s="197"/>
      <c r="M2110" s="8"/>
      <c r="N2110" s="58"/>
      <c r="O2110" s="55"/>
      <c r="P2110" s="55"/>
      <c r="Q2110" s="197"/>
      <c r="R2110" s="8"/>
      <c r="S2110" s="58"/>
      <c r="T2110" s="55"/>
      <c r="U2110" s="55"/>
      <c r="V2110" s="197"/>
      <c r="W2110" s="8"/>
      <c r="X2110" s="58"/>
      <c r="Y2110" s="55"/>
      <c r="Z2110" s="55"/>
      <c r="AA2110" s="197">
        <v>0</v>
      </c>
      <c r="AB2110" s="8">
        <v>0</v>
      </c>
      <c r="AC2110" s="58">
        <v>0</v>
      </c>
      <c r="AD2110" s="55"/>
      <c r="AE2110" s="55">
        <v>1</v>
      </c>
      <c r="AF2110" s="197">
        <v>26.679266666666667</v>
      </c>
      <c r="AG2110" s="8">
        <v>0</v>
      </c>
      <c r="AH2110" s="58">
        <v>0</v>
      </c>
      <c r="AI2110" s="55"/>
      <c r="AJ2110" s="55">
        <v>1</v>
      </c>
      <c r="AK2110" s="55">
        <v>163.14020000000002</v>
      </c>
      <c r="AL2110" s="8">
        <v>0</v>
      </c>
      <c r="AM2110" s="58">
        <v>0</v>
      </c>
      <c r="AN2110" s="55"/>
      <c r="AO2110" s="228">
        <v>1</v>
      </c>
      <c r="AP2110" s="55">
        <v>155.19</v>
      </c>
      <c r="AQ2110" s="200">
        <v>0</v>
      </c>
      <c r="AR2110" s="201">
        <v>0</v>
      </c>
      <c r="AS2110" s="55"/>
      <c r="AT2110" s="55">
        <v>1</v>
      </c>
      <c r="AU2110" s="423">
        <v>162.87155000000001</v>
      </c>
      <c r="AV2110" s="200">
        <v>0</v>
      </c>
      <c r="AW2110" s="201">
        <v>0</v>
      </c>
      <c r="AX2110" s="423"/>
      <c r="AY2110" s="55">
        <v>1</v>
      </c>
      <c r="AZ2110" s="423">
        <v>165.43865</v>
      </c>
      <c r="BA2110" s="200">
        <v>0</v>
      </c>
      <c r="BB2110" s="201">
        <v>0</v>
      </c>
      <c r="BC2110" s="425"/>
      <c r="BD2110" s="136">
        <v>1</v>
      </c>
    </row>
    <row r="2111" spans="1:56" ht="11.25" customHeight="1">
      <c r="A2111" s="357">
        <v>450</v>
      </c>
      <c r="B2111" s="263" t="s">
        <v>318</v>
      </c>
      <c r="C2111" s="344">
        <v>0</v>
      </c>
      <c r="D2111" s="264"/>
      <c r="E2111" s="421">
        <v>2000</v>
      </c>
      <c r="F2111" s="263" t="s">
        <v>312</v>
      </c>
      <c r="G2111" s="263" t="s">
        <v>589</v>
      </c>
      <c r="H2111" s="263" t="s">
        <v>590</v>
      </c>
      <c r="I2111" s="263" t="s">
        <v>849</v>
      </c>
      <c r="J2111" s="263" t="s">
        <v>591</v>
      </c>
      <c r="K2111" s="263" t="s">
        <v>848</v>
      </c>
      <c r="L2111" s="267">
        <v>13616</v>
      </c>
      <c r="M2111" s="265">
        <v>13476725.960703505</v>
      </c>
      <c r="N2111" s="268">
        <v>0.98977129558633259</v>
      </c>
      <c r="O2111" s="263">
        <v>1</v>
      </c>
      <c r="P2111" s="263"/>
      <c r="Q2111" s="267">
        <v>13610</v>
      </c>
      <c r="R2111" s="265">
        <v>13409297.63871019</v>
      </c>
      <c r="S2111" s="268">
        <v>0.98525331658414328</v>
      </c>
      <c r="T2111" s="263">
        <v>1</v>
      </c>
      <c r="U2111" s="263"/>
      <c r="V2111" s="267">
        <v>14141.76</v>
      </c>
      <c r="W2111" s="265">
        <v>13694794.641826354</v>
      </c>
      <c r="X2111" s="268">
        <v>0.96839393695171982</v>
      </c>
      <c r="Y2111" s="263">
        <v>1</v>
      </c>
      <c r="Z2111" s="263"/>
      <c r="AA2111" s="267">
        <v>13754.57</v>
      </c>
      <c r="AB2111" s="265">
        <v>13383775.927221837</v>
      </c>
      <c r="AC2111" s="268">
        <v>0.97304211816304231</v>
      </c>
      <c r="AD2111" s="263">
        <v>1</v>
      </c>
      <c r="AE2111" s="263"/>
      <c r="AF2111" s="267">
        <v>13281.63</v>
      </c>
      <c r="AG2111" s="265">
        <v>13204220.201632814</v>
      </c>
      <c r="AH2111" s="268">
        <v>0.99417166429367587</v>
      </c>
      <c r="AI2111" s="263">
        <v>1</v>
      </c>
      <c r="AJ2111" s="263"/>
      <c r="AK2111" s="263">
        <v>14127.09</v>
      </c>
      <c r="AL2111" s="265">
        <v>13944115.388135355</v>
      </c>
      <c r="AM2111" s="268">
        <v>0.98704796162092512</v>
      </c>
      <c r="AN2111" s="263"/>
      <c r="AO2111" s="313"/>
      <c r="AP2111" s="422">
        <v>14542</v>
      </c>
      <c r="AQ2111" s="265">
        <v>14223902.94927399</v>
      </c>
      <c r="AR2111" s="268">
        <v>0.97812563260032936</v>
      </c>
      <c r="AS2111" s="263"/>
      <c r="AT2111" s="263"/>
      <c r="AU2111" s="422">
        <v>14419.158229000001</v>
      </c>
      <c r="AV2111" s="265">
        <v>14140251.363029735</v>
      </c>
      <c r="AW2111" s="268">
        <v>0.98065720192949091</v>
      </c>
      <c r="AX2111" s="422"/>
      <c r="AY2111" s="263"/>
      <c r="AZ2111" s="422">
        <v>12732.983442000001</v>
      </c>
      <c r="BA2111" s="265">
        <v>12495289.089254931</v>
      </c>
      <c r="BB2111" s="268">
        <v>0.98133239127909089</v>
      </c>
      <c r="BC2111" s="422"/>
      <c r="BD2111" s="263"/>
    </row>
    <row r="2112" spans="1:56" ht="11.25" customHeight="1">
      <c r="A2112" s="123">
        <v>450</v>
      </c>
      <c r="B2112" s="55" t="s">
        <v>318</v>
      </c>
      <c r="C2112" s="345">
        <v>1</v>
      </c>
      <c r="D2112" s="57">
        <v>29996</v>
      </c>
      <c r="E2112" s="94">
        <v>200</v>
      </c>
      <c r="F2112" s="55" t="s">
        <v>312</v>
      </c>
      <c r="G2112" s="55" t="s">
        <v>589</v>
      </c>
      <c r="H2112" s="55" t="s">
        <v>590</v>
      </c>
      <c r="I2112" s="55" t="s">
        <v>849</v>
      </c>
      <c r="J2112" s="55" t="s">
        <v>591</v>
      </c>
      <c r="K2112" s="55" t="s">
        <v>848</v>
      </c>
      <c r="L2112" s="55"/>
      <c r="M2112" s="8"/>
      <c r="N2112" s="58"/>
      <c r="O2112" s="55"/>
      <c r="P2112" s="55"/>
      <c r="Q2112" s="55"/>
      <c r="R2112" s="8"/>
      <c r="S2112" s="58"/>
      <c r="T2112" s="55"/>
      <c r="U2112" s="55"/>
      <c r="V2112" s="55"/>
      <c r="W2112" s="8"/>
      <c r="X2112" s="58"/>
      <c r="Y2112" s="55"/>
      <c r="Z2112" s="55"/>
      <c r="AA2112" s="55"/>
      <c r="AB2112" s="8"/>
      <c r="AC2112" s="58"/>
      <c r="AD2112" s="55"/>
      <c r="AE2112" s="55"/>
      <c r="AF2112" s="55"/>
      <c r="AG2112" s="8"/>
      <c r="AH2112" s="58"/>
      <c r="AI2112" s="55"/>
      <c r="AJ2112" s="55"/>
      <c r="AK2112" s="55">
        <v>1311.39</v>
      </c>
      <c r="AL2112" s="8">
        <v>1284844.5700034939</v>
      </c>
      <c r="AM2112" s="58">
        <v>0.9797577913538259</v>
      </c>
      <c r="AN2112" s="237">
        <v>1</v>
      </c>
      <c r="AO2112" s="228"/>
      <c r="AP2112" s="55">
        <v>1424</v>
      </c>
      <c r="AQ2112" s="200">
        <v>1353172.4079572621</v>
      </c>
      <c r="AR2112" s="201">
        <v>0.95026152244189754</v>
      </c>
      <c r="AS2112" s="55">
        <v>1</v>
      </c>
      <c r="AT2112" s="55"/>
      <c r="AU2112" s="423">
        <v>1528.09699</v>
      </c>
      <c r="AV2112" s="200">
        <v>1482437.2283947221</v>
      </c>
      <c r="AW2112" s="201">
        <v>0.97011985371080534</v>
      </c>
      <c r="AX2112" s="423">
        <v>1</v>
      </c>
      <c r="AY2112" s="55"/>
      <c r="AZ2112" s="426">
        <v>1419.0182559999998</v>
      </c>
      <c r="BA2112" s="200">
        <v>1405679.2373930803</v>
      </c>
      <c r="BB2112" s="201">
        <v>0.99059982593562934</v>
      </c>
      <c r="BC2112" s="425">
        <v>1</v>
      </c>
      <c r="BD2112" s="136"/>
    </row>
    <row r="2113" spans="1:56" ht="11.25" customHeight="1">
      <c r="A2113" s="123">
        <v>450</v>
      </c>
      <c r="B2113" s="55" t="s">
        <v>318</v>
      </c>
      <c r="C2113" s="345">
        <v>2</v>
      </c>
      <c r="D2113" s="57">
        <v>30280</v>
      </c>
      <c r="E2113" s="94">
        <v>200</v>
      </c>
      <c r="F2113" s="55" t="s">
        <v>312</v>
      </c>
      <c r="G2113" s="55" t="s">
        <v>589</v>
      </c>
      <c r="H2113" s="55" t="s">
        <v>590</v>
      </c>
      <c r="I2113" s="55" t="s">
        <v>849</v>
      </c>
      <c r="J2113" s="55" t="s">
        <v>591</v>
      </c>
      <c r="K2113" s="55" t="s">
        <v>848</v>
      </c>
      <c r="L2113" s="55"/>
      <c r="M2113" s="8"/>
      <c r="N2113" s="58"/>
      <c r="O2113" s="55"/>
      <c r="P2113" s="55"/>
      <c r="Q2113" s="55"/>
      <c r="R2113" s="8"/>
      <c r="S2113" s="58"/>
      <c r="T2113" s="55"/>
      <c r="U2113" s="55"/>
      <c r="V2113" s="55"/>
      <c r="W2113" s="8"/>
      <c r="X2113" s="58"/>
      <c r="Y2113" s="55"/>
      <c r="Z2113" s="55"/>
      <c r="AA2113" s="55"/>
      <c r="AB2113" s="8"/>
      <c r="AC2113" s="58"/>
      <c r="AD2113" s="55"/>
      <c r="AE2113" s="55"/>
      <c r="AF2113" s="55"/>
      <c r="AG2113" s="8"/>
      <c r="AH2113" s="58"/>
      <c r="AI2113" s="55"/>
      <c r="AJ2113" s="55"/>
      <c r="AK2113" s="55">
        <v>1327.24</v>
      </c>
      <c r="AL2113" s="8">
        <v>1322637.9904180141</v>
      </c>
      <c r="AM2113" s="58">
        <v>0.99653264701034794</v>
      </c>
      <c r="AN2113" s="237">
        <v>1</v>
      </c>
      <c r="AO2113" s="228"/>
      <c r="AP2113" s="55">
        <v>1561</v>
      </c>
      <c r="AQ2113" s="200">
        <v>1551536.0214902645</v>
      </c>
      <c r="AR2113" s="201">
        <v>0.99393723349792729</v>
      </c>
      <c r="AS2113" s="55">
        <v>1</v>
      </c>
      <c r="AT2113" s="55"/>
      <c r="AU2113" s="423">
        <v>1353.374362</v>
      </c>
      <c r="AV2113" s="200">
        <v>1344543.66628715</v>
      </c>
      <c r="AW2113" s="201">
        <v>0.99347505319976637</v>
      </c>
      <c r="AX2113" s="423">
        <v>1</v>
      </c>
      <c r="AY2113" s="55"/>
      <c r="AZ2113" s="426">
        <v>1382.2379080000001</v>
      </c>
      <c r="BA2113" s="200">
        <v>1373405.684970394</v>
      </c>
      <c r="BB2113" s="201">
        <v>0.99361020054616678</v>
      </c>
      <c r="BC2113" s="425">
        <v>1</v>
      </c>
      <c r="BD2113" s="136"/>
    </row>
    <row r="2114" spans="1:56" s="4" customFormat="1" ht="11.25" customHeight="1">
      <c r="A2114" s="123">
        <v>450</v>
      </c>
      <c r="B2114" s="55" t="s">
        <v>318</v>
      </c>
      <c r="C2114" s="345">
        <v>3</v>
      </c>
      <c r="D2114" s="57">
        <v>30403</v>
      </c>
      <c r="E2114" s="94">
        <v>200</v>
      </c>
      <c r="F2114" s="55" t="s">
        <v>312</v>
      </c>
      <c r="G2114" s="55" t="s">
        <v>589</v>
      </c>
      <c r="H2114" s="55" t="s">
        <v>590</v>
      </c>
      <c r="I2114" s="55" t="s">
        <v>849</v>
      </c>
      <c r="J2114" s="55" t="s">
        <v>591</v>
      </c>
      <c r="K2114" s="55" t="s">
        <v>848</v>
      </c>
      <c r="L2114" s="55"/>
      <c r="M2114" s="8"/>
      <c r="N2114" s="58"/>
      <c r="O2114" s="55"/>
      <c r="P2114" s="55"/>
      <c r="Q2114" s="55"/>
      <c r="R2114" s="8"/>
      <c r="S2114" s="58"/>
      <c r="T2114" s="55"/>
      <c r="U2114" s="55"/>
      <c r="V2114" s="55"/>
      <c r="W2114" s="8"/>
      <c r="X2114" s="58"/>
      <c r="Y2114" s="55"/>
      <c r="Z2114" s="55"/>
      <c r="AA2114" s="55"/>
      <c r="AB2114" s="8"/>
      <c r="AC2114" s="58"/>
      <c r="AD2114" s="55"/>
      <c r="AE2114" s="55"/>
      <c r="AF2114" s="55"/>
      <c r="AG2114" s="8"/>
      <c r="AH2114" s="58"/>
      <c r="AI2114" s="55"/>
      <c r="AJ2114" s="55"/>
      <c r="AK2114" s="55">
        <v>1544.45</v>
      </c>
      <c r="AL2114" s="8">
        <v>1543826.7137610558</v>
      </c>
      <c r="AM2114" s="58">
        <v>0.99959643482214111</v>
      </c>
      <c r="AN2114" s="237">
        <v>1</v>
      </c>
      <c r="AO2114" s="228"/>
      <c r="AP2114" s="55">
        <v>1297</v>
      </c>
      <c r="AQ2114" s="200">
        <v>1293901.8958111876</v>
      </c>
      <c r="AR2114" s="201">
        <v>0.99761133061772367</v>
      </c>
      <c r="AS2114" s="55">
        <v>1</v>
      </c>
      <c r="AT2114" s="55"/>
      <c r="AU2114" s="423">
        <v>1512.9462999999998</v>
      </c>
      <c r="AV2114" s="200">
        <v>1510225.8130580415</v>
      </c>
      <c r="AW2114" s="201">
        <v>0.99820186153205936</v>
      </c>
      <c r="AX2114" s="423">
        <v>1</v>
      </c>
      <c r="AY2114" s="55"/>
      <c r="AZ2114" s="426">
        <v>1251.52475</v>
      </c>
      <c r="BA2114" s="200">
        <v>1246034.5448952436</v>
      </c>
      <c r="BB2114" s="201">
        <v>0.99561318695075229</v>
      </c>
      <c r="BC2114" s="425">
        <v>1</v>
      </c>
      <c r="BD2114" s="136"/>
    </row>
    <row r="2115" spans="1:56" ht="11.25" customHeight="1">
      <c r="A2115" s="123">
        <v>450</v>
      </c>
      <c r="B2115" s="55" t="s">
        <v>318</v>
      </c>
      <c r="C2115" s="345">
        <v>4</v>
      </c>
      <c r="D2115" s="57">
        <v>30622</v>
      </c>
      <c r="E2115" s="94">
        <v>200</v>
      </c>
      <c r="F2115" s="55" t="s">
        <v>312</v>
      </c>
      <c r="G2115" s="55" t="s">
        <v>589</v>
      </c>
      <c r="H2115" s="55" t="s">
        <v>590</v>
      </c>
      <c r="I2115" s="55" t="s">
        <v>849</v>
      </c>
      <c r="J2115" s="55" t="s">
        <v>591</v>
      </c>
      <c r="K2115" s="55" t="s">
        <v>848</v>
      </c>
      <c r="L2115" s="55"/>
      <c r="M2115" s="8"/>
      <c r="N2115" s="58"/>
      <c r="O2115" s="55"/>
      <c r="P2115" s="55"/>
      <c r="Q2115" s="55"/>
      <c r="R2115" s="8"/>
      <c r="S2115" s="58"/>
      <c r="T2115" s="55"/>
      <c r="U2115" s="55"/>
      <c r="V2115" s="55"/>
      <c r="W2115" s="8"/>
      <c r="X2115" s="58"/>
      <c r="Y2115" s="55"/>
      <c r="Z2115" s="55"/>
      <c r="AA2115" s="55"/>
      <c r="AB2115" s="8"/>
      <c r="AC2115" s="58"/>
      <c r="AD2115" s="55"/>
      <c r="AE2115" s="55"/>
      <c r="AF2115" s="55"/>
      <c r="AG2115" s="8"/>
      <c r="AH2115" s="58"/>
      <c r="AI2115" s="55"/>
      <c r="AJ2115" s="55"/>
      <c r="AK2115" s="55">
        <v>1348.47</v>
      </c>
      <c r="AL2115" s="8">
        <v>1346894.5553898781</v>
      </c>
      <c r="AM2115" s="58">
        <v>0.99883167989638477</v>
      </c>
      <c r="AN2115" s="237">
        <v>1</v>
      </c>
      <c r="AO2115" s="228"/>
      <c r="AP2115" s="55">
        <v>1589</v>
      </c>
      <c r="AQ2115" s="200">
        <v>1579362.9984979359</v>
      </c>
      <c r="AR2115" s="201">
        <v>0.99393517841279799</v>
      </c>
      <c r="AS2115" s="55">
        <v>1</v>
      </c>
      <c r="AT2115" s="55"/>
      <c r="AU2115" s="423">
        <v>1342.4451259999998</v>
      </c>
      <c r="AV2115" s="200">
        <v>1342440.2002397568</v>
      </c>
      <c r="AW2115" s="201">
        <v>0.99999633075486838</v>
      </c>
      <c r="AX2115" s="423">
        <v>1</v>
      </c>
      <c r="AY2115" s="55"/>
      <c r="AZ2115" s="426">
        <v>1441.445532</v>
      </c>
      <c r="BA2115" s="200">
        <v>1427089.5210417896</v>
      </c>
      <c r="BB2115" s="201">
        <v>0.99004054566093014</v>
      </c>
      <c r="BC2115" s="425">
        <v>1</v>
      </c>
      <c r="BD2115" s="136"/>
    </row>
    <row r="2116" spans="1:56" ht="11.25" customHeight="1">
      <c r="A2116" s="123">
        <v>450</v>
      </c>
      <c r="B2116" s="55" t="s">
        <v>318</v>
      </c>
      <c r="C2116" s="345">
        <v>5</v>
      </c>
      <c r="D2116" s="57">
        <v>30738</v>
      </c>
      <c r="E2116" s="94">
        <v>200</v>
      </c>
      <c r="F2116" s="55" t="s">
        <v>312</v>
      </c>
      <c r="G2116" s="55" t="s">
        <v>589</v>
      </c>
      <c r="H2116" s="55" t="s">
        <v>590</v>
      </c>
      <c r="I2116" s="55" t="s">
        <v>849</v>
      </c>
      <c r="J2116" s="55" t="s">
        <v>591</v>
      </c>
      <c r="K2116" s="55" t="s">
        <v>848</v>
      </c>
      <c r="L2116" s="55"/>
      <c r="M2116" s="8"/>
      <c r="N2116" s="58"/>
      <c r="O2116" s="55"/>
      <c r="P2116" s="55"/>
      <c r="Q2116" s="55"/>
      <c r="R2116" s="8"/>
      <c r="S2116" s="58"/>
      <c r="T2116" s="55"/>
      <c r="U2116" s="55"/>
      <c r="V2116" s="55"/>
      <c r="W2116" s="8"/>
      <c r="X2116" s="58"/>
      <c r="Y2116" s="55"/>
      <c r="Z2116" s="55"/>
      <c r="AA2116" s="55"/>
      <c r="AB2116" s="8"/>
      <c r="AC2116" s="58"/>
      <c r="AD2116" s="55"/>
      <c r="AE2116" s="55"/>
      <c r="AF2116" s="55"/>
      <c r="AG2116" s="8"/>
      <c r="AH2116" s="58"/>
      <c r="AI2116" s="55"/>
      <c r="AJ2116" s="55"/>
      <c r="AK2116" s="55">
        <v>1419.65</v>
      </c>
      <c r="AL2116" s="8">
        <v>1426011.487187745</v>
      </c>
      <c r="AM2116" s="58">
        <v>1.0044810250327509</v>
      </c>
      <c r="AN2116" s="237">
        <v>1</v>
      </c>
      <c r="AO2116" s="228"/>
      <c r="AP2116" s="55">
        <v>1579</v>
      </c>
      <c r="AQ2116" s="200">
        <v>1571908.1054666478</v>
      </c>
      <c r="AR2116" s="201">
        <v>0.99550861650832667</v>
      </c>
      <c r="AS2116" s="55">
        <v>1</v>
      </c>
      <c r="AT2116" s="55"/>
      <c r="AU2116" s="423">
        <v>1498.8288239999999</v>
      </c>
      <c r="AV2116" s="200">
        <v>1497738.6938596591</v>
      </c>
      <c r="AW2116" s="201">
        <v>0.9992726786922661</v>
      </c>
      <c r="AX2116" s="423">
        <v>1</v>
      </c>
      <c r="AY2116" s="55"/>
      <c r="AZ2116" s="426">
        <v>1242.9940759999999</v>
      </c>
      <c r="BA2116" s="200">
        <v>1230701.9275928421</v>
      </c>
      <c r="BB2116" s="201">
        <v>0.99011085519674047</v>
      </c>
      <c r="BC2116" s="425">
        <v>1</v>
      </c>
      <c r="BD2116" s="136"/>
    </row>
    <row r="2117" spans="1:56" ht="11.25" customHeight="1">
      <c r="A2117" s="123">
        <v>450</v>
      </c>
      <c r="B2117" s="55" t="s">
        <v>318</v>
      </c>
      <c r="C2117" s="345">
        <v>6</v>
      </c>
      <c r="D2117" s="57">
        <v>31769</v>
      </c>
      <c r="E2117" s="94">
        <v>500</v>
      </c>
      <c r="F2117" s="55" t="s">
        <v>312</v>
      </c>
      <c r="G2117" s="55" t="s">
        <v>589</v>
      </c>
      <c r="H2117" s="55" t="s">
        <v>590</v>
      </c>
      <c r="I2117" s="55" t="s">
        <v>849</v>
      </c>
      <c r="J2117" s="55" t="s">
        <v>591</v>
      </c>
      <c r="K2117" s="55" t="s">
        <v>848</v>
      </c>
      <c r="L2117" s="55"/>
      <c r="M2117" s="8"/>
      <c r="N2117" s="58"/>
      <c r="O2117" s="55"/>
      <c r="P2117" s="55"/>
      <c r="Q2117" s="55"/>
      <c r="R2117" s="8"/>
      <c r="S2117" s="58"/>
      <c r="T2117" s="55"/>
      <c r="U2117" s="55"/>
      <c r="V2117" s="55"/>
      <c r="W2117" s="8"/>
      <c r="X2117" s="58"/>
      <c r="Y2117" s="55"/>
      <c r="Z2117" s="55"/>
      <c r="AA2117" s="55"/>
      <c r="AB2117" s="8"/>
      <c r="AC2117" s="58"/>
      <c r="AD2117" s="55"/>
      <c r="AE2117" s="55"/>
      <c r="AF2117" s="55"/>
      <c r="AG2117" s="8"/>
      <c r="AH2117" s="58"/>
      <c r="AI2117" s="55"/>
      <c r="AJ2117" s="55"/>
      <c r="AK2117" s="55">
        <v>3433.53</v>
      </c>
      <c r="AL2117" s="8">
        <v>3359002.2397407899</v>
      </c>
      <c r="AM2117" s="58">
        <v>0.97829412870742061</v>
      </c>
      <c r="AN2117" s="237">
        <v>1</v>
      </c>
      <c r="AO2117" s="228"/>
      <c r="AP2117" s="55">
        <v>3846</v>
      </c>
      <c r="AQ2117" s="200">
        <v>3713381.4619477824</v>
      </c>
      <c r="AR2117" s="201">
        <v>0.96551780081845617</v>
      </c>
      <c r="AS2117" s="55">
        <v>1</v>
      </c>
      <c r="AT2117" s="55"/>
      <c r="AU2117" s="423">
        <v>3544.0331369999999</v>
      </c>
      <c r="AV2117" s="200">
        <v>3431766.845763043</v>
      </c>
      <c r="AW2117" s="201">
        <v>0.96832244877597573</v>
      </c>
      <c r="AX2117" s="423">
        <v>1</v>
      </c>
      <c r="AY2117" s="55"/>
      <c r="AZ2117" s="426">
        <v>2846.1360870000003</v>
      </c>
      <c r="BA2117" s="200">
        <v>2730472.2872356563</v>
      </c>
      <c r="BB2117" s="201">
        <v>0.95936111407579927</v>
      </c>
      <c r="BC2117" s="425">
        <v>1</v>
      </c>
      <c r="BD2117" s="136"/>
    </row>
    <row r="2118" spans="1:56" s="4" customFormat="1" ht="11.25" customHeight="1">
      <c r="A2118" s="123">
        <v>450</v>
      </c>
      <c r="B2118" s="55" t="s">
        <v>318</v>
      </c>
      <c r="C2118" s="345">
        <v>7</v>
      </c>
      <c r="D2118" s="57">
        <v>32105</v>
      </c>
      <c r="E2118" s="94">
        <v>500</v>
      </c>
      <c r="F2118" s="55" t="s">
        <v>312</v>
      </c>
      <c r="G2118" s="55" t="s">
        <v>589</v>
      </c>
      <c r="H2118" s="55" t="s">
        <v>590</v>
      </c>
      <c r="I2118" s="55" t="s">
        <v>849</v>
      </c>
      <c r="J2118" s="55" t="s">
        <v>591</v>
      </c>
      <c r="K2118" s="55" t="s">
        <v>848</v>
      </c>
      <c r="L2118" s="55"/>
      <c r="M2118" s="8"/>
      <c r="N2118" s="58"/>
      <c r="O2118" s="55"/>
      <c r="P2118" s="55"/>
      <c r="Q2118" s="55"/>
      <c r="R2118" s="8"/>
      <c r="S2118" s="58"/>
      <c r="T2118" s="55"/>
      <c r="U2118" s="55"/>
      <c r="V2118" s="55"/>
      <c r="W2118" s="8"/>
      <c r="X2118" s="58"/>
      <c r="Y2118" s="55"/>
      <c r="Z2118" s="55"/>
      <c r="AA2118" s="55"/>
      <c r="AB2118" s="8"/>
      <c r="AC2118" s="58"/>
      <c r="AD2118" s="55"/>
      <c r="AE2118" s="55"/>
      <c r="AF2118" s="55"/>
      <c r="AG2118" s="8"/>
      <c r="AH2118" s="58"/>
      <c r="AI2118" s="55"/>
      <c r="AJ2118" s="55"/>
      <c r="AK2118" s="55">
        <v>3742.35</v>
      </c>
      <c r="AL2118" s="8">
        <v>3660908.6785657592</v>
      </c>
      <c r="AM2118" s="58">
        <v>0.97823791964026863</v>
      </c>
      <c r="AN2118" s="237">
        <v>1</v>
      </c>
      <c r="AO2118" s="228"/>
      <c r="AP2118" s="55">
        <v>3246</v>
      </c>
      <c r="AQ2118" s="200">
        <v>3160640.0581029081</v>
      </c>
      <c r="AR2118" s="201">
        <v>0.97370303700027983</v>
      </c>
      <c r="AS2118" s="55">
        <v>1</v>
      </c>
      <c r="AT2118" s="55"/>
      <c r="AU2118" s="423">
        <v>3639.4334900000003</v>
      </c>
      <c r="AV2118" s="200">
        <v>3531098.9154273616</v>
      </c>
      <c r="AW2118" s="201">
        <v>0.97023312148159668</v>
      </c>
      <c r="AX2118" s="423">
        <v>1</v>
      </c>
      <c r="AY2118" s="55"/>
      <c r="AZ2118" s="426">
        <v>3149.6268329999998</v>
      </c>
      <c r="BA2118" s="200">
        <v>3081905.8861259287</v>
      </c>
      <c r="BB2118" s="201">
        <v>0.9784987395444662</v>
      </c>
      <c r="BC2118" s="425">
        <v>1</v>
      </c>
      <c r="BD2118" s="136"/>
    </row>
    <row r="2119" spans="1:56" s="4" customFormat="1" ht="11.25" customHeight="1">
      <c r="A2119" s="357">
        <v>451</v>
      </c>
      <c r="B2119" s="263" t="s">
        <v>255</v>
      </c>
      <c r="C2119" s="344">
        <v>0</v>
      </c>
      <c r="D2119" s="264"/>
      <c r="E2119" s="421">
        <v>0</v>
      </c>
      <c r="F2119" s="263" t="s">
        <v>978</v>
      </c>
      <c r="G2119" s="263" t="s">
        <v>748</v>
      </c>
      <c r="H2119" s="263" t="s">
        <v>385</v>
      </c>
      <c r="I2119" s="263" t="s">
        <v>103</v>
      </c>
      <c r="J2119" s="263"/>
      <c r="K2119" s="263"/>
      <c r="L2119" s="277" t="s">
        <v>238</v>
      </c>
      <c r="M2119" s="265">
        <v>0</v>
      </c>
      <c r="N2119" s="268">
        <v>0</v>
      </c>
      <c r="O2119" s="263"/>
      <c r="P2119" s="263"/>
      <c r="Q2119" s="277" t="s">
        <v>238</v>
      </c>
      <c r="R2119" s="265">
        <v>0</v>
      </c>
      <c r="S2119" s="268">
        <v>0</v>
      </c>
      <c r="T2119" s="263"/>
      <c r="U2119" s="263"/>
      <c r="V2119" s="277" t="s">
        <v>238</v>
      </c>
      <c r="W2119" s="265">
        <v>0</v>
      </c>
      <c r="X2119" s="268">
        <v>0</v>
      </c>
      <c r="Y2119" s="263"/>
      <c r="Z2119" s="263"/>
      <c r="AA2119" s="276" t="s">
        <v>238</v>
      </c>
      <c r="AB2119" s="265">
        <v>0</v>
      </c>
      <c r="AC2119" s="268">
        <v>0</v>
      </c>
      <c r="AD2119" s="263"/>
      <c r="AE2119" s="263"/>
      <c r="AF2119" s="276" t="s">
        <v>238</v>
      </c>
      <c r="AG2119" s="265">
        <v>0</v>
      </c>
      <c r="AH2119" s="268">
        <v>0</v>
      </c>
      <c r="AI2119" s="263"/>
      <c r="AJ2119" s="263"/>
      <c r="AK2119" s="263"/>
      <c r="AL2119" s="265">
        <v>0</v>
      </c>
      <c r="AM2119" s="268">
        <v>0</v>
      </c>
      <c r="AN2119" s="263"/>
      <c r="AO2119" s="313"/>
      <c r="AP2119" s="263"/>
      <c r="AQ2119" s="265">
        <v>0</v>
      </c>
      <c r="AR2119" s="268">
        <v>0</v>
      </c>
      <c r="AS2119" s="263"/>
      <c r="AT2119" s="263"/>
      <c r="AU2119" s="422">
        <v>0</v>
      </c>
      <c r="AV2119" s="265">
        <v>0</v>
      </c>
      <c r="AW2119" s="268">
        <v>0</v>
      </c>
      <c r="AX2119" s="422"/>
      <c r="AY2119" s="263"/>
      <c r="AZ2119" s="422">
        <v>0</v>
      </c>
      <c r="BA2119" s="265">
        <v>0</v>
      </c>
      <c r="BB2119" s="268">
        <v>0</v>
      </c>
      <c r="BC2119" s="422"/>
      <c r="BD2119" s="263"/>
    </row>
    <row r="2120" spans="1:56" ht="11.25" customHeight="1">
      <c r="A2120" s="123">
        <v>451</v>
      </c>
      <c r="B2120" s="55" t="s">
        <v>255</v>
      </c>
      <c r="C2120" s="345">
        <v>1</v>
      </c>
      <c r="D2120" s="57">
        <v>36500</v>
      </c>
      <c r="E2120" s="94">
        <v>0</v>
      </c>
      <c r="F2120" s="55" t="s">
        <v>978</v>
      </c>
      <c r="G2120" s="55" t="s">
        <v>748</v>
      </c>
      <c r="H2120" s="55" t="s">
        <v>385</v>
      </c>
      <c r="I2120" s="55" t="s">
        <v>103</v>
      </c>
      <c r="J2120" s="55"/>
      <c r="K2120" s="55"/>
      <c r="L2120" s="228" t="s">
        <v>238</v>
      </c>
      <c r="M2120" s="8"/>
      <c r="N2120" s="58"/>
      <c r="O2120" s="55"/>
      <c r="P2120" s="55"/>
      <c r="Q2120" s="228" t="s">
        <v>238</v>
      </c>
      <c r="R2120" s="8"/>
      <c r="S2120" s="58"/>
      <c r="T2120" s="55"/>
      <c r="U2120" s="55"/>
      <c r="V2120" s="228" t="s">
        <v>238</v>
      </c>
      <c r="W2120" s="8"/>
      <c r="X2120" s="58"/>
      <c r="Y2120" s="55"/>
      <c r="Z2120" s="55"/>
      <c r="AA2120" s="228" t="s">
        <v>238</v>
      </c>
      <c r="AB2120" s="8"/>
      <c r="AC2120" s="58"/>
      <c r="AD2120" s="55"/>
      <c r="AE2120" s="55"/>
      <c r="AF2120" s="228" t="s">
        <v>238</v>
      </c>
      <c r="AG2120" s="8"/>
      <c r="AH2120" s="58"/>
      <c r="AI2120" s="55"/>
      <c r="AJ2120" s="55"/>
      <c r="AK2120" s="55"/>
      <c r="AL2120" s="8">
        <v>0</v>
      </c>
      <c r="AM2120" s="58">
        <v>0</v>
      </c>
      <c r="AN2120" s="55"/>
      <c r="AO2120" s="228"/>
      <c r="AP2120" s="55"/>
      <c r="AQ2120" s="200">
        <v>0</v>
      </c>
      <c r="AR2120" s="201">
        <v>0</v>
      </c>
      <c r="AS2120" s="55"/>
      <c r="AT2120" s="55"/>
      <c r="AU2120" s="245">
        <v>0</v>
      </c>
      <c r="AV2120" s="200">
        <v>0</v>
      </c>
      <c r="AW2120" s="201">
        <v>0</v>
      </c>
      <c r="AX2120" s="423"/>
      <c r="AY2120" s="55"/>
      <c r="AZ2120" s="423">
        <v>0</v>
      </c>
      <c r="BA2120" s="200">
        <v>0</v>
      </c>
      <c r="BB2120" s="201">
        <v>0</v>
      </c>
      <c r="BC2120" s="425"/>
      <c r="BD2120" s="136"/>
    </row>
    <row r="2121" spans="1:56" s="4" customFormat="1" ht="11.25" customHeight="1">
      <c r="A2121" s="123">
        <v>451</v>
      </c>
      <c r="B2121" s="55" t="s">
        <v>255</v>
      </c>
      <c r="C2121" s="345">
        <v>2</v>
      </c>
      <c r="D2121" s="57">
        <v>36616</v>
      </c>
      <c r="E2121" s="94">
        <v>0</v>
      </c>
      <c r="F2121" s="55" t="s">
        <v>978</v>
      </c>
      <c r="G2121" s="55" t="s">
        <v>748</v>
      </c>
      <c r="H2121" s="55" t="s">
        <v>385</v>
      </c>
      <c r="I2121" s="55" t="s">
        <v>103</v>
      </c>
      <c r="J2121" s="55"/>
      <c r="K2121" s="55"/>
      <c r="L2121" s="228" t="s">
        <v>238</v>
      </c>
      <c r="M2121" s="8"/>
      <c r="N2121" s="58"/>
      <c r="O2121" s="55"/>
      <c r="P2121" s="55"/>
      <c r="Q2121" s="228" t="s">
        <v>238</v>
      </c>
      <c r="R2121" s="8"/>
      <c r="S2121" s="58"/>
      <c r="T2121" s="55"/>
      <c r="U2121" s="55"/>
      <c r="V2121" s="237" t="s">
        <v>238</v>
      </c>
      <c r="W2121" s="8"/>
      <c r="X2121" s="58"/>
      <c r="Y2121" s="55"/>
      <c r="Z2121" s="55"/>
      <c r="AA2121" s="237" t="s">
        <v>238</v>
      </c>
      <c r="AB2121" s="8"/>
      <c r="AC2121" s="58"/>
      <c r="AD2121" s="55"/>
      <c r="AE2121" s="55"/>
      <c r="AF2121" s="237" t="s">
        <v>238</v>
      </c>
      <c r="AG2121" s="8"/>
      <c r="AH2121" s="58"/>
      <c r="AI2121" s="55"/>
      <c r="AJ2121" s="55"/>
      <c r="AK2121" s="55"/>
      <c r="AL2121" s="8">
        <v>0</v>
      </c>
      <c r="AM2121" s="58">
        <v>0</v>
      </c>
      <c r="AN2121" s="55"/>
      <c r="AO2121" s="228"/>
      <c r="AP2121" s="55"/>
      <c r="AQ2121" s="200">
        <v>0</v>
      </c>
      <c r="AR2121" s="201">
        <v>0</v>
      </c>
      <c r="AS2121" s="55"/>
      <c r="AT2121" s="55"/>
      <c r="AU2121" s="245">
        <v>0</v>
      </c>
      <c r="AV2121" s="200">
        <v>0</v>
      </c>
      <c r="AW2121" s="201">
        <v>0</v>
      </c>
      <c r="AX2121" s="423"/>
      <c r="AY2121" s="55"/>
      <c r="AZ2121" s="423">
        <v>0</v>
      </c>
      <c r="BA2121" s="200">
        <v>0</v>
      </c>
      <c r="BB2121" s="201">
        <v>0</v>
      </c>
      <c r="BC2121" s="425"/>
      <c r="BD2121" s="136"/>
    </row>
    <row r="2122" spans="1:56" ht="11.25" customHeight="1">
      <c r="A2122" s="357">
        <v>452</v>
      </c>
      <c r="B2122" s="270" t="s">
        <v>642</v>
      </c>
      <c r="C2122" s="337">
        <v>0</v>
      </c>
      <c r="D2122" s="262"/>
      <c r="E2122" s="421">
        <v>2980</v>
      </c>
      <c r="F2122" s="270" t="s">
        <v>540</v>
      </c>
      <c r="G2122" s="270" t="s">
        <v>589</v>
      </c>
      <c r="H2122" s="270" t="s">
        <v>590</v>
      </c>
      <c r="I2122" s="270" t="s">
        <v>849</v>
      </c>
      <c r="J2122" s="270" t="s">
        <v>591</v>
      </c>
      <c r="K2122" s="270" t="s">
        <v>848</v>
      </c>
      <c r="L2122" s="267">
        <v>21771</v>
      </c>
      <c r="M2122" s="265">
        <v>19892039.539585918</v>
      </c>
      <c r="N2122" s="268">
        <v>0.91369434291424001</v>
      </c>
      <c r="O2122" s="263">
        <v>1</v>
      </c>
      <c r="P2122" s="263"/>
      <c r="Q2122" s="267">
        <v>22625</v>
      </c>
      <c r="R2122" s="265">
        <v>21107555.04572586</v>
      </c>
      <c r="S2122" s="268">
        <v>0.93293060975583908</v>
      </c>
      <c r="T2122" s="263">
        <v>1</v>
      </c>
      <c r="U2122" s="263"/>
      <c r="V2122" s="284">
        <v>21277.629999999997</v>
      </c>
      <c r="W2122" s="265">
        <v>19808903.341705803</v>
      </c>
      <c r="X2122" s="268">
        <v>0.93097320245280157</v>
      </c>
      <c r="Y2122" s="263">
        <v>1</v>
      </c>
      <c r="Z2122" s="263"/>
      <c r="AA2122" s="284">
        <v>22225.62</v>
      </c>
      <c r="AB2122" s="265">
        <v>20839981.025321007</v>
      </c>
      <c r="AC2122" s="268">
        <v>0.93765577857090177</v>
      </c>
      <c r="AD2122" s="263">
        <v>1</v>
      </c>
      <c r="AE2122" s="263"/>
      <c r="AF2122" s="284">
        <v>20013.939999999999</v>
      </c>
      <c r="AG2122" s="265">
        <v>18691971.881568033</v>
      </c>
      <c r="AH2122" s="268">
        <v>0.93394763257849456</v>
      </c>
      <c r="AI2122" s="263">
        <v>1</v>
      </c>
      <c r="AJ2122" s="263"/>
      <c r="AK2122" s="263">
        <v>19955.16</v>
      </c>
      <c r="AL2122" s="265">
        <v>18424291.947992317</v>
      </c>
      <c r="AM2122" s="268">
        <v>0.92328460147612534</v>
      </c>
      <c r="AN2122" s="263"/>
      <c r="AO2122" s="313"/>
      <c r="AP2122" s="263">
        <v>21106.01</v>
      </c>
      <c r="AQ2122" s="265">
        <v>19345386.526745293</v>
      </c>
      <c r="AR2122" s="268">
        <v>0.91658188955398467</v>
      </c>
      <c r="AS2122" s="263"/>
      <c r="AT2122" s="263"/>
      <c r="AU2122" s="422">
        <v>21628.188408999999</v>
      </c>
      <c r="AV2122" s="265">
        <v>19865158.290048759</v>
      </c>
      <c r="AW2122" s="268">
        <v>0.91848461435551398</v>
      </c>
      <c r="AX2122" s="422"/>
      <c r="AY2122" s="263"/>
      <c r="AZ2122" s="422">
        <v>20197.769690000001</v>
      </c>
      <c r="BA2122" s="265">
        <v>18581638.495952744</v>
      </c>
      <c r="BB2122" s="268">
        <v>0.91998467064175848</v>
      </c>
      <c r="BC2122" s="422"/>
      <c r="BD2122" s="263"/>
    </row>
    <row r="2123" spans="1:56" ht="11.25" customHeight="1">
      <c r="A2123" s="123">
        <v>452</v>
      </c>
      <c r="B2123" s="55" t="s">
        <v>642</v>
      </c>
      <c r="C2123" s="345">
        <v>1</v>
      </c>
      <c r="D2123" s="57">
        <v>39229</v>
      </c>
      <c r="E2123" s="94">
        <v>500</v>
      </c>
      <c r="F2123" s="55" t="s">
        <v>540</v>
      </c>
      <c r="G2123" s="55" t="s">
        <v>589</v>
      </c>
      <c r="H2123" s="55" t="s">
        <v>590</v>
      </c>
      <c r="I2123" s="55" t="s">
        <v>849</v>
      </c>
      <c r="J2123" s="55" t="s">
        <v>591</v>
      </c>
      <c r="K2123" s="55" t="s">
        <v>848</v>
      </c>
      <c r="L2123" s="55"/>
      <c r="M2123" s="8"/>
      <c r="N2123" s="58"/>
      <c r="O2123" s="55"/>
      <c r="P2123" s="55"/>
      <c r="Q2123" s="55"/>
      <c r="R2123" s="8"/>
      <c r="S2123" s="58"/>
      <c r="T2123" s="55"/>
      <c r="U2123" s="55"/>
      <c r="V2123" s="136"/>
      <c r="W2123" s="8"/>
      <c r="X2123" s="58"/>
      <c r="Y2123" s="55"/>
      <c r="Z2123" s="55"/>
      <c r="AA2123" s="136"/>
      <c r="AB2123" s="8"/>
      <c r="AC2123" s="58"/>
      <c r="AD2123" s="55"/>
      <c r="AE2123" s="55"/>
      <c r="AF2123" s="136"/>
      <c r="AG2123" s="8"/>
      <c r="AH2123" s="58"/>
      <c r="AI2123" s="55"/>
      <c r="AJ2123" s="55"/>
      <c r="AK2123" s="55">
        <v>3344.06</v>
      </c>
      <c r="AL2123" s="8">
        <v>3165035.8561730622</v>
      </c>
      <c r="AM2123" s="58">
        <v>0.94646503237772717</v>
      </c>
      <c r="AN2123" s="237">
        <v>1</v>
      </c>
      <c r="AO2123" s="228"/>
      <c r="AP2123" s="55">
        <v>3997.67</v>
      </c>
      <c r="AQ2123" s="200">
        <v>3759619.6109679691</v>
      </c>
      <c r="AR2123" s="201">
        <v>0.94045271644932393</v>
      </c>
      <c r="AS2123" s="55">
        <v>1</v>
      </c>
      <c r="AT2123" s="55"/>
      <c r="AU2123" s="423">
        <v>3636.7847830000001</v>
      </c>
      <c r="AV2123" s="200">
        <v>3411131.6031872393</v>
      </c>
      <c r="AW2123" s="201">
        <v>0.93795256159573503</v>
      </c>
      <c r="AX2123" s="423">
        <v>1</v>
      </c>
      <c r="AY2123" s="55"/>
      <c r="AZ2123" s="426">
        <v>3436.5558960000003</v>
      </c>
      <c r="BA2123" s="200">
        <v>3258846.0963912033</v>
      </c>
      <c r="BB2123" s="201">
        <v>0.94828840124042701</v>
      </c>
      <c r="BC2123" s="425">
        <v>1</v>
      </c>
      <c r="BD2123" s="136"/>
    </row>
    <row r="2124" spans="1:56" ht="11.25" customHeight="1">
      <c r="A2124" s="123">
        <v>452</v>
      </c>
      <c r="B2124" s="55" t="s">
        <v>642</v>
      </c>
      <c r="C2124" s="345">
        <v>2</v>
      </c>
      <c r="D2124" s="57">
        <v>39809</v>
      </c>
      <c r="E2124" s="94">
        <v>500</v>
      </c>
      <c r="F2124" s="55" t="s">
        <v>540</v>
      </c>
      <c r="G2124" s="55" t="s">
        <v>589</v>
      </c>
      <c r="H2124" s="55" t="s">
        <v>590</v>
      </c>
      <c r="I2124" s="55" t="s">
        <v>849</v>
      </c>
      <c r="J2124" s="55" t="s">
        <v>591</v>
      </c>
      <c r="K2124" s="55" t="s">
        <v>848</v>
      </c>
      <c r="L2124" s="136"/>
      <c r="M2124" s="126"/>
      <c r="N2124" s="221"/>
      <c r="O2124" s="136"/>
      <c r="P2124" s="136"/>
      <c r="Q2124" s="136"/>
      <c r="R2124" s="126"/>
      <c r="S2124" s="221"/>
      <c r="T2124" s="136"/>
      <c r="U2124" s="136"/>
      <c r="V2124" s="136"/>
      <c r="W2124" s="126"/>
      <c r="X2124" s="221"/>
      <c r="Y2124" s="136"/>
      <c r="Z2124" s="136"/>
      <c r="AA2124" s="136"/>
      <c r="AB2124" s="126"/>
      <c r="AC2124" s="221"/>
      <c r="AD2124" s="136"/>
      <c r="AE2124" s="136"/>
      <c r="AF2124" s="136"/>
      <c r="AG2124" s="126"/>
      <c r="AH2124" s="221"/>
      <c r="AI2124" s="136"/>
      <c r="AJ2124" s="136"/>
      <c r="AK2124" s="136">
        <v>3792.58</v>
      </c>
      <c r="AL2124" s="8">
        <v>3550079.3814245421</v>
      </c>
      <c r="AM2124" s="58">
        <v>0.93605919490809486</v>
      </c>
      <c r="AN2124" s="237">
        <v>1</v>
      </c>
      <c r="AO2124" s="237"/>
      <c r="AP2124" s="136">
        <v>3517.7400000000002</v>
      </c>
      <c r="AQ2124" s="200">
        <v>3253284.7586066579</v>
      </c>
      <c r="AR2124" s="201">
        <v>0.9248224026240307</v>
      </c>
      <c r="AS2124" s="136">
        <v>1</v>
      </c>
      <c r="AT2124" s="136"/>
      <c r="AU2124" s="423">
        <v>3763.7389330000001</v>
      </c>
      <c r="AV2124" s="200">
        <v>3512006.595010173</v>
      </c>
      <c r="AW2124" s="201">
        <v>0.93311641894641817</v>
      </c>
      <c r="AX2124" s="423">
        <v>1</v>
      </c>
      <c r="AY2124" s="136"/>
      <c r="AZ2124" s="426">
        <v>3095.784408</v>
      </c>
      <c r="BA2124" s="200">
        <v>2827665.8409422748</v>
      </c>
      <c r="BB2124" s="201">
        <v>0.91339236467343654</v>
      </c>
      <c r="BC2124" s="425">
        <v>1</v>
      </c>
      <c r="BD2124" s="136"/>
    </row>
    <row r="2125" spans="1:56" ht="11.25" customHeight="1">
      <c r="A2125" s="123">
        <v>452</v>
      </c>
      <c r="B2125" s="55" t="s">
        <v>642</v>
      </c>
      <c r="C2125" s="345">
        <v>3</v>
      </c>
      <c r="D2125" s="57">
        <v>40722</v>
      </c>
      <c r="E2125" s="94">
        <v>660</v>
      </c>
      <c r="F2125" s="55" t="s">
        <v>540</v>
      </c>
      <c r="G2125" s="55" t="s">
        <v>589</v>
      </c>
      <c r="H2125" s="55" t="s">
        <v>590</v>
      </c>
      <c r="I2125" s="55" t="s">
        <v>849</v>
      </c>
      <c r="J2125" s="55" t="s">
        <v>591</v>
      </c>
      <c r="K2125" s="55" t="s">
        <v>848</v>
      </c>
      <c r="L2125" s="136"/>
      <c r="M2125" s="126"/>
      <c r="N2125" s="221"/>
      <c r="O2125" s="136"/>
      <c r="P2125" s="136"/>
      <c r="Q2125" s="136"/>
      <c r="R2125" s="126"/>
      <c r="S2125" s="221"/>
      <c r="T2125" s="136"/>
      <c r="U2125" s="136"/>
      <c r="V2125" s="136"/>
      <c r="W2125" s="126"/>
      <c r="X2125" s="221"/>
      <c r="Y2125" s="136"/>
      <c r="Z2125" s="136"/>
      <c r="AA2125" s="136"/>
      <c r="AB2125" s="126"/>
      <c r="AC2125" s="221"/>
      <c r="AD2125" s="136"/>
      <c r="AE2125" s="136"/>
      <c r="AF2125" s="136"/>
      <c r="AG2125" s="126"/>
      <c r="AH2125" s="221"/>
      <c r="AI2125" s="136"/>
      <c r="AJ2125" s="136"/>
      <c r="AK2125" s="136">
        <v>3431.09</v>
      </c>
      <c r="AL2125" s="8">
        <v>3117495.8179765674</v>
      </c>
      <c r="AM2125" s="58">
        <v>0.90860216956610496</v>
      </c>
      <c r="AN2125" s="237">
        <v>1</v>
      </c>
      <c r="AO2125" s="237"/>
      <c r="AP2125" s="136">
        <v>4498.6500000000005</v>
      </c>
      <c r="AQ2125" s="200">
        <v>4081735.03576604</v>
      </c>
      <c r="AR2125" s="201">
        <v>0.90732442749848052</v>
      </c>
      <c r="AS2125" s="136">
        <v>1</v>
      </c>
      <c r="AT2125" s="136"/>
      <c r="AU2125" s="423">
        <v>4841.8158249999997</v>
      </c>
      <c r="AV2125" s="200">
        <v>4498386.5848458568</v>
      </c>
      <c r="AW2125" s="201">
        <v>0.92907015620443534</v>
      </c>
      <c r="AX2125" s="423">
        <v>1</v>
      </c>
      <c r="AY2125" s="136"/>
      <c r="AZ2125" s="426">
        <v>4418.1656430000003</v>
      </c>
      <c r="BA2125" s="200">
        <v>4081104.4946680111</v>
      </c>
      <c r="BB2125" s="201">
        <v>0.92371016037707454</v>
      </c>
      <c r="BC2125" s="425">
        <v>1</v>
      </c>
      <c r="BD2125" s="136"/>
    </row>
    <row r="2126" spans="1:56" s="4" customFormat="1" ht="11.25" customHeight="1">
      <c r="A2126" s="123">
        <v>452</v>
      </c>
      <c r="B2126" s="55" t="s">
        <v>642</v>
      </c>
      <c r="C2126" s="345">
        <v>4</v>
      </c>
      <c r="D2126" s="57">
        <v>40901</v>
      </c>
      <c r="E2126" s="94">
        <v>660</v>
      </c>
      <c r="F2126" s="55" t="s">
        <v>540</v>
      </c>
      <c r="G2126" s="55" t="s">
        <v>589</v>
      </c>
      <c r="H2126" s="55" t="s">
        <v>590</v>
      </c>
      <c r="I2126" s="55" t="s">
        <v>849</v>
      </c>
      <c r="J2126" s="55" t="s">
        <v>591</v>
      </c>
      <c r="K2126" s="55" t="s">
        <v>848</v>
      </c>
      <c r="L2126" s="55"/>
      <c r="M2126" s="8"/>
      <c r="N2126" s="58"/>
      <c r="O2126" s="55"/>
      <c r="P2126" s="55"/>
      <c r="Q2126" s="55"/>
      <c r="R2126" s="8"/>
      <c r="S2126" s="58"/>
      <c r="T2126" s="55"/>
      <c r="U2126" s="55"/>
      <c r="V2126" s="136"/>
      <c r="W2126" s="8"/>
      <c r="X2126" s="58"/>
      <c r="Y2126" s="55"/>
      <c r="Z2126" s="55"/>
      <c r="AA2126" s="136"/>
      <c r="AB2126" s="8"/>
      <c r="AC2126" s="58"/>
      <c r="AD2126" s="55"/>
      <c r="AE2126" s="55"/>
      <c r="AF2126" s="136"/>
      <c r="AG2126" s="8"/>
      <c r="AH2126" s="58"/>
      <c r="AI2126" s="55"/>
      <c r="AJ2126" s="55"/>
      <c r="AK2126" s="55">
        <v>4356.54</v>
      </c>
      <c r="AL2126" s="8">
        <v>3938653.6368545471</v>
      </c>
      <c r="AM2126" s="58">
        <v>0.90407838258217466</v>
      </c>
      <c r="AN2126" s="237">
        <v>1</v>
      </c>
      <c r="AO2126" s="228"/>
      <c r="AP2126" s="55">
        <v>4231.8499999999995</v>
      </c>
      <c r="AQ2126" s="200">
        <v>3691617.949616401</v>
      </c>
      <c r="AR2126" s="201">
        <v>0.87234139906102559</v>
      </c>
      <c r="AS2126" s="55">
        <v>1</v>
      </c>
      <c r="AT2126" s="55"/>
      <c r="AU2126" s="423">
        <v>4759.5934069999994</v>
      </c>
      <c r="AV2126" s="200">
        <v>4201907.4739303002</v>
      </c>
      <c r="AW2126" s="201">
        <v>0.88282908110396507</v>
      </c>
      <c r="AX2126" s="423">
        <v>1</v>
      </c>
      <c r="AY2126" s="55"/>
      <c r="AZ2126" s="426">
        <v>4421.7504370000006</v>
      </c>
      <c r="BA2126" s="200">
        <v>3942214.9201518572</v>
      </c>
      <c r="BB2126" s="201">
        <v>0.89155075039162746</v>
      </c>
      <c r="BC2126" s="425">
        <v>1</v>
      </c>
      <c r="BD2126" s="136"/>
    </row>
    <row r="2127" spans="1:56" s="4" customFormat="1" ht="11.25" customHeight="1">
      <c r="A2127" s="123">
        <v>452</v>
      </c>
      <c r="B2127" s="55" t="s">
        <v>642</v>
      </c>
      <c r="C2127" s="345">
        <v>5</v>
      </c>
      <c r="D2127" s="57">
        <v>41062</v>
      </c>
      <c r="E2127" s="94">
        <v>660</v>
      </c>
      <c r="F2127" s="55" t="s">
        <v>540</v>
      </c>
      <c r="G2127" s="55" t="s">
        <v>589</v>
      </c>
      <c r="H2127" s="55" t="s">
        <v>590</v>
      </c>
      <c r="I2127" s="55" t="s">
        <v>849</v>
      </c>
      <c r="J2127" s="55" t="s">
        <v>591</v>
      </c>
      <c r="K2127" s="55" t="s">
        <v>848</v>
      </c>
      <c r="L2127" s="55"/>
      <c r="M2127" s="8"/>
      <c r="N2127" s="58"/>
      <c r="O2127" s="55"/>
      <c r="P2127" s="55"/>
      <c r="Q2127" s="55"/>
      <c r="R2127" s="8"/>
      <c r="S2127" s="58"/>
      <c r="T2127" s="55"/>
      <c r="U2127" s="55"/>
      <c r="V2127" s="136"/>
      <c r="W2127" s="8"/>
      <c r="X2127" s="58"/>
      <c r="Y2127" s="55"/>
      <c r="Z2127" s="55"/>
      <c r="AA2127" s="136"/>
      <c r="AB2127" s="8"/>
      <c r="AC2127" s="58"/>
      <c r="AD2127" s="55"/>
      <c r="AE2127" s="55"/>
      <c r="AF2127" s="136"/>
      <c r="AG2127" s="8"/>
      <c r="AH2127" s="58"/>
      <c r="AI2127" s="55"/>
      <c r="AJ2127" s="55"/>
      <c r="AK2127" s="55">
        <v>5030.8999999999996</v>
      </c>
      <c r="AL2127" s="8">
        <v>4652914.8441688055</v>
      </c>
      <c r="AM2127" s="58">
        <v>0.92486728898781645</v>
      </c>
      <c r="AN2127" s="237">
        <v>1</v>
      </c>
      <c r="AO2127" s="228"/>
      <c r="AP2127" s="55">
        <v>4860.1000000000004</v>
      </c>
      <c r="AQ2127" s="200">
        <v>4559219.8902139813</v>
      </c>
      <c r="AR2127" s="201">
        <v>0.93809178622126732</v>
      </c>
      <c r="AS2127" s="55">
        <v>1</v>
      </c>
      <c r="AT2127" s="55"/>
      <c r="AU2127" s="423">
        <v>4626.2554609999997</v>
      </c>
      <c r="AV2127" s="200">
        <v>4241726.0330751874</v>
      </c>
      <c r="AW2127" s="201">
        <v>0.9168810647906388</v>
      </c>
      <c r="AX2127" s="423">
        <v>1</v>
      </c>
      <c r="AY2127" s="55"/>
      <c r="AZ2127" s="426">
        <v>4825.5133059999998</v>
      </c>
      <c r="BA2127" s="200">
        <v>4471807.1437994018</v>
      </c>
      <c r="BB2127" s="201">
        <v>0.92670082128655551</v>
      </c>
      <c r="BC2127" s="425">
        <v>1</v>
      </c>
      <c r="BD2127" s="136"/>
    </row>
    <row r="2128" spans="1:56" ht="11.25" customHeight="1">
      <c r="A2128" s="357">
        <v>453</v>
      </c>
      <c r="B2128" s="263" t="s">
        <v>1265</v>
      </c>
      <c r="C2128" s="344">
        <v>0</v>
      </c>
      <c r="D2128" s="264"/>
      <c r="E2128" s="421">
        <v>0</v>
      </c>
      <c r="F2128" s="263" t="s">
        <v>1138</v>
      </c>
      <c r="G2128" s="263" t="s">
        <v>338</v>
      </c>
      <c r="H2128" s="355" t="s">
        <v>1344</v>
      </c>
      <c r="I2128" s="263" t="s">
        <v>849</v>
      </c>
      <c r="J2128" s="263" t="s">
        <v>591</v>
      </c>
      <c r="K2128" s="263" t="s">
        <v>848</v>
      </c>
      <c r="L2128" s="267">
        <v>198.28800000000001</v>
      </c>
      <c r="M2128" s="265">
        <v>268534.37503190659</v>
      </c>
      <c r="N2128" s="268">
        <v>1.3542643782372437</v>
      </c>
      <c r="O2128" s="263">
        <v>1</v>
      </c>
      <c r="P2128" s="263"/>
      <c r="Q2128" s="267">
        <v>287</v>
      </c>
      <c r="R2128" s="265">
        <v>372039.88363336364</v>
      </c>
      <c r="S2128" s="268">
        <v>1.2963062147503961</v>
      </c>
      <c r="T2128" s="263">
        <v>1</v>
      </c>
      <c r="U2128" s="263"/>
      <c r="V2128" s="284">
        <v>211.11899375000002</v>
      </c>
      <c r="W2128" s="265">
        <v>251231.60256249999</v>
      </c>
      <c r="X2128" s="268">
        <v>1.19</v>
      </c>
      <c r="Y2128" s="263">
        <v>1</v>
      </c>
      <c r="Z2128" s="263"/>
      <c r="AA2128" s="284">
        <v>151</v>
      </c>
      <c r="AB2128" s="265">
        <v>143221.6722163356</v>
      </c>
      <c r="AC2128" s="268">
        <v>0.94848789547242118</v>
      </c>
      <c r="AD2128" s="263">
        <v>1</v>
      </c>
      <c r="AE2128" s="263"/>
      <c r="AF2128" s="284">
        <v>179.815</v>
      </c>
      <c r="AG2128" s="265">
        <v>256295.98212554303</v>
      </c>
      <c r="AH2128" s="268">
        <v>1.4253314913969526</v>
      </c>
      <c r="AI2128" s="263">
        <v>1</v>
      </c>
      <c r="AJ2128" s="263"/>
      <c r="AK2128" s="263"/>
      <c r="AL2128" s="265">
        <v>0</v>
      </c>
      <c r="AM2128" s="268">
        <v>0</v>
      </c>
      <c r="AN2128" s="263"/>
      <c r="AO2128" s="313"/>
      <c r="AP2128" s="263"/>
      <c r="AQ2128" s="265">
        <v>0</v>
      </c>
      <c r="AR2128" s="268">
        <v>0</v>
      </c>
      <c r="AS2128" s="263"/>
      <c r="AT2128" s="263"/>
      <c r="AU2128" s="422">
        <v>0</v>
      </c>
      <c r="AV2128" s="265">
        <v>0</v>
      </c>
      <c r="AW2128" s="268">
        <v>0</v>
      </c>
      <c r="AX2128" s="422"/>
      <c r="AY2128" s="263"/>
      <c r="AZ2128" s="422">
        <v>0</v>
      </c>
      <c r="BA2128" s="265">
        <v>0</v>
      </c>
      <c r="BB2128" s="268">
        <v>0</v>
      </c>
      <c r="BC2128" s="422"/>
      <c r="BD2128" s="263"/>
    </row>
    <row r="2129" spans="1:56" ht="11.25" customHeight="1">
      <c r="A2129" s="123">
        <v>453</v>
      </c>
      <c r="B2129" s="55" t="s">
        <v>1265</v>
      </c>
      <c r="C2129" s="345">
        <v>1</v>
      </c>
      <c r="D2129" s="57">
        <v>42494</v>
      </c>
      <c r="E2129" s="94">
        <v>0</v>
      </c>
      <c r="F2129" s="122" t="s">
        <v>1138</v>
      </c>
      <c r="G2129" s="122" t="s">
        <v>338</v>
      </c>
      <c r="H2129" s="122" t="s">
        <v>1344</v>
      </c>
      <c r="I2129" s="55" t="s">
        <v>849</v>
      </c>
      <c r="J2129" s="55" t="s">
        <v>591</v>
      </c>
      <c r="K2129" s="55" t="s">
        <v>848</v>
      </c>
      <c r="L2129" s="55">
        <v>198.28800000000001</v>
      </c>
      <c r="M2129" s="8">
        <v>268534.37503190659</v>
      </c>
      <c r="N2129" s="58">
        <v>1.3542643782372437</v>
      </c>
      <c r="O2129" s="55"/>
      <c r="P2129" s="55">
        <v>1</v>
      </c>
      <c r="Q2129" s="55">
        <v>287</v>
      </c>
      <c r="R2129" s="8">
        <v>372039.88363336364</v>
      </c>
      <c r="S2129" s="58">
        <v>1.2963062147503961</v>
      </c>
      <c r="T2129" s="55"/>
      <c r="U2129" s="55">
        <v>1</v>
      </c>
      <c r="V2129" s="222">
        <v>211.11899375000002</v>
      </c>
      <c r="W2129" s="8">
        <v>251231.60256249999</v>
      </c>
      <c r="X2129" s="58">
        <v>1.19</v>
      </c>
      <c r="Y2129" s="55"/>
      <c r="Z2129" s="55">
        <v>1</v>
      </c>
      <c r="AA2129" s="222">
        <v>151</v>
      </c>
      <c r="AB2129" s="8">
        <v>143221.6722163356</v>
      </c>
      <c r="AC2129" s="58">
        <v>0.94848789547242118</v>
      </c>
      <c r="AD2129" s="55"/>
      <c r="AE2129" s="55">
        <v>1</v>
      </c>
      <c r="AF2129" s="222">
        <v>179.815</v>
      </c>
      <c r="AG2129" s="8">
        <v>256295.98212554303</v>
      </c>
      <c r="AH2129" s="58">
        <v>1.4253314913969526</v>
      </c>
      <c r="AI2129" s="55"/>
      <c r="AJ2129" s="55">
        <v>1</v>
      </c>
      <c r="AK2129" s="55"/>
      <c r="AL2129" s="8">
        <v>0</v>
      </c>
      <c r="AM2129" s="58">
        <v>0</v>
      </c>
      <c r="AN2129" s="237">
        <v>1</v>
      </c>
      <c r="AO2129" s="228"/>
      <c r="AP2129" s="55"/>
      <c r="AQ2129" s="200">
        <v>0</v>
      </c>
      <c r="AR2129" s="201">
        <v>0</v>
      </c>
      <c r="AS2129" s="55">
        <v>1</v>
      </c>
      <c r="AT2129" s="55"/>
      <c r="AU2129" s="245">
        <v>0</v>
      </c>
      <c r="AV2129" s="200">
        <v>0</v>
      </c>
      <c r="AW2129" s="201">
        <v>0</v>
      </c>
      <c r="AX2129" s="423">
        <v>1</v>
      </c>
      <c r="AY2129" s="55"/>
      <c r="AZ2129" s="245">
        <v>0</v>
      </c>
      <c r="BA2129" s="200">
        <v>0</v>
      </c>
      <c r="BB2129" s="201">
        <v>0</v>
      </c>
      <c r="BC2129" s="425">
        <v>1</v>
      </c>
      <c r="BD2129" s="136"/>
    </row>
    <row r="2130" spans="1:56" ht="11.25" customHeight="1">
      <c r="A2130" s="357">
        <v>454</v>
      </c>
      <c r="B2130" s="263" t="s">
        <v>656</v>
      </c>
      <c r="C2130" s="344">
        <v>0</v>
      </c>
      <c r="D2130" s="264"/>
      <c r="E2130" s="421">
        <v>42</v>
      </c>
      <c r="F2130" s="279" t="s">
        <v>132</v>
      </c>
      <c r="G2130" s="279" t="s">
        <v>748</v>
      </c>
      <c r="H2130" s="279" t="s">
        <v>135</v>
      </c>
      <c r="I2130" s="263" t="s">
        <v>103</v>
      </c>
      <c r="J2130" s="263"/>
      <c r="K2130" s="263"/>
      <c r="L2130" s="284">
        <v>175.92595</v>
      </c>
      <c r="M2130" s="269">
        <v>0</v>
      </c>
      <c r="N2130" s="282">
        <v>0</v>
      </c>
      <c r="O2130" s="279"/>
      <c r="P2130" s="279"/>
      <c r="Q2130" s="284">
        <v>282.76904999999999</v>
      </c>
      <c r="R2130" s="269">
        <v>0</v>
      </c>
      <c r="S2130" s="282">
        <v>0</v>
      </c>
      <c r="T2130" s="279"/>
      <c r="U2130" s="279"/>
      <c r="V2130" s="284">
        <v>258.68010000000004</v>
      </c>
      <c r="W2130" s="269">
        <v>0</v>
      </c>
      <c r="X2130" s="282">
        <v>0</v>
      </c>
      <c r="Y2130" s="279"/>
      <c r="Z2130" s="279"/>
      <c r="AA2130" s="269">
        <v>319.33529999999996</v>
      </c>
      <c r="AB2130" s="269">
        <v>0</v>
      </c>
      <c r="AC2130" s="282">
        <v>0</v>
      </c>
      <c r="AD2130" s="279"/>
      <c r="AE2130" s="279"/>
      <c r="AF2130" s="286">
        <v>299.50495000000001</v>
      </c>
      <c r="AG2130" s="269">
        <v>0</v>
      </c>
      <c r="AH2130" s="282">
        <v>0</v>
      </c>
      <c r="AI2130" s="279"/>
      <c r="AJ2130" s="279"/>
      <c r="AK2130" s="279">
        <v>284.50035000000003</v>
      </c>
      <c r="AL2130" s="265">
        <v>0</v>
      </c>
      <c r="AM2130" s="268">
        <v>0</v>
      </c>
      <c r="AN2130" s="263"/>
      <c r="AO2130" s="316"/>
      <c r="AP2130" s="279">
        <v>159.7373</v>
      </c>
      <c r="AQ2130" s="265">
        <v>0</v>
      </c>
      <c r="AR2130" s="268">
        <v>0</v>
      </c>
      <c r="AS2130" s="279"/>
      <c r="AT2130" s="279"/>
      <c r="AU2130" s="422">
        <v>147.05104999999998</v>
      </c>
      <c r="AV2130" s="265">
        <v>0</v>
      </c>
      <c r="AW2130" s="268">
        <v>0</v>
      </c>
      <c r="AX2130" s="422"/>
      <c r="AY2130" s="279"/>
      <c r="AZ2130" s="422">
        <v>172.06534999999997</v>
      </c>
      <c r="BA2130" s="265">
        <v>0</v>
      </c>
      <c r="BB2130" s="268">
        <v>0</v>
      </c>
      <c r="BC2130" s="422"/>
      <c r="BD2130" s="279"/>
    </row>
    <row r="2131" spans="1:56" s="4" customFormat="1" ht="11.25" customHeight="1">
      <c r="A2131" s="123">
        <v>454</v>
      </c>
      <c r="B2131" s="55" t="s">
        <v>656</v>
      </c>
      <c r="C2131" s="345">
        <v>1</v>
      </c>
      <c r="D2131" s="57">
        <v>8382</v>
      </c>
      <c r="E2131" s="8">
        <v>3</v>
      </c>
      <c r="F2131" s="55" t="s">
        <v>132</v>
      </c>
      <c r="G2131" s="55" t="s">
        <v>748</v>
      </c>
      <c r="H2131" s="55" t="s">
        <v>655</v>
      </c>
      <c r="I2131" s="55" t="s">
        <v>103</v>
      </c>
      <c r="J2131" s="55"/>
      <c r="K2131" s="55"/>
      <c r="L2131" s="55"/>
      <c r="M2131" s="8"/>
      <c r="N2131" s="58"/>
      <c r="O2131" s="55"/>
      <c r="P2131" s="55"/>
      <c r="Q2131" s="55"/>
      <c r="R2131" s="8"/>
      <c r="S2131" s="58"/>
      <c r="T2131" s="55"/>
      <c r="U2131" s="55"/>
      <c r="V2131" s="136"/>
      <c r="W2131" s="8"/>
      <c r="X2131" s="58"/>
      <c r="Y2131" s="55"/>
      <c r="Z2131" s="55"/>
      <c r="AA2131" s="136"/>
      <c r="AB2131" s="8"/>
      <c r="AC2131" s="58"/>
      <c r="AD2131" s="55"/>
      <c r="AE2131" s="55"/>
      <c r="AF2131" s="136"/>
      <c r="AG2131" s="8">
        <v>0</v>
      </c>
      <c r="AH2131" s="58">
        <v>0</v>
      </c>
      <c r="AI2131" s="55"/>
      <c r="AJ2131" s="55"/>
      <c r="AK2131" s="55">
        <v>284.50035000000003</v>
      </c>
      <c r="AL2131" s="8">
        <v>0</v>
      </c>
      <c r="AM2131" s="58">
        <v>0</v>
      </c>
      <c r="AN2131" s="55"/>
      <c r="AO2131" s="228"/>
      <c r="AP2131" s="55">
        <v>159.74</v>
      </c>
      <c r="AQ2131" s="200">
        <v>0</v>
      </c>
      <c r="AR2131" s="201">
        <v>0</v>
      </c>
      <c r="AS2131" s="55"/>
      <c r="AT2131" s="55"/>
      <c r="AU2131" s="423">
        <v>147.05104999999998</v>
      </c>
      <c r="AV2131" s="200">
        <v>0</v>
      </c>
      <c r="AW2131" s="201">
        <v>0</v>
      </c>
      <c r="AX2131" s="423"/>
      <c r="AY2131" s="55"/>
      <c r="AZ2131" s="423">
        <v>55.073249999999994</v>
      </c>
      <c r="BA2131" s="200">
        <v>0</v>
      </c>
      <c r="BB2131" s="201">
        <v>0</v>
      </c>
      <c r="BC2131" s="425"/>
      <c r="BD2131" s="136"/>
    </row>
    <row r="2132" spans="1:56" ht="11.25" customHeight="1">
      <c r="A2132" s="123">
        <v>454</v>
      </c>
      <c r="B2132" s="55" t="s">
        <v>656</v>
      </c>
      <c r="C2132" s="345">
        <v>2</v>
      </c>
      <c r="D2132" s="57">
        <v>9114</v>
      </c>
      <c r="E2132" s="8">
        <v>3</v>
      </c>
      <c r="F2132" s="55" t="s">
        <v>132</v>
      </c>
      <c r="G2132" s="55" t="s">
        <v>748</v>
      </c>
      <c r="H2132" s="55" t="s">
        <v>655</v>
      </c>
      <c r="I2132" s="55" t="s">
        <v>103</v>
      </c>
      <c r="J2132" s="55"/>
      <c r="K2132" s="55"/>
      <c r="L2132" s="55"/>
      <c r="M2132" s="8"/>
      <c r="N2132" s="58"/>
      <c r="O2132" s="55"/>
      <c r="P2132" s="55"/>
      <c r="Q2132" s="55"/>
      <c r="R2132" s="8"/>
      <c r="S2132" s="58"/>
      <c r="T2132" s="55"/>
      <c r="U2132" s="55"/>
      <c r="V2132" s="55"/>
      <c r="W2132" s="8"/>
      <c r="X2132" s="58"/>
      <c r="Y2132" s="55"/>
      <c r="Z2132" s="55"/>
      <c r="AA2132" s="55"/>
      <c r="AB2132" s="8"/>
      <c r="AC2132" s="58"/>
      <c r="AD2132" s="55"/>
      <c r="AE2132" s="55"/>
      <c r="AF2132" s="55"/>
      <c r="AG2132" s="8">
        <v>0</v>
      </c>
      <c r="AH2132" s="58">
        <v>0</v>
      </c>
      <c r="AI2132" s="55"/>
      <c r="AJ2132" s="55"/>
      <c r="AK2132" s="55">
        <v>0</v>
      </c>
      <c r="AL2132" s="8">
        <v>0</v>
      </c>
      <c r="AM2132" s="58">
        <v>0</v>
      </c>
      <c r="AN2132" s="55"/>
      <c r="AO2132" s="228"/>
      <c r="AP2132" s="55">
        <v>0</v>
      </c>
      <c r="AQ2132" s="200">
        <v>0</v>
      </c>
      <c r="AR2132" s="201">
        <v>0</v>
      </c>
      <c r="AS2132" s="55"/>
      <c r="AT2132" s="55"/>
      <c r="AU2132" s="423">
        <v>0</v>
      </c>
      <c r="AV2132" s="200">
        <v>0</v>
      </c>
      <c r="AW2132" s="201">
        <v>0</v>
      </c>
      <c r="AX2132" s="423"/>
      <c r="AY2132" s="55"/>
      <c r="AZ2132" s="423">
        <v>16.78565</v>
      </c>
      <c r="BA2132" s="200">
        <v>0</v>
      </c>
      <c r="BB2132" s="201">
        <v>0</v>
      </c>
      <c r="BC2132" s="425"/>
      <c r="BD2132" s="136"/>
    </row>
    <row r="2133" spans="1:56" s="4" customFormat="1" ht="11.25" customHeight="1">
      <c r="A2133" s="123">
        <v>454</v>
      </c>
      <c r="B2133" s="55" t="s">
        <v>656</v>
      </c>
      <c r="C2133" s="345">
        <v>3</v>
      </c>
      <c r="D2133" s="57">
        <v>8846</v>
      </c>
      <c r="E2133" s="8">
        <v>3</v>
      </c>
      <c r="F2133" s="55" t="s">
        <v>132</v>
      </c>
      <c r="G2133" s="55" t="s">
        <v>748</v>
      </c>
      <c r="H2133" s="55" t="s">
        <v>655</v>
      </c>
      <c r="I2133" s="55" t="s">
        <v>103</v>
      </c>
      <c r="J2133" s="55"/>
      <c r="K2133" s="55"/>
      <c r="L2133" s="55"/>
      <c r="M2133" s="8"/>
      <c r="N2133" s="58"/>
      <c r="O2133" s="55"/>
      <c r="P2133" s="55"/>
      <c r="Q2133" s="55"/>
      <c r="R2133" s="8"/>
      <c r="S2133" s="58"/>
      <c r="T2133" s="55"/>
      <c r="U2133" s="55"/>
      <c r="V2133" s="55"/>
      <c r="W2133" s="8"/>
      <c r="X2133" s="58"/>
      <c r="Y2133" s="55"/>
      <c r="Z2133" s="55"/>
      <c r="AA2133" s="55"/>
      <c r="AB2133" s="8"/>
      <c r="AC2133" s="58"/>
      <c r="AD2133" s="55"/>
      <c r="AE2133" s="55"/>
      <c r="AF2133" s="55"/>
      <c r="AG2133" s="8">
        <v>0</v>
      </c>
      <c r="AH2133" s="58">
        <v>0</v>
      </c>
      <c r="AI2133" s="55"/>
      <c r="AJ2133" s="55"/>
      <c r="AK2133" s="55">
        <v>0</v>
      </c>
      <c r="AL2133" s="8">
        <v>0</v>
      </c>
      <c r="AM2133" s="58">
        <v>0</v>
      </c>
      <c r="AN2133" s="55"/>
      <c r="AO2133" s="228"/>
      <c r="AP2133" s="55">
        <v>0</v>
      </c>
      <c r="AQ2133" s="200">
        <v>0</v>
      </c>
      <c r="AR2133" s="201">
        <v>0</v>
      </c>
      <c r="AS2133" s="55"/>
      <c r="AT2133" s="55"/>
      <c r="AU2133" s="423">
        <v>0</v>
      </c>
      <c r="AV2133" s="200">
        <v>0</v>
      </c>
      <c r="AW2133" s="201">
        <v>0</v>
      </c>
      <c r="AX2133" s="423"/>
      <c r="AY2133" s="55"/>
      <c r="AZ2133" s="423">
        <v>17.064250000000001</v>
      </c>
      <c r="BA2133" s="200">
        <v>0</v>
      </c>
      <c r="BB2133" s="201">
        <v>0</v>
      </c>
      <c r="BC2133" s="425"/>
      <c r="BD2133" s="136"/>
    </row>
    <row r="2134" spans="1:56" ht="11.25" customHeight="1">
      <c r="A2134" s="123">
        <v>454</v>
      </c>
      <c r="B2134" s="55" t="s">
        <v>656</v>
      </c>
      <c r="C2134" s="345">
        <v>4</v>
      </c>
      <c r="D2134" s="57">
        <v>9208</v>
      </c>
      <c r="E2134" s="8">
        <v>3</v>
      </c>
      <c r="F2134" s="55" t="s">
        <v>132</v>
      </c>
      <c r="G2134" s="55" t="s">
        <v>748</v>
      </c>
      <c r="H2134" s="55" t="s">
        <v>655</v>
      </c>
      <c r="I2134" s="55" t="s">
        <v>103</v>
      </c>
      <c r="J2134" s="55"/>
      <c r="K2134" s="55"/>
      <c r="L2134" s="55"/>
      <c r="M2134" s="8"/>
      <c r="N2134" s="58"/>
      <c r="O2134" s="55"/>
      <c r="P2134" s="55"/>
      <c r="Q2134" s="55"/>
      <c r="R2134" s="8"/>
      <c r="S2134" s="58"/>
      <c r="T2134" s="55"/>
      <c r="U2134" s="55"/>
      <c r="V2134" s="55"/>
      <c r="W2134" s="8"/>
      <c r="X2134" s="58"/>
      <c r="Y2134" s="55"/>
      <c r="Z2134" s="55"/>
      <c r="AA2134" s="55"/>
      <c r="AB2134" s="8"/>
      <c r="AC2134" s="58"/>
      <c r="AD2134" s="55"/>
      <c r="AE2134" s="55"/>
      <c r="AF2134" s="55"/>
      <c r="AG2134" s="8">
        <v>0</v>
      </c>
      <c r="AH2134" s="58">
        <v>0</v>
      </c>
      <c r="AI2134" s="55"/>
      <c r="AJ2134" s="55"/>
      <c r="AK2134" s="55">
        <v>0</v>
      </c>
      <c r="AL2134" s="8">
        <v>0</v>
      </c>
      <c r="AM2134" s="58">
        <v>0</v>
      </c>
      <c r="AN2134" s="55"/>
      <c r="AO2134" s="228"/>
      <c r="AP2134" s="55">
        <v>0</v>
      </c>
      <c r="AQ2134" s="200">
        <v>0</v>
      </c>
      <c r="AR2134" s="201">
        <v>0</v>
      </c>
      <c r="AS2134" s="55"/>
      <c r="AT2134" s="55"/>
      <c r="AU2134" s="423">
        <v>0</v>
      </c>
      <c r="AV2134" s="200">
        <v>0</v>
      </c>
      <c r="AW2134" s="201">
        <v>0</v>
      </c>
      <c r="AX2134" s="423"/>
      <c r="AY2134" s="55"/>
      <c r="AZ2134" s="423">
        <v>13.223549999999999</v>
      </c>
      <c r="BA2134" s="200">
        <v>0</v>
      </c>
      <c r="BB2134" s="201">
        <v>0</v>
      </c>
      <c r="BC2134" s="425"/>
      <c r="BD2134" s="136"/>
    </row>
    <row r="2135" spans="1:56" s="4" customFormat="1" ht="11.25" customHeight="1">
      <c r="A2135" s="123">
        <v>454</v>
      </c>
      <c r="B2135" s="55" t="s">
        <v>656</v>
      </c>
      <c r="C2135" s="345">
        <v>5</v>
      </c>
      <c r="D2135" s="57">
        <v>8647</v>
      </c>
      <c r="E2135" s="8">
        <v>3</v>
      </c>
      <c r="F2135" s="55" t="s">
        <v>132</v>
      </c>
      <c r="G2135" s="55" t="s">
        <v>748</v>
      </c>
      <c r="H2135" s="55" t="s">
        <v>655</v>
      </c>
      <c r="I2135" s="55" t="s">
        <v>103</v>
      </c>
      <c r="J2135" s="55"/>
      <c r="K2135" s="55"/>
      <c r="L2135" s="55"/>
      <c r="M2135" s="8"/>
      <c r="N2135" s="58"/>
      <c r="O2135" s="55"/>
      <c r="P2135" s="55"/>
      <c r="Q2135" s="55"/>
      <c r="R2135" s="8"/>
      <c r="S2135" s="58"/>
      <c r="T2135" s="55"/>
      <c r="U2135" s="55"/>
      <c r="V2135" s="55"/>
      <c r="W2135" s="8"/>
      <c r="X2135" s="58"/>
      <c r="Y2135" s="55"/>
      <c r="Z2135" s="55"/>
      <c r="AA2135" s="55"/>
      <c r="AB2135" s="8"/>
      <c r="AC2135" s="58"/>
      <c r="AD2135" s="55"/>
      <c r="AE2135" s="55"/>
      <c r="AF2135" s="55"/>
      <c r="AG2135" s="8">
        <v>0</v>
      </c>
      <c r="AH2135" s="58">
        <v>0</v>
      </c>
      <c r="AI2135" s="55"/>
      <c r="AJ2135" s="55"/>
      <c r="AK2135" s="55">
        <v>0</v>
      </c>
      <c r="AL2135" s="8">
        <v>0</v>
      </c>
      <c r="AM2135" s="58">
        <v>0</v>
      </c>
      <c r="AN2135" s="55"/>
      <c r="AO2135" s="228"/>
      <c r="AP2135" s="55">
        <v>0</v>
      </c>
      <c r="AQ2135" s="200">
        <v>0</v>
      </c>
      <c r="AR2135" s="201">
        <v>0</v>
      </c>
      <c r="AS2135" s="55"/>
      <c r="AT2135" s="55"/>
      <c r="AU2135" s="423">
        <v>0</v>
      </c>
      <c r="AV2135" s="200">
        <v>0</v>
      </c>
      <c r="AW2135" s="201">
        <v>0</v>
      </c>
      <c r="AX2135" s="423"/>
      <c r="AY2135" s="55"/>
      <c r="AZ2135" s="423">
        <v>13.5519</v>
      </c>
      <c r="BA2135" s="200">
        <v>0</v>
      </c>
      <c r="BB2135" s="201">
        <v>0</v>
      </c>
      <c r="BC2135" s="425"/>
      <c r="BD2135" s="136"/>
    </row>
    <row r="2136" spans="1:56" s="4" customFormat="1" ht="11.25" customHeight="1">
      <c r="A2136" s="123">
        <v>454</v>
      </c>
      <c r="B2136" s="55" t="s">
        <v>656</v>
      </c>
      <c r="C2136" s="345">
        <v>6</v>
      </c>
      <c r="D2136" s="57">
        <v>9019</v>
      </c>
      <c r="E2136" s="8">
        <v>3</v>
      </c>
      <c r="F2136" s="55" t="s">
        <v>132</v>
      </c>
      <c r="G2136" s="55" t="s">
        <v>748</v>
      </c>
      <c r="H2136" s="55" t="s">
        <v>655</v>
      </c>
      <c r="I2136" s="55" t="s">
        <v>103</v>
      </c>
      <c r="J2136" s="55"/>
      <c r="K2136" s="55"/>
      <c r="L2136" s="55"/>
      <c r="M2136" s="8"/>
      <c r="N2136" s="58"/>
      <c r="O2136" s="55"/>
      <c r="P2136" s="55"/>
      <c r="Q2136" s="55"/>
      <c r="R2136" s="8"/>
      <c r="S2136" s="58"/>
      <c r="T2136" s="55"/>
      <c r="U2136" s="55"/>
      <c r="V2136" s="55"/>
      <c r="W2136" s="8"/>
      <c r="X2136" s="58"/>
      <c r="Y2136" s="55"/>
      <c r="Z2136" s="55"/>
      <c r="AA2136" s="55"/>
      <c r="AB2136" s="8"/>
      <c r="AC2136" s="58"/>
      <c r="AD2136" s="55"/>
      <c r="AE2136" s="55"/>
      <c r="AF2136" s="55"/>
      <c r="AG2136" s="8">
        <v>0</v>
      </c>
      <c r="AH2136" s="58">
        <v>0</v>
      </c>
      <c r="AI2136" s="55"/>
      <c r="AJ2136" s="55"/>
      <c r="AK2136" s="55">
        <v>0</v>
      </c>
      <c r="AL2136" s="8">
        <v>0</v>
      </c>
      <c r="AM2136" s="58">
        <v>0</v>
      </c>
      <c r="AN2136" s="55"/>
      <c r="AO2136" s="228"/>
      <c r="AP2136" s="55">
        <v>0</v>
      </c>
      <c r="AQ2136" s="200">
        <v>0</v>
      </c>
      <c r="AR2136" s="201">
        <v>0</v>
      </c>
      <c r="AS2136" s="55"/>
      <c r="AT2136" s="55"/>
      <c r="AU2136" s="423">
        <v>0</v>
      </c>
      <c r="AV2136" s="200">
        <v>0</v>
      </c>
      <c r="AW2136" s="201">
        <v>0</v>
      </c>
      <c r="AX2136" s="423"/>
      <c r="AY2136" s="55"/>
      <c r="AZ2136" s="423">
        <v>13.313099999999999</v>
      </c>
      <c r="BA2136" s="200">
        <v>0</v>
      </c>
      <c r="BB2136" s="201">
        <v>0</v>
      </c>
      <c r="BC2136" s="425"/>
      <c r="BD2136" s="136"/>
    </row>
    <row r="2137" spans="1:56" ht="11.25" customHeight="1">
      <c r="A2137" s="123">
        <v>454</v>
      </c>
      <c r="B2137" s="55" t="s">
        <v>656</v>
      </c>
      <c r="C2137" s="345">
        <v>7</v>
      </c>
      <c r="D2137" s="57">
        <v>10379</v>
      </c>
      <c r="E2137" s="8">
        <v>6</v>
      </c>
      <c r="F2137" s="55" t="s">
        <v>132</v>
      </c>
      <c r="G2137" s="55" t="s">
        <v>748</v>
      </c>
      <c r="H2137" s="55" t="s">
        <v>655</v>
      </c>
      <c r="I2137" s="55" t="s">
        <v>103</v>
      </c>
      <c r="J2137" s="55"/>
      <c r="K2137" s="55"/>
      <c r="L2137" s="55"/>
      <c r="M2137" s="8"/>
      <c r="N2137" s="58"/>
      <c r="O2137" s="55"/>
      <c r="P2137" s="55"/>
      <c r="Q2137" s="55"/>
      <c r="R2137" s="8"/>
      <c r="S2137" s="58"/>
      <c r="T2137" s="55"/>
      <c r="U2137" s="55"/>
      <c r="V2137" s="55"/>
      <c r="W2137" s="8"/>
      <c r="X2137" s="58"/>
      <c r="Y2137" s="55"/>
      <c r="Z2137" s="55"/>
      <c r="AA2137" s="55"/>
      <c r="AB2137" s="8"/>
      <c r="AC2137" s="58"/>
      <c r="AD2137" s="55"/>
      <c r="AE2137" s="55"/>
      <c r="AF2137" s="55"/>
      <c r="AG2137" s="8">
        <v>0</v>
      </c>
      <c r="AH2137" s="58">
        <v>0</v>
      </c>
      <c r="AI2137" s="55"/>
      <c r="AJ2137" s="55"/>
      <c r="AK2137" s="55">
        <v>0</v>
      </c>
      <c r="AL2137" s="8">
        <v>0</v>
      </c>
      <c r="AM2137" s="58">
        <v>0</v>
      </c>
      <c r="AN2137" s="55"/>
      <c r="AO2137" s="228"/>
      <c r="AP2137" s="55">
        <v>0</v>
      </c>
      <c r="AQ2137" s="200">
        <v>0</v>
      </c>
      <c r="AR2137" s="201">
        <v>0</v>
      </c>
      <c r="AS2137" s="55"/>
      <c r="AT2137" s="55"/>
      <c r="AU2137" s="423">
        <v>0</v>
      </c>
      <c r="AV2137" s="200">
        <v>0</v>
      </c>
      <c r="AW2137" s="201">
        <v>0</v>
      </c>
      <c r="AX2137" s="423"/>
      <c r="AY2137" s="55"/>
      <c r="AZ2137" s="423">
        <v>2.0895000000000001</v>
      </c>
      <c r="BA2137" s="200">
        <v>0</v>
      </c>
      <c r="BB2137" s="201">
        <v>0</v>
      </c>
      <c r="BC2137" s="425"/>
      <c r="BD2137" s="136"/>
    </row>
    <row r="2138" spans="1:56" s="4" customFormat="1" ht="11.25" customHeight="1">
      <c r="A2138" s="123">
        <v>454</v>
      </c>
      <c r="B2138" s="55" t="s">
        <v>656</v>
      </c>
      <c r="C2138" s="345">
        <v>8</v>
      </c>
      <c r="D2138" s="57">
        <v>12564</v>
      </c>
      <c r="E2138" s="8">
        <v>6</v>
      </c>
      <c r="F2138" s="55" t="s">
        <v>132</v>
      </c>
      <c r="G2138" s="55" t="s">
        <v>748</v>
      </c>
      <c r="H2138" s="55" t="s">
        <v>655</v>
      </c>
      <c r="I2138" s="55" t="s">
        <v>103</v>
      </c>
      <c r="J2138" s="55"/>
      <c r="K2138" s="55"/>
      <c r="L2138" s="55"/>
      <c r="M2138" s="8"/>
      <c r="N2138" s="58"/>
      <c r="O2138" s="55"/>
      <c r="P2138" s="55"/>
      <c r="Q2138" s="55"/>
      <c r="R2138" s="8"/>
      <c r="S2138" s="58"/>
      <c r="T2138" s="55"/>
      <c r="U2138" s="55"/>
      <c r="V2138" s="55"/>
      <c r="W2138" s="8"/>
      <c r="X2138" s="58"/>
      <c r="Y2138" s="55"/>
      <c r="Z2138" s="55"/>
      <c r="AA2138" s="55"/>
      <c r="AB2138" s="8"/>
      <c r="AC2138" s="58"/>
      <c r="AD2138" s="55"/>
      <c r="AE2138" s="55"/>
      <c r="AF2138" s="55"/>
      <c r="AG2138" s="8">
        <v>0</v>
      </c>
      <c r="AH2138" s="58">
        <v>0</v>
      </c>
      <c r="AI2138" s="55"/>
      <c r="AJ2138" s="55"/>
      <c r="AK2138" s="55">
        <v>0</v>
      </c>
      <c r="AL2138" s="8">
        <v>0</v>
      </c>
      <c r="AM2138" s="58">
        <v>0</v>
      </c>
      <c r="AN2138" s="55"/>
      <c r="AO2138" s="228"/>
      <c r="AP2138" s="55">
        <v>0</v>
      </c>
      <c r="AQ2138" s="200">
        <v>0</v>
      </c>
      <c r="AR2138" s="201">
        <v>0</v>
      </c>
      <c r="AS2138" s="55"/>
      <c r="AT2138" s="55"/>
      <c r="AU2138" s="423">
        <v>0</v>
      </c>
      <c r="AV2138" s="200">
        <v>0</v>
      </c>
      <c r="AW2138" s="201">
        <v>0</v>
      </c>
      <c r="AX2138" s="423"/>
      <c r="AY2138" s="55"/>
      <c r="AZ2138" s="423">
        <v>23.0044</v>
      </c>
      <c r="BA2138" s="200">
        <v>0</v>
      </c>
      <c r="BB2138" s="201">
        <v>0</v>
      </c>
      <c r="BC2138" s="425"/>
      <c r="BD2138" s="136"/>
    </row>
    <row r="2139" spans="1:56" ht="11.25" customHeight="1">
      <c r="A2139" s="123">
        <v>454</v>
      </c>
      <c r="B2139" s="55" t="s">
        <v>656</v>
      </c>
      <c r="C2139" s="345">
        <v>9</v>
      </c>
      <c r="D2139" s="57">
        <v>10422</v>
      </c>
      <c r="E2139" s="8">
        <v>6</v>
      </c>
      <c r="F2139" s="55" t="s">
        <v>132</v>
      </c>
      <c r="G2139" s="55" t="s">
        <v>748</v>
      </c>
      <c r="H2139" s="55" t="s">
        <v>655</v>
      </c>
      <c r="I2139" s="55" t="s">
        <v>103</v>
      </c>
      <c r="J2139" s="55"/>
      <c r="K2139" s="55"/>
      <c r="L2139" s="55"/>
      <c r="M2139" s="8"/>
      <c r="N2139" s="58"/>
      <c r="O2139" s="55"/>
      <c r="P2139" s="55"/>
      <c r="Q2139" s="55"/>
      <c r="R2139" s="8"/>
      <c r="S2139" s="58"/>
      <c r="T2139" s="55"/>
      <c r="U2139" s="55"/>
      <c r="V2139" s="55"/>
      <c r="W2139" s="8"/>
      <c r="X2139" s="58"/>
      <c r="Y2139" s="55"/>
      <c r="Z2139" s="55"/>
      <c r="AA2139" s="55"/>
      <c r="AB2139" s="8"/>
      <c r="AC2139" s="58"/>
      <c r="AD2139" s="55"/>
      <c r="AE2139" s="55"/>
      <c r="AF2139" s="55"/>
      <c r="AG2139" s="8">
        <v>0</v>
      </c>
      <c r="AH2139" s="58">
        <v>0</v>
      </c>
      <c r="AI2139" s="55"/>
      <c r="AJ2139" s="55"/>
      <c r="AK2139" s="55">
        <v>0</v>
      </c>
      <c r="AL2139" s="8">
        <v>0</v>
      </c>
      <c r="AM2139" s="58">
        <v>0</v>
      </c>
      <c r="AN2139" s="55"/>
      <c r="AO2139" s="228"/>
      <c r="AP2139" s="55">
        <v>0</v>
      </c>
      <c r="AQ2139" s="200">
        <v>0</v>
      </c>
      <c r="AR2139" s="201">
        <v>0</v>
      </c>
      <c r="AS2139" s="55"/>
      <c r="AT2139" s="55"/>
      <c r="AU2139" s="423">
        <v>0</v>
      </c>
      <c r="AV2139" s="200">
        <v>0</v>
      </c>
      <c r="AW2139" s="201">
        <v>0</v>
      </c>
      <c r="AX2139" s="423"/>
      <c r="AY2139" s="55"/>
      <c r="AZ2139" s="423">
        <v>15.283199999999999</v>
      </c>
      <c r="BA2139" s="200">
        <v>0</v>
      </c>
      <c r="BB2139" s="201">
        <v>0</v>
      </c>
      <c r="BC2139" s="425"/>
      <c r="BD2139" s="136"/>
    </row>
    <row r="2140" spans="1:56" ht="11.25" customHeight="1">
      <c r="A2140" s="123">
        <v>454</v>
      </c>
      <c r="B2140" s="55" t="s">
        <v>656</v>
      </c>
      <c r="C2140" s="345">
        <v>10</v>
      </c>
      <c r="D2140" s="57">
        <v>10308</v>
      </c>
      <c r="E2140" s="8">
        <v>6</v>
      </c>
      <c r="F2140" s="55" t="s">
        <v>132</v>
      </c>
      <c r="G2140" s="55" t="s">
        <v>748</v>
      </c>
      <c r="H2140" s="55" t="s">
        <v>655</v>
      </c>
      <c r="I2140" s="55" t="s">
        <v>103</v>
      </c>
      <c r="J2140" s="55"/>
      <c r="K2140" s="55"/>
      <c r="L2140" s="55"/>
      <c r="M2140" s="8"/>
      <c r="N2140" s="58"/>
      <c r="O2140" s="55"/>
      <c r="P2140" s="55"/>
      <c r="Q2140" s="55"/>
      <c r="R2140" s="8"/>
      <c r="S2140" s="58"/>
      <c r="T2140" s="55"/>
      <c r="U2140" s="55"/>
      <c r="V2140" s="55"/>
      <c r="W2140" s="8"/>
      <c r="X2140" s="58"/>
      <c r="Y2140" s="55"/>
      <c r="Z2140" s="55"/>
      <c r="AA2140" s="55"/>
      <c r="AB2140" s="8"/>
      <c r="AC2140" s="58"/>
      <c r="AD2140" s="55"/>
      <c r="AE2140" s="55"/>
      <c r="AF2140" s="55"/>
      <c r="AG2140" s="8">
        <v>0</v>
      </c>
      <c r="AH2140" s="58">
        <v>0</v>
      </c>
      <c r="AI2140" s="55"/>
      <c r="AJ2140" s="55"/>
      <c r="AK2140" s="55">
        <v>0</v>
      </c>
      <c r="AL2140" s="8">
        <v>0</v>
      </c>
      <c r="AM2140" s="58">
        <v>0</v>
      </c>
      <c r="AN2140" s="55"/>
      <c r="AO2140" s="228"/>
      <c r="AP2140" s="55">
        <v>0</v>
      </c>
      <c r="AQ2140" s="200">
        <v>0</v>
      </c>
      <c r="AR2140" s="201">
        <v>0</v>
      </c>
      <c r="AS2140" s="55"/>
      <c r="AT2140" s="55"/>
      <c r="AU2140" s="423">
        <v>0</v>
      </c>
      <c r="AV2140" s="200">
        <v>0</v>
      </c>
      <c r="AW2140" s="201">
        <v>0</v>
      </c>
      <c r="AX2140" s="423"/>
      <c r="AY2140" s="55"/>
      <c r="AZ2140" s="423">
        <v>2.6765499999999998</v>
      </c>
      <c r="BA2140" s="200">
        <v>0</v>
      </c>
      <c r="BB2140" s="201">
        <v>0</v>
      </c>
      <c r="BC2140" s="425"/>
      <c r="BD2140" s="136"/>
    </row>
    <row r="2141" spans="1:56" s="4" customFormat="1" ht="11.25" customHeight="1">
      <c r="A2141" s="357">
        <v>455</v>
      </c>
      <c r="B2141" s="279" t="s">
        <v>1292</v>
      </c>
      <c r="C2141" s="347">
        <v>0</v>
      </c>
      <c r="D2141" s="280"/>
      <c r="E2141" s="421">
        <v>1320</v>
      </c>
      <c r="F2141" s="279" t="s">
        <v>551</v>
      </c>
      <c r="G2141" s="263" t="s">
        <v>589</v>
      </c>
      <c r="H2141" s="279" t="s">
        <v>590</v>
      </c>
      <c r="I2141" s="263" t="s">
        <v>849</v>
      </c>
      <c r="J2141" s="263" t="s">
        <v>591</v>
      </c>
      <c r="K2141" s="263" t="s">
        <v>848</v>
      </c>
      <c r="L2141" s="279">
        <v>1064</v>
      </c>
      <c r="M2141" s="269">
        <v>1046245.2678858895</v>
      </c>
      <c r="N2141" s="282">
        <v>0.98331322169726454</v>
      </c>
      <c r="O2141" s="279">
        <v>1</v>
      </c>
      <c r="P2141" s="279"/>
      <c r="Q2141" s="279">
        <v>1604</v>
      </c>
      <c r="R2141" s="269">
        <v>1596163.3196296324</v>
      </c>
      <c r="S2141" s="282">
        <v>0.99511428904590549</v>
      </c>
      <c r="T2141" s="279">
        <v>1</v>
      </c>
      <c r="U2141" s="279"/>
      <c r="V2141" s="279">
        <v>710.73</v>
      </c>
      <c r="W2141" s="269">
        <v>743162.25994734652</v>
      </c>
      <c r="X2141" s="282">
        <v>1.0456323216233261</v>
      </c>
      <c r="Y2141" s="279">
        <v>1</v>
      </c>
      <c r="Z2141" s="279"/>
      <c r="AA2141" s="284">
        <v>3336.2900000000004</v>
      </c>
      <c r="AB2141" s="269">
        <v>3017723.2313124407</v>
      </c>
      <c r="AC2141" s="282">
        <v>0.90451466488597831</v>
      </c>
      <c r="AD2141" s="279">
        <v>1</v>
      </c>
      <c r="AE2141" s="279"/>
      <c r="AF2141" s="284">
        <v>4743.32</v>
      </c>
      <c r="AG2141" s="269">
        <v>4310656.0734129967</v>
      </c>
      <c r="AH2141" s="282">
        <v>0.90878457987506578</v>
      </c>
      <c r="AI2141" s="279">
        <v>1</v>
      </c>
      <c r="AJ2141" s="279"/>
      <c r="AK2141" s="279">
        <v>5498.94</v>
      </c>
      <c r="AL2141" s="265">
        <v>4977807.8194083683</v>
      </c>
      <c r="AM2141" s="268">
        <v>0.90523042975707468</v>
      </c>
      <c r="AN2141" s="279"/>
      <c r="AO2141" s="316"/>
      <c r="AP2141" s="279">
        <v>6702</v>
      </c>
      <c r="AQ2141" s="265">
        <v>6144910.5560945347</v>
      </c>
      <c r="AR2141" s="268">
        <v>0.91687713460079601</v>
      </c>
      <c r="AS2141" s="279"/>
      <c r="AT2141" s="279"/>
      <c r="AU2141" s="422">
        <v>6287.9671180000005</v>
      </c>
      <c r="AV2141" s="265">
        <v>5884278.531131655</v>
      </c>
      <c r="AW2141" s="268">
        <v>0.93579982539782336</v>
      </c>
      <c r="AX2141" s="422"/>
      <c r="AY2141" s="279"/>
      <c r="AZ2141" s="422">
        <v>6072.808403</v>
      </c>
      <c r="BA2141" s="265">
        <v>5812292.7225494348</v>
      </c>
      <c r="BB2141" s="268">
        <v>0.95710128442025777</v>
      </c>
      <c r="BC2141" s="422"/>
      <c r="BD2141" s="279"/>
    </row>
    <row r="2142" spans="1:56" ht="11.25" customHeight="1">
      <c r="A2142" s="123">
        <v>455</v>
      </c>
      <c r="B2142" s="136" t="s">
        <v>1292</v>
      </c>
      <c r="C2142" s="346">
        <v>1</v>
      </c>
      <c r="D2142" s="140">
        <v>42832</v>
      </c>
      <c r="E2142" s="127">
        <v>660</v>
      </c>
      <c r="F2142" s="137" t="s">
        <v>551</v>
      </c>
      <c r="G2142" s="122" t="s">
        <v>589</v>
      </c>
      <c r="H2142" s="137" t="s">
        <v>590</v>
      </c>
      <c r="I2142" s="55" t="s">
        <v>849</v>
      </c>
      <c r="J2142" s="55" t="s">
        <v>591</v>
      </c>
      <c r="K2142" s="55" t="s">
        <v>848</v>
      </c>
      <c r="L2142" s="136">
        <v>1064</v>
      </c>
      <c r="M2142" s="126">
        <v>1046245.2678858895</v>
      </c>
      <c r="N2142" s="221">
        <v>0.98331322169726454</v>
      </c>
      <c r="O2142" s="136"/>
      <c r="P2142" s="136">
        <v>1</v>
      </c>
      <c r="Q2142" s="222">
        <v>1599.6174863387978</v>
      </c>
      <c r="R2142" s="126">
        <v>1591802.2176634313</v>
      </c>
      <c r="S2142" s="221">
        <v>0.99511428904590549</v>
      </c>
      <c r="T2142" s="136"/>
      <c r="U2142" s="136">
        <v>1</v>
      </c>
      <c r="V2142" s="222">
        <v>355.36500000000001</v>
      </c>
      <c r="W2142" s="126">
        <v>371581.12997367326</v>
      </c>
      <c r="X2142" s="221">
        <v>1.0456323216233261</v>
      </c>
      <c r="Y2142" s="136"/>
      <c r="Z2142" s="136">
        <v>1</v>
      </c>
      <c r="AA2142" s="222">
        <v>1668.1450000000002</v>
      </c>
      <c r="AB2142" s="126">
        <v>1508861.6156562204</v>
      </c>
      <c r="AC2142" s="221">
        <v>0.90451466488597831</v>
      </c>
      <c r="AD2142" s="136"/>
      <c r="AE2142" s="136">
        <v>1</v>
      </c>
      <c r="AF2142" s="222">
        <v>2371.66</v>
      </c>
      <c r="AG2142" s="126">
        <v>2155328.0367064984</v>
      </c>
      <c r="AH2142" s="221">
        <v>0.90878457987506578</v>
      </c>
      <c r="AI2142" s="136"/>
      <c r="AJ2142" s="136">
        <v>1</v>
      </c>
      <c r="AK2142" s="136">
        <v>2837.71</v>
      </c>
      <c r="AL2142" s="8">
        <v>2638905.9113108707</v>
      </c>
      <c r="AM2142" s="58">
        <v>0.92994206994755302</v>
      </c>
      <c r="AN2142" s="237">
        <v>1</v>
      </c>
      <c r="AO2142" s="237">
        <v>1</v>
      </c>
      <c r="AP2142" s="136">
        <v>3044</v>
      </c>
      <c r="AQ2142" s="200">
        <v>2874181.455040901</v>
      </c>
      <c r="AR2142" s="201">
        <v>0.94421204173485584</v>
      </c>
      <c r="AS2142" s="136">
        <v>1</v>
      </c>
      <c r="AT2142" s="136">
        <v>1</v>
      </c>
      <c r="AU2142" s="423">
        <v>2972.678938</v>
      </c>
      <c r="AV2142" s="200">
        <v>2783990.0989006734</v>
      </c>
      <c r="AW2142" s="201">
        <v>0.93652565815725963</v>
      </c>
      <c r="AX2142" s="423">
        <v>1</v>
      </c>
      <c r="AY2142" s="136"/>
      <c r="AZ2142" s="426">
        <v>3156.4954200000002</v>
      </c>
      <c r="BA2142" s="200">
        <v>3109830.9343819548</v>
      </c>
      <c r="BB2142" s="201">
        <v>0.98521636200630214</v>
      </c>
      <c r="BC2142" s="425">
        <v>1</v>
      </c>
      <c r="BD2142" s="136"/>
    </row>
    <row r="2143" spans="1:56" ht="11.25" customHeight="1">
      <c r="A2143" s="123">
        <v>455</v>
      </c>
      <c r="B2143" s="136" t="s">
        <v>1292</v>
      </c>
      <c r="C2143" s="346">
        <v>2</v>
      </c>
      <c r="D2143" s="140">
        <v>43554</v>
      </c>
      <c r="E2143" s="127">
        <v>660</v>
      </c>
      <c r="F2143" s="137" t="s">
        <v>551</v>
      </c>
      <c r="G2143" s="122" t="s">
        <v>589</v>
      </c>
      <c r="H2143" s="137" t="s">
        <v>590</v>
      </c>
      <c r="I2143" s="55" t="s">
        <v>849</v>
      </c>
      <c r="J2143" s="55" t="s">
        <v>591</v>
      </c>
      <c r="K2143" s="55" t="s">
        <v>848</v>
      </c>
      <c r="L2143" s="136"/>
      <c r="M2143" s="126"/>
      <c r="N2143" s="221"/>
      <c r="O2143" s="136"/>
      <c r="P2143" s="136"/>
      <c r="Q2143" s="222">
        <v>4.3825136612021858</v>
      </c>
      <c r="R2143" s="126">
        <v>4361.1019662011822</v>
      </c>
      <c r="S2143" s="221">
        <v>0.99511428904590549</v>
      </c>
      <c r="T2143" s="136"/>
      <c r="U2143" s="136">
        <v>1</v>
      </c>
      <c r="V2143" s="222">
        <v>355.36500000000001</v>
      </c>
      <c r="W2143" s="126">
        <v>371581.12997367326</v>
      </c>
      <c r="X2143" s="221">
        <v>1.0456323216233261</v>
      </c>
      <c r="Y2143" s="136"/>
      <c r="Z2143" s="136">
        <v>1</v>
      </c>
      <c r="AA2143" s="222">
        <v>1668.1450000000002</v>
      </c>
      <c r="AB2143" s="126">
        <v>1508861.6156562204</v>
      </c>
      <c r="AC2143" s="221">
        <v>0.90451466488597831</v>
      </c>
      <c r="AD2143" s="136"/>
      <c r="AE2143" s="136">
        <v>1</v>
      </c>
      <c r="AF2143" s="222">
        <v>2371.66</v>
      </c>
      <c r="AG2143" s="126">
        <v>2155328.0367064984</v>
      </c>
      <c r="AH2143" s="221">
        <v>0.90878457987506578</v>
      </c>
      <c r="AI2143" s="136"/>
      <c r="AJ2143" s="136">
        <v>1</v>
      </c>
      <c r="AK2143" s="136">
        <v>2661.21</v>
      </c>
      <c r="AL2143" s="8">
        <v>2338737.9813228091</v>
      </c>
      <c r="AM2143" s="58">
        <v>0.87882503873155782</v>
      </c>
      <c r="AN2143" s="237">
        <v>1</v>
      </c>
      <c r="AO2143" s="237">
        <v>1</v>
      </c>
      <c r="AP2143" s="136">
        <v>3658</v>
      </c>
      <c r="AQ2143" s="200">
        <v>3270732.128553357</v>
      </c>
      <c r="AR2143" s="201">
        <v>0.89413125438856123</v>
      </c>
      <c r="AS2143" s="136">
        <v>1</v>
      </c>
      <c r="AT2143" s="136">
        <v>1</v>
      </c>
      <c r="AU2143" s="423">
        <v>3315.28818</v>
      </c>
      <c r="AV2143" s="200">
        <v>3100288.4322309815</v>
      </c>
      <c r="AW2143" s="201">
        <v>0.93514900180743299</v>
      </c>
      <c r="AX2143" s="423">
        <v>1</v>
      </c>
      <c r="AY2143" s="136">
        <v>1</v>
      </c>
      <c r="AZ2143" s="426">
        <v>2916.3129829999998</v>
      </c>
      <c r="BA2143" s="200">
        <v>2702461.7881674785</v>
      </c>
      <c r="BB2143" s="201">
        <v>0.9266706982141083</v>
      </c>
      <c r="BC2143" s="425">
        <v>1</v>
      </c>
      <c r="BD2143" s="136"/>
    </row>
    <row r="2144" spans="1:56" s="4" customFormat="1" ht="11.25" customHeight="1">
      <c r="A2144" s="357">
        <v>456</v>
      </c>
      <c r="B2144" s="279" t="s">
        <v>277</v>
      </c>
      <c r="C2144" s="347">
        <v>0</v>
      </c>
      <c r="D2144" s="280"/>
      <c r="E2144" s="421">
        <v>0</v>
      </c>
      <c r="F2144" s="279" t="s">
        <v>835</v>
      </c>
      <c r="G2144" s="279" t="s">
        <v>748</v>
      </c>
      <c r="H2144" s="279" t="s">
        <v>836</v>
      </c>
      <c r="I2144" s="279" t="s">
        <v>103</v>
      </c>
      <c r="J2144" s="279"/>
      <c r="K2144" s="279"/>
      <c r="L2144" s="290" t="s">
        <v>238</v>
      </c>
      <c r="M2144" s="269">
        <v>0</v>
      </c>
      <c r="N2144" s="282">
        <v>0</v>
      </c>
      <c r="O2144" s="279"/>
      <c r="P2144" s="279"/>
      <c r="Q2144" s="290" t="s">
        <v>238</v>
      </c>
      <c r="R2144" s="269">
        <v>0</v>
      </c>
      <c r="S2144" s="282">
        <v>0</v>
      </c>
      <c r="T2144" s="279"/>
      <c r="U2144" s="279"/>
      <c r="V2144" s="290" t="s">
        <v>238</v>
      </c>
      <c r="W2144" s="269">
        <v>0</v>
      </c>
      <c r="X2144" s="282">
        <v>0</v>
      </c>
      <c r="Y2144" s="279"/>
      <c r="Z2144" s="279"/>
      <c r="AA2144" s="281" t="s">
        <v>238</v>
      </c>
      <c r="AB2144" s="269">
        <v>0</v>
      </c>
      <c r="AC2144" s="282">
        <v>0</v>
      </c>
      <c r="AD2144" s="279"/>
      <c r="AE2144" s="279"/>
      <c r="AF2144" s="281" t="s">
        <v>238</v>
      </c>
      <c r="AG2144" s="269">
        <v>0</v>
      </c>
      <c r="AH2144" s="282">
        <v>0</v>
      </c>
      <c r="AI2144" s="279"/>
      <c r="AJ2144" s="279"/>
      <c r="AK2144" s="279"/>
      <c r="AL2144" s="265">
        <v>0</v>
      </c>
      <c r="AM2144" s="268">
        <v>0</v>
      </c>
      <c r="AN2144" s="279"/>
      <c r="AO2144" s="316"/>
      <c r="AP2144" s="279"/>
      <c r="AQ2144" s="265">
        <v>0</v>
      </c>
      <c r="AR2144" s="268">
        <v>0</v>
      </c>
      <c r="AS2144" s="279"/>
      <c r="AT2144" s="279"/>
      <c r="AU2144" s="422">
        <v>0</v>
      </c>
      <c r="AV2144" s="265">
        <v>0</v>
      </c>
      <c r="AW2144" s="268">
        <v>0</v>
      </c>
      <c r="AX2144" s="422"/>
      <c r="AY2144" s="279"/>
      <c r="AZ2144" s="422">
        <v>0</v>
      </c>
      <c r="BA2144" s="265">
        <v>0</v>
      </c>
      <c r="BB2144" s="268">
        <v>0</v>
      </c>
      <c r="BC2144" s="422"/>
      <c r="BD2144" s="279"/>
    </row>
    <row r="2145" spans="1:56" ht="11.25" customHeight="1">
      <c r="A2145" s="123">
        <v>456</v>
      </c>
      <c r="B2145" s="136" t="s">
        <v>277</v>
      </c>
      <c r="C2145" s="346">
        <v>1</v>
      </c>
      <c r="D2145" s="140">
        <v>35242</v>
      </c>
      <c r="E2145" s="94">
        <v>0</v>
      </c>
      <c r="F2145" s="136" t="s">
        <v>835</v>
      </c>
      <c r="G2145" s="136" t="s">
        <v>748</v>
      </c>
      <c r="H2145" s="136" t="s">
        <v>836</v>
      </c>
      <c r="I2145" s="136" t="s">
        <v>103</v>
      </c>
      <c r="J2145" s="136"/>
      <c r="K2145" s="136"/>
      <c r="L2145" s="237" t="s">
        <v>238</v>
      </c>
      <c r="M2145" s="126"/>
      <c r="N2145" s="221"/>
      <c r="O2145" s="136"/>
      <c r="P2145" s="136"/>
      <c r="Q2145" s="237" t="s">
        <v>238</v>
      </c>
      <c r="R2145" s="126"/>
      <c r="S2145" s="221"/>
      <c r="T2145" s="136"/>
      <c r="U2145" s="136"/>
      <c r="V2145" s="237" t="s">
        <v>238</v>
      </c>
      <c r="W2145" s="126"/>
      <c r="X2145" s="221"/>
      <c r="Y2145" s="136"/>
      <c r="Z2145" s="136"/>
      <c r="AA2145" s="237" t="s">
        <v>238</v>
      </c>
      <c r="AB2145" s="126"/>
      <c r="AC2145" s="221"/>
      <c r="AD2145" s="136"/>
      <c r="AE2145" s="136"/>
      <c r="AF2145" s="237" t="s">
        <v>238</v>
      </c>
      <c r="AG2145" s="126"/>
      <c r="AH2145" s="221"/>
      <c r="AI2145" s="136"/>
      <c r="AJ2145" s="136"/>
      <c r="AK2145" s="136"/>
      <c r="AL2145" s="8">
        <v>0</v>
      </c>
      <c r="AM2145" s="58">
        <v>0</v>
      </c>
      <c r="AN2145" s="136"/>
      <c r="AO2145" s="237"/>
      <c r="AP2145" s="136"/>
      <c r="AQ2145" s="200">
        <v>0</v>
      </c>
      <c r="AR2145" s="201">
        <v>0</v>
      </c>
      <c r="AS2145" s="136"/>
      <c r="AT2145" s="136"/>
      <c r="AU2145" s="245">
        <v>0</v>
      </c>
      <c r="AV2145" s="200">
        <v>0</v>
      </c>
      <c r="AW2145" s="201">
        <v>0</v>
      </c>
      <c r="AX2145" s="423"/>
      <c r="AY2145" s="136"/>
      <c r="AZ2145" s="423">
        <v>0</v>
      </c>
      <c r="BA2145" s="200">
        <v>0</v>
      </c>
      <c r="BB2145" s="201">
        <v>0</v>
      </c>
      <c r="BC2145" s="425"/>
      <c r="BD2145" s="136"/>
    </row>
    <row r="2146" spans="1:56" ht="11.25" customHeight="1">
      <c r="A2146" s="123">
        <v>456</v>
      </c>
      <c r="B2146" s="136" t="s">
        <v>277</v>
      </c>
      <c r="C2146" s="346">
        <v>2</v>
      </c>
      <c r="D2146" s="140">
        <v>35124</v>
      </c>
      <c r="E2146" s="94">
        <v>0</v>
      </c>
      <c r="F2146" s="136" t="s">
        <v>835</v>
      </c>
      <c r="G2146" s="136" t="s">
        <v>748</v>
      </c>
      <c r="H2146" s="136" t="s">
        <v>836</v>
      </c>
      <c r="I2146" s="136" t="s">
        <v>103</v>
      </c>
      <c r="J2146" s="136"/>
      <c r="K2146" s="136"/>
      <c r="L2146" s="237" t="s">
        <v>238</v>
      </c>
      <c r="M2146" s="126"/>
      <c r="N2146" s="221"/>
      <c r="O2146" s="136"/>
      <c r="P2146" s="136"/>
      <c r="Q2146" s="237" t="s">
        <v>238</v>
      </c>
      <c r="R2146" s="126"/>
      <c r="S2146" s="221"/>
      <c r="T2146" s="136"/>
      <c r="U2146" s="136"/>
      <c r="V2146" s="237" t="s">
        <v>238</v>
      </c>
      <c r="W2146" s="126"/>
      <c r="X2146" s="221"/>
      <c r="Y2146" s="136"/>
      <c r="Z2146" s="136"/>
      <c r="AA2146" s="237" t="s">
        <v>238</v>
      </c>
      <c r="AB2146" s="126"/>
      <c r="AC2146" s="221"/>
      <c r="AD2146" s="136"/>
      <c r="AE2146" s="136"/>
      <c r="AF2146" s="237" t="s">
        <v>238</v>
      </c>
      <c r="AG2146" s="126"/>
      <c r="AH2146" s="221"/>
      <c r="AI2146" s="136"/>
      <c r="AJ2146" s="136"/>
      <c r="AK2146" s="136"/>
      <c r="AL2146" s="8">
        <v>0</v>
      </c>
      <c r="AM2146" s="58">
        <v>0</v>
      </c>
      <c r="AN2146" s="136"/>
      <c r="AO2146" s="237"/>
      <c r="AP2146" s="136"/>
      <c r="AQ2146" s="200">
        <v>0</v>
      </c>
      <c r="AR2146" s="201">
        <v>0</v>
      </c>
      <c r="AS2146" s="136"/>
      <c r="AT2146" s="136"/>
      <c r="AU2146" s="245">
        <v>0</v>
      </c>
      <c r="AV2146" s="200">
        <v>0</v>
      </c>
      <c r="AW2146" s="201">
        <v>0</v>
      </c>
      <c r="AX2146" s="423"/>
      <c r="AY2146" s="136"/>
      <c r="AZ2146" s="423">
        <v>0</v>
      </c>
      <c r="BA2146" s="200">
        <v>0</v>
      </c>
      <c r="BB2146" s="201">
        <v>0</v>
      </c>
      <c r="BC2146" s="425"/>
      <c r="BD2146" s="136"/>
    </row>
    <row r="2147" spans="1:56" ht="11.25" customHeight="1">
      <c r="A2147" s="357">
        <v>457</v>
      </c>
      <c r="B2147" s="279" t="s">
        <v>276</v>
      </c>
      <c r="C2147" s="347">
        <v>0</v>
      </c>
      <c r="D2147" s="280"/>
      <c r="E2147" s="421">
        <v>0</v>
      </c>
      <c r="F2147" s="279" t="s">
        <v>835</v>
      </c>
      <c r="G2147" s="279" t="s">
        <v>748</v>
      </c>
      <c r="H2147" s="279" t="s">
        <v>836</v>
      </c>
      <c r="I2147" s="279" t="s">
        <v>103</v>
      </c>
      <c r="J2147" s="279"/>
      <c r="K2147" s="279"/>
      <c r="L2147" s="290" t="s">
        <v>238</v>
      </c>
      <c r="M2147" s="269">
        <v>0</v>
      </c>
      <c r="N2147" s="282">
        <v>0</v>
      </c>
      <c r="O2147" s="279"/>
      <c r="P2147" s="279"/>
      <c r="Q2147" s="290" t="s">
        <v>238</v>
      </c>
      <c r="R2147" s="269">
        <v>0</v>
      </c>
      <c r="S2147" s="282">
        <v>0</v>
      </c>
      <c r="T2147" s="279"/>
      <c r="U2147" s="279"/>
      <c r="V2147" s="290" t="s">
        <v>238</v>
      </c>
      <c r="W2147" s="269">
        <v>0</v>
      </c>
      <c r="X2147" s="282">
        <v>0</v>
      </c>
      <c r="Y2147" s="279"/>
      <c r="Z2147" s="279"/>
      <c r="AA2147" s="281" t="s">
        <v>238</v>
      </c>
      <c r="AB2147" s="269">
        <v>0</v>
      </c>
      <c r="AC2147" s="282">
        <v>0</v>
      </c>
      <c r="AD2147" s="279"/>
      <c r="AE2147" s="279"/>
      <c r="AF2147" s="281" t="s">
        <v>238</v>
      </c>
      <c r="AG2147" s="269">
        <v>0</v>
      </c>
      <c r="AH2147" s="282">
        <v>0</v>
      </c>
      <c r="AI2147" s="279"/>
      <c r="AJ2147" s="279"/>
      <c r="AK2147" s="279"/>
      <c r="AL2147" s="265">
        <v>0</v>
      </c>
      <c r="AM2147" s="268">
        <v>0</v>
      </c>
      <c r="AN2147" s="279"/>
      <c r="AO2147" s="316"/>
      <c r="AP2147" s="279"/>
      <c r="AQ2147" s="265">
        <v>0</v>
      </c>
      <c r="AR2147" s="268">
        <v>0</v>
      </c>
      <c r="AS2147" s="279"/>
      <c r="AT2147" s="279"/>
      <c r="AU2147" s="422">
        <v>0</v>
      </c>
      <c r="AV2147" s="265">
        <v>0</v>
      </c>
      <c r="AW2147" s="268">
        <v>0</v>
      </c>
      <c r="AX2147" s="422"/>
      <c r="AY2147" s="279"/>
      <c r="AZ2147" s="422">
        <v>0</v>
      </c>
      <c r="BA2147" s="265">
        <v>0</v>
      </c>
      <c r="BB2147" s="268">
        <v>0</v>
      </c>
      <c r="BC2147" s="422"/>
      <c r="BD2147" s="279"/>
    </row>
    <row r="2148" spans="1:56" s="4" customFormat="1" ht="11.25" customHeight="1">
      <c r="A2148" s="123">
        <v>457</v>
      </c>
      <c r="B2148" s="55" t="s">
        <v>276</v>
      </c>
      <c r="C2148" s="345">
        <v>1</v>
      </c>
      <c r="D2148" s="57">
        <v>34029</v>
      </c>
      <c r="E2148" s="94">
        <v>0</v>
      </c>
      <c r="F2148" s="55" t="s">
        <v>835</v>
      </c>
      <c r="G2148" s="55" t="s">
        <v>748</v>
      </c>
      <c r="H2148" s="55" t="s">
        <v>836</v>
      </c>
      <c r="I2148" s="55" t="s">
        <v>103</v>
      </c>
      <c r="J2148" s="55"/>
      <c r="K2148" s="55"/>
      <c r="L2148" s="228" t="s">
        <v>238</v>
      </c>
      <c r="M2148" s="8"/>
      <c r="N2148" s="58"/>
      <c r="O2148" s="55"/>
      <c r="P2148" s="55"/>
      <c r="Q2148" s="228" t="s">
        <v>238</v>
      </c>
      <c r="R2148" s="8"/>
      <c r="S2148" s="58"/>
      <c r="T2148" s="55"/>
      <c r="U2148" s="55"/>
      <c r="V2148" s="228" t="s">
        <v>238</v>
      </c>
      <c r="W2148" s="8"/>
      <c r="X2148" s="58"/>
      <c r="Y2148" s="55"/>
      <c r="Z2148" s="55"/>
      <c r="AA2148" s="228" t="s">
        <v>238</v>
      </c>
      <c r="AB2148" s="8"/>
      <c r="AC2148" s="58"/>
      <c r="AD2148" s="55"/>
      <c r="AE2148" s="55"/>
      <c r="AF2148" s="228" t="s">
        <v>238</v>
      </c>
      <c r="AG2148" s="8"/>
      <c r="AH2148" s="58"/>
      <c r="AI2148" s="55"/>
      <c r="AJ2148" s="55"/>
      <c r="AK2148" s="55"/>
      <c r="AL2148" s="8">
        <v>0</v>
      </c>
      <c r="AM2148" s="58">
        <v>0</v>
      </c>
      <c r="AN2148" s="55"/>
      <c r="AO2148" s="228"/>
      <c r="AP2148" s="55"/>
      <c r="AQ2148" s="200">
        <v>0</v>
      </c>
      <c r="AR2148" s="201">
        <v>0</v>
      </c>
      <c r="AS2148" s="55"/>
      <c r="AT2148" s="55"/>
      <c r="AU2148" s="245">
        <v>0</v>
      </c>
      <c r="AV2148" s="200">
        <v>0</v>
      </c>
      <c r="AW2148" s="201">
        <v>0</v>
      </c>
      <c r="AX2148" s="423"/>
      <c r="AY2148" s="55"/>
      <c r="AZ2148" s="423">
        <v>0</v>
      </c>
      <c r="BA2148" s="200">
        <v>0</v>
      </c>
      <c r="BB2148" s="201">
        <v>0</v>
      </c>
      <c r="BC2148" s="425"/>
      <c r="BD2148" s="136"/>
    </row>
    <row r="2149" spans="1:56" ht="11.25" customHeight="1">
      <c r="A2149" s="123">
        <v>457</v>
      </c>
      <c r="B2149" s="55" t="s">
        <v>276</v>
      </c>
      <c r="C2149" s="345">
        <v>2</v>
      </c>
      <c r="D2149" s="57">
        <v>34036</v>
      </c>
      <c r="E2149" s="94">
        <v>0</v>
      </c>
      <c r="F2149" s="55" t="s">
        <v>835</v>
      </c>
      <c r="G2149" s="55" t="s">
        <v>748</v>
      </c>
      <c r="H2149" s="55" t="s">
        <v>836</v>
      </c>
      <c r="I2149" s="55" t="s">
        <v>103</v>
      </c>
      <c r="J2149" s="55"/>
      <c r="K2149" s="55"/>
      <c r="L2149" s="227" t="s">
        <v>238</v>
      </c>
      <c r="M2149" s="200"/>
      <c r="N2149" s="201"/>
      <c r="O2149" s="56"/>
      <c r="P2149" s="56"/>
      <c r="Q2149" s="227" t="s">
        <v>238</v>
      </c>
      <c r="R2149" s="200"/>
      <c r="S2149" s="201"/>
      <c r="T2149" s="56"/>
      <c r="U2149" s="56"/>
      <c r="V2149" s="227" t="s">
        <v>238</v>
      </c>
      <c r="W2149" s="200"/>
      <c r="X2149" s="201"/>
      <c r="Y2149" s="56"/>
      <c r="Z2149" s="56"/>
      <c r="AA2149" s="227" t="s">
        <v>238</v>
      </c>
      <c r="AB2149" s="200"/>
      <c r="AC2149" s="201"/>
      <c r="AD2149" s="56"/>
      <c r="AE2149" s="56"/>
      <c r="AF2149" s="227" t="s">
        <v>238</v>
      </c>
      <c r="AG2149" s="200"/>
      <c r="AH2149" s="201"/>
      <c r="AI2149" s="56"/>
      <c r="AJ2149" s="56"/>
      <c r="AK2149" s="55"/>
      <c r="AL2149" s="8">
        <v>0</v>
      </c>
      <c r="AM2149" s="58">
        <v>0</v>
      </c>
      <c r="AN2149" s="55"/>
      <c r="AO2149" s="228"/>
      <c r="AP2149" s="56"/>
      <c r="AQ2149" s="200">
        <v>0</v>
      </c>
      <c r="AR2149" s="201">
        <v>0</v>
      </c>
      <c r="AS2149" s="56"/>
      <c r="AT2149" s="56"/>
      <c r="AU2149" s="245">
        <v>0</v>
      </c>
      <c r="AV2149" s="200">
        <v>0</v>
      </c>
      <c r="AW2149" s="201">
        <v>0</v>
      </c>
      <c r="AX2149" s="423"/>
      <c r="AY2149" s="56"/>
      <c r="AZ2149" s="423">
        <v>0</v>
      </c>
      <c r="BA2149" s="200">
        <v>0</v>
      </c>
      <c r="BB2149" s="201">
        <v>0</v>
      </c>
      <c r="BC2149" s="425"/>
      <c r="BD2149" s="139"/>
    </row>
    <row r="2150" spans="1:56" s="4" customFormat="1" ht="11.25" customHeight="1">
      <c r="A2150" s="123">
        <v>457</v>
      </c>
      <c r="B2150" s="55" t="s">
        <v>276</v>
      </c>
      <c r="C2150" s="345">
        <v>3</v>
      </c>
      <c r="D2150" s="57">
        <v>34209</v>
      </c>
      <c r="E2150" s="94">
        <v>0</v>
      </c>
      <c r="F2150" s="55" t="s">
        <v>835</v>
      </c>
      <c r="G2150" s="55" t="s">
        <v>748</v>
      </c>
      <c r="H2150" s="55" t="s">
        <v>836</v>
      </c>
      <c r="I2150" s="55" t="s">
        <v>103</v>
      </c>
      <c r="J2150" s="55"/>
      <c r="K2150" s="55"/>
      <c r="L2150" s="227" t="s">
        <v>238</v>
      </c>
      <c r="M2150" s="200"/>
      <c r="N2150" s="201"/>
      <c r="O2150" s="56"/>
      <c r="P2150" s="56"/>
      <c r="Q2150" s="227" t="s">
        <v>238</v>
      </c>
      <c r="R2150" s="200"/>
      <c r="S2150" s="201"/>
      <c r="T2150" s="56"/>
      <c r="U2150" s="56"/>
      <c r="V2150" s="227" t="s">
        <v>238</v>
      </c>
      <c r="W2150" s="200"/>
      <c r="X2150" s="201"/>
      <c r="Y2150" s="56"/>
      <c r="Z2150" s="56"/>
      <c r="AA2150" s="227" t="s">
        <v>238</v>
      </c>
      <c r="AB2150" s="200"/>
      <c r="AC2150" s="201"/>
      <c r="AD2150" s="56"/>
      <c r="AE2150" s="56"/>
      <c r="AF2150" s="227" t="s">
        <v>238</v>
      </c>
      <c r="AG2150" s="200"/>
      <c r="AH2150" s="201"/>
      <c r="AI2150" s="56"/>
      <c r="AJ2150" s="56"/>
      <c r="AK2150" s="55"/>
      <c r="AL2150" s="8">
        <v>0</v>
      </c>
      <c r="AM2150" s="58">
        <v>0</v>
      </c>
      <c r="AN2150" s="55"/>
      <c r="AO2150" s="228"/>
      <c r="AP2150" s="56"/>
      <c r="AQ2150" s="200">
        <v>0</v>
      </c>
      <c r="AR2150" s="201">
        <v>0</v>
      </c>
      <c r="AS2150" s="56"/>
      <c r="AT2150" s="56"/>
      <c r="AU2150" s="245">
        <v>0</v>
      </c>
      <c r="AV2150" s="200">
        <v>0</v>
      </c>
      <c r="AW2150" s="201">
        <v>0</v>
      </c>
      <c r="AX2150" s="423"/>
      <c r="AY2150" s="56"/>
      <c r="AZ2150" s="423">
        <v>0</v>
      </c>
      <c r="BA2150" s="200">
        <v>0</v>
      </c>
      <c r="BB2150" s="201">
        <v>0</v>
      </c>
      <c r="BC2150" s="425"/>
      <c r="BD2150" s="139"/>
    </row>
    <row r="2151" spans="1:56" ht="11.25" customHeight="1">
      <c r="A2151" s="123">
        <v>457</v>
      </c>
      <c r="B2151" s="55" t="s">
        <v>276</v>
      </c>
      <c r="C2151" s="345">
        <v>4</v>
      </c>
      <c r="D2151" s="57">
        <v>34423</v>
      </c>
      <c r="E2151" s="94">
        <v>0</v>
      </c>
      <c r="F2151" s="55" t="s">
        <v>835</v>
      </c>
      <c r="G2151" s="55" t="s">
        <v>748</v>
      </c>
      <c r="H2151" s="55" t="s">
        <v>836</v>
      </c>
      <c r="I2151" s="55" t="s">
        <v>103</v>
      </c>
      <c r="J2151" s="55"/>
      <c r="K2151" s="55"/>
      <c r="L2151" s="228" t="s">
        <v>238</v>
      </c>
      <c r="M2151" s="8"/>
      <c r="N2151" s="58"/>
      <c r="O2151" s="55"/>
      <c r="P2151" s="55"/>
      <c r="Q2151" s="228" t="s">
        <v>238</v>
      </c>
      <c r="R2151" s="8"/>
      <c r="S2151" s="58"/>
      <c r="T2151" s="55"/>
      <c r="U2151" s="55"/>
      <c r="V2151" s="228" t="s">
        <v>238</v>
      </c>
      <c r="W2151" s="8"/>
      <c r="X2151" s="58"/>
      <c r="Y2151" s="55"/>
      <c r="Z2151" s="55"/>
      <c r="AA2151" s="228" t="s">
        <v>238</v>
      </c>
      <c r="AB2151" s="8"/>
      <c r="AC2151" s="58"/>
      <c r="AD2151" s="55"/>
      <c r="AE2151" s="55"/>
      <c r="AF2151" s="228" t="s">
        <v>238</v>
      </c>
      <c r="AG2151" s="8"/>
      <c r="AH2151" s="58"/>
      <c r="AI2151" s="55"/>
      <c r="AJ2151" s="55"/>
      <c r="AK2151" s="55"/>
      <c r="AL2151" s="8">
        <v>0</v>
      </c>
      <c r="AM2151" s="58">
        <v>0</v>
      </c>
      <c r="AN2151" s="55"/>
      <c r="AO2151" s="228"/>
      <c r="AP2151" s="55"/>
      <c r="AQ2151" s="200">
        <v>0</v>
      </c>
      <c r="AR2151" s="201">
        <v>0</v>
      </c>
      <c r="AS2151" s="55"/>
      <c r="AT2151" s="55"/>
      <c r="AU2151" s="245">
        <v>0</v>
      </c>
      <c r="AV2151" s="200">
        <v>0</v>
      </c>
      <c r="AW2151" s="201">
        <v>0</v>
      </c>
      <c r="AX2151" s="423"/>
      <c r="AY2151" s="55"/>
      <c r="AZ2151" s="423">
        <v>0</v>
      </c>
      <c r="BA2151" s="200">
        <v>0</v>
      </c>
      <c r="BB2151" s="201">
        <v>0</v>
      </c>
      <c r="BC2151" s="425"/>
      <c r="BD2151" s="136"/>
    </row>
    <row r="2152" spans="1:56" ht="11.25" customHeight="1">
      <c r="A2152" s="357">
        <v>458</v>
      </c>
      <c r="B2152" s="263" t="s">
        <v>1420</v>
      </c>
      <c r="C2152" s="344">
        <v>0</v>
      </c>
      <c r="D2152" s="264"/>
      <c r="E2152" s="421">
        <v>100</v>
      </c>
      <c r="F2152" s="263" t="s">
        <v>55</v>
      </c>
      <c r="G2152" s="263" t="s">
        <v>338</v>
      </c>
      <c r="H2152" s="263" t="s">
        <v>1425</v>
      </c>
      <c r="I2152" s="263" t="s">
        <v>103</v>
      </c>
      <c r="J2152" s="263"/>
      <c r="K2152" s="263"/>
      <c r="L2152" s="285"/>
      <c r="M2152" s="265"/>
      <c r="N2152" s="268"/>
      <c r="O2152" s="263"/>
      <c r="P2152" s="263"/>
      <c r="Q2152" s="285"/>
      <c r="R2152" s="265"/>
      <c r="S2152" s="268"/>
      <c r="T2152" s="263"/>
      <c r="U2152" s="263"/>
      <c r="V2152" s="285"/>
      <c r="W2152" s="265"/>
      <c r="X2152" s="268"/>
      <c r="Y2152" s="263"/>
      <c r="Z2152" s="263"/>
      <c r="AA2152" s="285"/>
      <c r="AB2152" s="265"/>
      <c r="AC2152" s="268"/>
      <c r="AD2152" s="263"/>
      <c r="AE2152" s="263"/>
      <c r="AF2152" s="287">
        <v>56.894100000000002</v>
      </c>
      <c r="AG2152" s="265">
        <v>0</v>
      </c>
      <c r="AH2152" s="268">
        <v>0</v>
      </c>
      <c r="AI2152" s="263"/>
      <c r="AJ2152" s="263"/>
      <c r="AK2152" s="263">
        <v>316.69854999999995</v>
      </c>
      <c r="AL2152" s="265">
        <v>0</v>
      </c>
      <c r="AM2152" s="268">
        <v>0</v>
      </c>
      <c r="AN2152" s="263"/>
      <c r="AO2152" s="313"/>
      <c r="AP2152" s="263">
        <v>230.41215</v>
      </c>
      <c r="AQ2152" s="265">
        <v>0</v>
      </c>
      <c r="AR2152" s="268">
        <v>0</v>
      </c>
      <c r="AS2152" s="263"/>
      <c r="AT2152" s="263"/>
      <c r="AU2152" s="422">
        <v>386.31869999999998</v>
      </c>
      <c r="AV2152" s="265">
        <v>0</v>
      </c>
      <c r="AW2152" s="268">
        <v>0</v>
      </c>
      <c r="AX2152" s="422"/>
      <c r="AY2152" s="263"/>
      <c r="AZ2152" s="422">
        <v>374.64734999999996</v>
      </c>
      <c r="BA2152" s="265">
        <v>0</v>
      </c>
      <c r="BB2152" s="268">
        <v>0</v>
      </c>
      <c r="BC2152" s="422"/>
      <c r="BD2152" s="263"/>
    </row>
    <row r="2153" spans="1:56" ht="11.25" customHeight="1">
      <c r="A2153" s="123">
        <v>458</v>
      </c>
      <c r="B2153" s="55" t="s">
        <v>1420</v>
      </c>
      <c r="C2153" s="345">
        <v>1</v>
      </c>
      <c r="D2153" s="57">
        <v>44469</v>
      </c>
      <c r="E2153" s="94">
        <v>50</v>
      </c>
      <c r="F2153" s="55" t="s">
        <v>55</v>
      </c>
      <c r="G2153" s="55" t="s">
        <v>338</v>
      </c>
      <c r="H2153" s="55" t="s">
        <v>1425</v>
      </c>
      <c r="I2153" s="55" t="s">
        <v>103</v>
      </c>
      <c r="J2153" s="55"/>
      <c r="K2153" s="55"/>
      <c r="L2153" s="228"/>
      <c r="M2153" s="8"/>
      <c r="N2153" s="58"/>
      <c r="O2153" s="55"/>
      <c r="P2153" s="55"/>
      <c r="Q2153" s="228"/>
      <c r="R2153" s="8"/>
      <c r="S2153" s="58"/>
      <c r="T2153" s="55"/>
      <c r="U2153" s="55"/>
      <c r="V2153" s="228"/>
      <c r="W2153" s="8"/>
      <c r="X2153" s="58"/>
      <c r="Y2153" s="55"/>
      <c r="Z2153" s="55"/>
      <c r="AA2153" s="228"/>
      <c r="AB2153" s="8"/>
      <c r="AC2153" s="58"/>
      <c r="AD2153" s="55"/>
      <c r="AE2153" s="55"/>
      <c r="AF2153" s="238">
        <v>28.447050000000001</v>
      </c>
      <c r="AG2153" s="8">
        <v>0</v>
      </c>
      <c r="AH2153" s="58">
        <v>0</v>
      </c>
      <c r="AI2153" s="55"/>
      <c r="AJ2153" s="55">
        <v>1</v>
      </c>
      <c r="AK2153" s="55">
        <v>143.17054999999999</v>
      </c>
      <c r="AL2153" s="8">
        <v>0</v>
      </c>
      <c r="AM2153" s="58">
        <v>0</v>
      </c>
      <c r="AN2153" s="55"/>
      <c r="AO2153" s="228">
        <v>1</v>
      </c>
      <c r="AP2153" s="55">
        <v>126.14</v>
      </c>
      <c r="AQ2153" s="200">
        <v>0</v>
      </c>
      <c r="AR2153" s="201">
        <v>0</v>
      </c>
      <c r="AS2153" s="55"/>
      <c r="AT2153" s="55" t="s">
        <v>1463</v>
      </c>
      <c r="AU2153" s="423">
        <v>189.02014999999997</v>
      </c>
      <c r="AV2153" s="200">
        <v>0</v>
      </c>
      <c r="AW2153" s="201">
        <v>0</v>
      </c>
      <c r="AX2153" s="423"/>
      <c r="AY2153" s="55" t="s">
        <v>1463</v>
      </c>
      <c r="AZ2153" s="423">
        <v>185.26899999999998</v>
      </c>
      <c r="BA2153" s="200">
        <v>0</v>
      </c>
      <c r="BB2153" s="201">
        <v>0</v>
      </c>
      <c r="BC2153" s="425"/>
      <c r="BD2153" s="136" t="s">
        <v>1463</v>
      </c>
    </row>
    <row r="2154" spans="1:56" s="4" customFormat="1" ht="11.25" customHeight="1">
      <c r="A2154" s="123">
        <v>458</v>
      </c>
      <c r="B2154" s="55" t="s">
        <v>1420</v>
      </c>
      <c r="C2154" s="345">
        <v>2</v>
      </c>
      <c r="D2154" s="57">
        <v>44469</v>
      </c>
      <c r="E2154" s="94">
        <v>50</v>
      </c>
      <c r="F2154" s="55" t="s">
        <v>55</v>
      </c>
      <c r="G2154" s="55" t="s">
        <v>338</v>
      </c>
      <c r="H2154" s="55" t="s">
        <v>1425</v>
      </c>
      <c r="I2154" s="55" t="s">
        <v>103</v>
      </c>
      <c r="J2154" s="55"/>
      <c r="K2154" s="55"/>
      <c r="L2154" s="228"/>
      <c r="M2154" s="8"/>
      <c r="N2154" s="58"/>
      <c r="O2154" s="55"/>
      <c r="P2154" s="55"/>
      <c r="Q2154" s="228"/>
      <c r="R2154" s="8"/>
      <c r="S2154" s="58"/>
      <c r="T2154" s="55"/>
      <c r="U2154" s="55"/>
      <c r="V2154" s="228"/>
      <c r="W2154" s="8"/>
      <c r="X2154" s="58"/>
      <c r="Y2154" s="55"/>
      <c r="Z2154" s="55"/>
      <c r="AA2154" s="228"/>
      <c r="AB2154" s="8"/>
      <c r="AC2154" s="58"/>
      <c r="AD2154" s="55"/>
      <c r="AE2154" s="55"/>
      <c r="AF2154" s="238">
        <v>28.447050000000001</v>
      </c>
      <c r="AG2154" s="8">
        <v>0</v>
      </c>
      <c r="AH2154" s="58">
        <v>0</v>
      </c>
      <c r="AI2154" s="55"/>
      <c r="AJ2154" s="55">
        <v>1</v>
      </c>
      <c r="AK2154" s="55">
        <v>173.52799999999999</v>
      </c>
      <c r="AL2154" s="8">
        <v>0</v>
      </c>
      <c r="AM2154" s="58">
        <v>0</v>
      </c>
      <c r="AN2154" s="55"/>
      <c r="AO2154" s="228">
        <v>1</v>
      </c>
      <c r="AP2154" s="55">
        <v>104.28</v>
      </c>
      <c r="AQ2154" s="200">
        <v>0</v>
      </c>
      <c r="AR2154" s="201">
        <v>0</v>
      </c>
      <c r="AS2154" s="55"/>
      <c r="AT2154" s="55" t="s">
        <v>1463</v>
      </c>
      <c r="AU2154" s="423">
        <v>197.29855000000001</v>
      </c>
      <c r="AV2154" s="200">
        <v>0</v>
      </c>
      <c r="AW2154" s="201">
        <v>0</v>
      </c>
      <c r="AX2154" s="423"/>
      <c r="AY2154" s="55" t="s">
        <v>1463</v>
      </c>
      <c r="AZ2154" s="423">
        <v>189.37834999999998</v>
      </c>
      <c r="BA2154" s="200">
        <v>0</v>
      </c>
      <c r="BB2154" s="201">
        <v>0</v>
      </c>
      <c r="BC2154" s="425"/>
      <c r="BD2154" s="136" t="s">
        <v>1463</v>
      </c>
    </row>
    <row r="2155" spans="1:56" ht="11.25" customHeight="1">
      <c r="A2155" s="357">
        <v>459</v>
      </c>
      <c r="B2155" s="263" t="s">
        <v>874</v>
      </c>
      <c r="C2155" s="344">
        <v>0</v>
      </c>
      <c r="D2155" s="264"/>
      <c r="E2155" s="421">
        <v>135</v>
      </c>
      <c r="F2155" s="263" t="s">
        <v>459</v>
      </c>
      <c r="G2155" s="263" t="s">
        <v>338</v>
      </c>
      <c r="H2155" s="263" t="s">
        <v>467</v>
      </c>
      <c r="I2155" s="263" t="s">
        <v>849</v>
      </c>
      <c r="J2155" s="263" t="s">
        <v>591</v>
      </c>
      <c r="K2155" s="263" t="s">
        <v>848</v>
      </c>
      <c r="L2155" s="267">
        <v>274.95999999999998</v>
      </c>
      <c r="M2155" s="265">
        <v>341326.47486373229</v>
      </c>
      <c r="N2155" s="268">
        <v>1.2413677439035944</v>
      </c>
      <c r="O2155" s="263">
        <v>1</v>
      </c>
      <c r="P2155" s="263"/>
      <c r="Q2155" s="267">
        <v>257.43939999999998</v>
      </c>
      <c r="R2155" s="265">
        <v>310966.24021347106</v>
      </c>
      <c r="S2155" s="268">
        <v>1.2079201560191295</v>
      </c>
      <c r="T2155" s="263">
        <v>1</v>
      </c>
      <c r="U2155" s="263"/>
      <c r="V2155" s="267">
        <v>307.2</v>
      </c>
      <c r="W2155" s="265">
        <v>369982.29495333799</v>
      </c>
      <c r="X2155" s="268">
        <v>1.2043694497178972</v>
      </c>
      <c r="Y2155" s="263">
        <v>1</v>
      </c>
      <c r="Z2155" s="263"/>
      <c r="AA2155" s="267">
        <v>81.680000000000007</v>
      </c>
      <c r="AB2155" s="265">
        <v>98841.489656189719</v>
      </c>
      <c r="AC2155" s="268">
        <v>1.2101063865841051</v>
      </c>
      <c r="AD2155" s="263">
        <v>1</v>
      </c>
      <c r="AE2155" s="263"/>
      <c r="AF2155" s="267">
        <v>149.21</v>
      </c>
      <c r="AG2155" s="265">
        <v>210890.72949239382</v>
      </c>
      <c r="AH2155" s="268">
        <v>1.413382008527537</v>
      </c>
      <c r="AI2155" s="263">
        <v>1</v>
      </c>
      <c r="AJ2155" s="263"/>
      <c r="AK2155" s="263">
        <v>581</v>
      </c>
      <c r="AL2155" s="265">
        <v>678487.23172271717</v>
      </c>
      <c r="AM2155" s="268">
        <v>1.1677921372163806</v>
      </c>
      <c r="AN2155" s="263"/>
      <c r="AO2155" s="313"/>
      <c r="AP2155" s="263">
        <v>582.26</v>
      </c>
      <c r="AQ2155" s="265">
        <v>733900.12128126179</v>
      </c>
      <c r="AR2155" s="268">
        <v>1.2604336916175967</v>
      </c>
      <c r="AS2155" s="263"/>
      <c r="AT2155" s="263"/>
      <c r="AU2155" s="422">
        <v>399.38210000000004</v>
      </c>
      <c r="AV2155" s="265">
        <v>474246.01723980525</v>
      </c>
      <c r="AW2155" s="268">
        <v>1.1874493554914083</v>
      </c>
      <c r="AX2155" s="422"/>
      <c r="AY2155" s="263"/>
      <c r="AZ2155" s="422">
        <v>332.88069999999999</v>
      </c>
      <c r="BA2155" s="265">
        <v>408539.85713571543</v>
      </c>
      <c r="BB2155" s="268">
        <v>1.2272861032066908</v>
      </c>
      <c r="BC2155" s="422"/>
      <c r="BD2155" s="263"/>
    </row>
    <row r="2156" spans="1:56" s="4" customFormat="1" ht="11.25" customHeight="1">
      <c r="A2156" s="123">
        <v>459</v>
      </c>
      <c r="B2156" s="55" t="s">
        <v>874</v>
      </c>
      <c r="C2156" s="345">
        <v>1</v>
      </c>
      <c r="D2156" s="57">
        <v>33097</v>
      </c>
      <c r="E2156" s="94">
        <v>67.5</v>
      </c>
      <c r="F2156" s="55" t="s">
        <v>459</v>
      </c>
      <c r="G2156" s="55" t="s">
        <v>338</v>
      </c>
      <c r="H2156" s="55" t="s">
        <v>467</v>
      </c>
      <c r="I2156" s="55" t="s">
        <v>849</v>
      </c>
      <c r="J2156" s="55" t="s">
        <v>591</v>
      </c>
      <c r="K2156" s="55" t="s">
        <v>848</v>
      </c>
      <c r="L2156" s="55"/>
      <c r="M2156" s="8"/>
      <c r="N2156" s="58"/>
      <c r="O2156" s="55"/>
      <c r="P2156" s="55"/>
      <c r="Q2156" s="55"/>
      <c r="R2156" s="8"/>
      <c r="S2156" s="58"/>
      <c r="T2156" s="55"/>
      <c r="U2156" s="55"/>
      <c r="V2156" s="55"/>
      <c r="W2156" s="8"/>
      <c r="X2156" s="58"/>
      <c r="Y2156" s="55"/>
      <c r="Z2156" s="55"/>
      <c r="AA2156" s="55"/>
      <c r="AB2156" s="8"/>
      <c r="AC2156" s="58"/>
      <c r="AD2156" s="55"/>
      <c r="AE2156" s="55"/>
      <c r="AF2156" s="55"/>
      <c r="AG2156" s="8"/>
      <c r="AH2156" s="58"/>
      <c r="AI2156" s="55"/>
      <c r="AJ2156" s="55"/>
      <c r="AK2156" s="55">
        <v>301.62</v>
      </c>
      <c r="AL2156" s="8">
        <v>352145.85441074648</v>
      </c>
      <c r="AM2156" s="58">
        <v>1.167514934058572</v>
      </c>
      <c r="AN2156" s="237">
        <v>1</v>
      </c>
      <c r="AO2156" s="228"/>
      <c r="AP2156" s="55">
        <v>251.56</v>
      </c>
      <c r="AQ2156" s="200">
        <v>319890.07746918441</v>
      </c>
      <c r="AR2156" s="201">
        <v>1.2716253675830196</v>
      </c>
      <c r="AS2156" s="55">
        <v>1</v>
      </c>
      <c r="AT2156" s="55"/>
      <c r="AU2156" s="423">
        <v>201.07353380520487</v>
      </c>
      <c r="AV2156" s="200">
        <v>238087.51596504549</v>
      </c>
      <c r="AW2156" s="201">
        <v>1.1840818205129813</v>
      </c>
      <c r="AX2156" s="423">
        <v>1</v>
      </c>
      <c r="AY2156" s="55"/>
      <c r="AZ2156" s="424">
        <v>126.78356600578122</v>
      </c>
      <c r="BA2156" s="200">
        <v>154326.56846325091</v>
      </c>
      <c r="BB2156" s="201">
        <v>1.2172442637889971</v>
      </c>
      <c r="BC2156" s="425">
        <v>1</v>
      </c>
      <c r="BD2156" s="136"/>
    </row>
    <row r="2157" spans="1:56" ht="11.25" customHeight="1">
      <c r="A2157" s="123">
        <v>459</v>
      </c>
      <c r="B2157" s="55" t="s">
        <v>874</v>
      </c>
      <c r="C2157" s="345">
        <v>2</v>
      </c>
      <c r="D2157" s="57">
        <v>33338</v>
      </c>
      <c r="E2157" s="94">
        <v>67.5</v>
      </c>
      <c r="F2157" s="55" t="s">
        <v>459</v>
      </c>
      <c r="G2157" s="55" t="s">
        <v>338</v>
      </c>
      <c r="H2157" s="55" t="s">
        <v>467</v>
      </c>
      <c r="I2157" s="55" t="s">
        <v>849</v>
      </c>
      <c r="J2157" s="55" t="s">
        <v>591</v>
      </c>
      <c r="K2157" s="55" t="s">
        <v>848</v>
      </c>
      <c r="L2157" s="55"/>
      <c r="M2157" s="8"/>
      <c r="N2157" s="58"/>
      <c r="O2157" s="55"/>
      <c r="P2157" s="55"/>
      <c r="Q2157" s="55"/>
      <c r="R2157" s="8"/>
      <c r="S2157" s="58"/>
      <c r="T2157" s="55"/>
      <c r="U2157" s="55"/>
      <c r="V2157" s="55"/>
      <c r="W2157" s="8"/>
      <c r="X2157" s="58"/>
      <c r="Y2157" s="55"/>
      <c r="Z2157" s="55"/>
      <c r="AA2157" s="55"/>
      <c r="AB2157" s="8"/>
      <c r="AC2157" s="58"/>
      <c r="AD2157" s="55"/>
      <c r="AE2157" s="55"/>
      <c r="AF2157" s="55"/>
      <c r="AG2157" s="8"/>
      <c r="AH2157" s="58"/>
      <c r="AI2157" s="55"/>
      <c r="AJ2157" s="55"/>
      <c r="AK2157" s="55">
        <v>279.779</v>
      </c>
      <c r="AL2157" s="8">
        <v>327223.56409444747</v>
      </c>
      <c r="AM2157" s="58">
        <v>1.1695787178253101</v>
      </c>
      <c r="AN2157" s="237">
        <v>1</v>
      </c>
      <c r="AO2157" s="228"/>
      <c r="AP2157" s="55">
        <v>330.70429999999999</v>
      </c>
      <c r="AQ2157" s="200">
        <v>414009.20444375311</v>
      </c>
      <c r="AR2157" s="201">
        <v>1.251901485537845</v>
      </c>
      <c r="AS2157" s="55">
        <v>1</v>
      </c>
      <c r="AT2157" s="55"/>
      <c r="AU2157" s="423">
        <v>198.30856619479513</v>
      </c>
      <c r="AV2157" s="200">
        <v>236158.50127475979</v>
      </c>
      <c r="AW2157" s="201">
        <v>1.1908638431825751</v>
      </c>
      <c r="AX2157" s="423">
        <v>1</v>
      </c>
      <c r="AY2157" s="55"/>
      <c r="AZ2157" s="424">
        <v>206.09713399421875</v>
      </c>
      <c r="BA2157" s="200">
        <v>254213.28867246449</v>
      </c>
      <c r="BB2157" s="201">
        <v>1.2334634827071174</v>
      </c>
      <c r="BC2157" s="425">
        <v>1</v>
      </c>
      <c r="BD2157" s="136"/>
    </row>
    <row r="2158" spans="1:56" ht="11.25" customHeight="1">
      <c r="A2158" s="357">
        <v>460</v>
      </c>
      <c r="B2158" s="263" t="s">
        <v>1209</v>
      </c>
      <c r="C2158" s="344">
        <v>0</v>
      </c>
      <c r="D2158" s="264"/>
      <c r="E2158" s="421">
        <v>330</v>
      </c>
      <c r="F2158" s="263" t="s">
        <v>902</v>
      </c>
      <c r="G2158" s="263" t="s">
        <v>338</v>
      </c>
      <c r="H2158" s="263" t="s">
        <v>1210</v>
      </c>
      <c r="I2158" s="263" t="s">
        <v>103</v>
      </c>
      <c r="J2158" s="263"/>
      <c r="K2158" s="263"/>
      <c r="L2158" s="267">
        <v>1375.6273000000001</v>
      </c>
      <c r="M2158" s="265">
        <v>0</v>
      </c>
      <c r="N2158" s="268">
        <v>0</v>
      </c>
      <c r="O2158" s="263"/>
      <c r="P2158" s="263"/>
      <c r="Q2158" s="267">
        <v>1368.43345</v>
      </c>
      <c r="R2158" s="265">
        <v>0</v>
      </c>
      <c r="S2158" s="268">
        <v>0</v>
      </c>
      <c r="T2158" s="263"/>
      <c r="U2158" s="263"/>
      <c r="V2158" s="267">
        <v>1532.3099499999998</v>
      </c>
      <c r="W2158" s="265">
        <v>0</v>
      </c>
      <c r="X2158" s="268">
        <v>0</v>
      </c>
      <c r="Y2158" s="263"/>
      <c r="Z2158" s="263"/>
      <c r="AA2158" s="265">
        <v>1431.5960500000001</v>
      </c>
      <c r="AB2158" s="265">
        <v>0</v>
      </c>
      <c r="AC2158" s="268">
        <v>0</v>
      </c>
      <c r="AD2158" s="263"/>
      <c r="AE2158" s="263"/>
      <c r="AF2158" s="271">
        <v>1414.7805500000002</v>
      </c>
      <c r="AG2158" s="265">
        <v>0</v>
      </c>
      <c r="AH2158" s="268">
        <v>0</v>
      </c>
      <c r="AI2158" s="263"/>
      <c r="AJ2158" s="263"/>
      <c r="AK2158" s="263">
        <v>1506.4896999999999</v>
      </c>
      <c r="AL2158" s="265">
        <v>0</v>
      </c>
      <c r="AM2158" s="268">
        <v>0</v>
      </c>
      <c r="AN2158" s="263"/>
      <c r="AO2158" s="313"/>
      <c r="AP2158" s="263">
        <v>1299.85805</v>
      </c>
      <c r="AQ2158" s="265">
        <v>0</v>
      </c>
      <c r="AR2158" s="268">
        <v>0</v>
      </c>
      <c r="AS2158" s="263"/>
      <c r="AT2158" s="263"/>
      <c r="AU2158" s="422">
        <v>1444.8992000000001</v>
      </c>
      <c r="AV2158" s="265">
        <v>0</v>
      </c>
      <c r="AW2158" s="268">
        <v>0</v>
      </c>
      <c r="AX2158" s="422"/>
      <c r="AY2158" s="263"/>
      <c r="AZ2158" s="422">
        <v>1459.9834000000001</v>
      </c>
      <c r="BA2158" s="265">
        <v>0</v>
      </c>
      <c r="BB2158" s="268">
        <v>0</v>
      </c>
      <c r="BC2158" s="422"/>
      <c r="BD2158" s="263"/>
    </row>
    <row r="2159" spans="1:56" s="4" customFormat="1" ht="11.25" customHeight="1">
      <c r="A2159" s="123">
        <v>460</v>
      </c>
      <c r="B2159" s="55" t="s">
        <v>1209</v>
      </c>
      <c r="C2159" s="345">
        <v>1</v>
      </c>
      <c r="D2159" s="57">
        <v>42104</v>
      </c>
      <c r="E2159" s="8">
        <v>82.5</v>
      </c>
      <c r="F2159" s="122" t="s">
        <v>902</v>
      </c>
      <c r="G2159" s="122" t="s">
        <v>338</v>
      </c>
      <c r="H2159" s="122" t="s">
        <v>1210</v>
      </c>
      <c r="I2159" s="55" t="s">
        <v>103</v>
      </c>
      <c r="J2159" s="55"/>
      <c r="K2159" s="55"/>
      <c r="L2159" s="197">
        <v>343.90682500000003</v>
      </c>
      <c r="M2159" s="8">
        <v>0</v>
      </c>
      <c r="N2159" s="58">
        <v>0</v>
      </c>
      <c r="O2159" s="55"/>
      <c r="P2159" s="55">
        <v>1</v>
      </c>
      <c r="Q2159" s="197">
        <v>342.1083625</v>
      </c>
      <c r="R2159" s="8">
        <v>0</v>
      </c>
      <c r="S2159" s="58">
        <v>0</v>
      </c>
      <c r="T2159" s="55"/>
      <c r="U2159" s="55">
        <v>1</v>
      </c>
      <c r="V2159" s="197">
        <v>383.07748749999996</v>
      </c>
      <c r="W2159" s="8">
        <v>0</v>
      </c>
      <c r="X2159" s="58">
        <v>0</v>
      </c>
      <c r="Y2159" s="55"/>
      <c r="Z2159" s="55">
        <v>1</v>
      </c>
      <c r="AA2159" s="197">
        <v>357.89901250000003</v>
      </c>
      <c r="AB2159" s="8">
        <v>0</v>
      </c>
      <c r="AC2159" s="58">
        <v>0</v>
      </c>
      <c r="AD2159" s="55"/>
      <c r="AE2159" s="55"/>
      <c r="AF2159" s="58">
        <v>353.69513750000004</v>
      </c>
      <c r="AG2159" s="8">
        <v>0</v>
      </c>
      <c r="AH2159" s="58">
        <v>0</v>
      </c>
      <c r="AI2159" s="55"/>
      <c r="AJ2159" s="55"/>
      <c r="AK2159" s="55">
        <v>355.66275000000002</v>
      </c>
      <c r="AL2159" s="8">
        <v>0</v>
      </c>
      <c r="AM2159" s="58">
        <v>0</v>
      </c>
      <c r="AN2159" s="55"/>
      <c r="AO2159" s="228"/>
      <c r="AP2159" s="55">
        <v>315.97000000000003</v>
      </c>
      <c r="AQ2159" s="200">
        <v>0</v>
      </c>
      <c r="AR2159" s="201">
        <v>0</v>
      </c>
      <c r="AS2159" s="55"/>
      <c r="AT2159" s="55" t="s">
        <v>1464</v>
      </c>
      <c r="AU2159" s="423">
        <v>327.66344999999995</v>
      </c>
      <c r="AV2159" s="200">
        <v>0</v>
      </c>
      <c r="AW2159" s="201">
        <v>0</v>
      </c>
      <c r="AX2159" s="423"/>
      <c r="AY2159" s="55" t="s">
        <v>1464</v>
      </c>
      <c r="AZ2159" s="423">
        <v>348.79724999999996</v>
      </c>
      <c r="BA2159" s="200">
        <v>0</v>
      </c>
      <c r="BB2159" s="201">
        <v>0</v>
      </c>
      <c r="BC2159" s="425"/>
      <c r="BD2159" s="136" t="s">
        <v>1464</v>
      </c>
    </row>
    <row r="2160" spans="1:56" ht="11.25" customHeight="1">
      <c r="A2160" s="123">
        <v>460</v>
      </c>
      <c r="B2160" s="55" t="s">
        <v>1209</v>
      </c>
      <c r="C2160" s="345">
        <v>2</v>
      </c>
      <c r="D2160" s="57">
        <v>42114</v>
      </c>
      <c r="E2160" s="8">
        <v>82.5</v>
      </c>
      <c r="F2160" s="122" t="s">
        <v>902</v>
      </c>
      <c r="G2160" s="122" t="s">
        <v>338</v>
      </c>
      <c r="H2160" s="122" t="s">
        <v>1210</v>
      </c>
      <c r="I2160" s="55" t="s">
        <v>103</v>
      </c>
      <c r="J2160" s="55"/>
      <c r="K2160" s="55"/>
      <c r="L2160" s="197">
        <v>343.90682500000003</v>
      </c>
      <c r="M2160" s="8">
        <v>0</v>
      </c>
      <c r="N2160" s="58">
        <v>0</v>
      </c>
      <c r="O2160" s="55"/>
      <c r="P2160" s="55">
        <v>1</v>
      </c>
      <c r="Q2160" s="197">
        <v>342.1083625</v>
      </c>
      <c r="R2160" s="8">
        <v>0</v>
      </c>
      <c r="S2160" s="58">
        <v>0</v>
      </c>
      <c r="T2160" s="55"/>
      <c r="U2160" s="55">
        <v>1</v>
      </c>
      <c r="V2160" s="197">
        <v>383.07748749999996</v>
      </c>
      <c r="W2160" s="8">
        <v>0</v>
      </c>
      <c r="X2160" s="58">
        <v>0</v>
      </c>
      <c r="Y2160" s="55"/>
      <c r="Z2160" s="55">
        <v>1</v>
      </c>
      <c r="AA2160" s="197">
        <v>357.89901250000003</v>
      </c>
      <c r="AB2160" s="8">
        <v>0</v>
      </c>
      <c r="AC2160" s="58">
        <v>0</v>
      </c>
      <c r="AD2160" s="55"/>
      <c r="AE2160" s="55">
        <v>1</v>
      </c>
      <c r="AF2160" s="58">
        <v>353.69513750000004</v>
      </c>
      <c r="AG2160" s="8">
        <v>0</v>
      </c>
      <c r="AH2160" s="58">
        <v>0</v>
      </c>
      <c r="AI2160" s="55"/>
      <c r="AJ2160" s="55"/>
      <c r="AK2160" s="55">
        <v>428.49674999999996</v>
      </c>
      <c r="AL2160" s="8">
        <v>0</v>
      </c>
      <c r="AM2160" s="58">
        <v>0</v>
      </c>
      <c r="AN2160" s="55"/>
      <c r="AO2160" s="228"/>
      <c r="AP2160" s="55">
        <v>331.66</v>
      </c>
      <c r="AQ2160" s="200">
        <v>0</v>
      </c>
      <c r="AR2160" s="201">
        <v>0</v>
      </c>
      <c r="AS2160" s="55"/>
      <c r="AT2160" s="55" t="s">
        <v>1464</v>
      </c>
      <c r="AU2160" s="423">
        <v>399.51239999999996</v>
      </c>
      <c r="AV2160" s="200">
        <v>0</v>
      </c>
      <c r="AW2160" s="201">
        <v>0</v>
      </c>
      <c r="AX2160" s="423"/>
      <c r="AY2160" s="55" t="s">
        <v>1464</v>
      </c>
      <c r="AZ2160" s="423">
        <v>388.20920000000007</v>
      </c>
      <c r="BA2160" s="200">
        <v>0</v>
      </c>
      <c r="BB2160" s="201">
        <v>0</v>
      </c>
      <c r="BC2160" s="425"/>
      <c r="BD2160" s="136" t="s">
        <v>1464</v>
      </c>
    </row>
    <row r="2161" spans="1:56" ht="11.25" customHeight="1">
      <c r="A2161" s="123">
        <v>460</v>
      </c>
      <c r="B2161" s="55" t="s">
        <v>1209</v>
      </c>
      <c r="C2161" s="345">
        <v>3</v>
      </c>
      <c r="D2161" s="57">
        <v>42163</v>
      </c>
      <c r="E2161" s="8">
        <v>82.5</v>
      </c>
      <c r="F2161" s="122" t="s">
        <v>902</v>
      </c>
      <c r="G2161" s="122" t="s">
        <v>338</v>
      </c>
      <c r="H2161" s="122" t="s">
        <v>1210</v>
      </c>
      <c r="I2161" s="55" t="s">
        <v>103</v>
      </c>
      <c r="J2161" s="55"/>
      <c r="K2161" s="55"/>
      <c r="L2161" s="197">
        <v>343.90682500000003</v>
      </c>
      <c r="M2161" s="8">
        <v>0</v>
      </c>
      <c r="N2161" s="58">
        <v>0</v>
      </c>
      <c r="O2161" s="55"/>
      <c r="P2161" s="55">
        <v>1</v>
      </c>
      <c r="Q2161" s="197">
        <v>342.1083625</v>
      </c>
      <c r="R2161" s="8">
        <v>0</v>
      </c>
      <c r="S2161" s="58">
        <v>0</v>
      </c>
      <c r="T2161" s="55"/>
      <c r="U2161" s="55">
        <v>1</v>
      </c>
      <c r="V2161" s="197">
        <v>383.07748749999996</v>
      </c>
      <c r="W2161" s="8">
        <v>0</v>
      </c>
      <c r="X2161" s="58">
        <v>0</v>
      </c>
      <c r="Y2161" s="55"/>
      <c r="Z2161" s="55">
        <v>1</v>
      </c>
      <c r="AA2161" s="197">
        <v>357.89901250000003</v>
      </c>
      <c r="AB2161" s="8">
        <v>0</v>
      </c>
      <c r="AC2161" s="58">
        <v>0</v>
      </c>
      <c r="AD2161" s="55"/>
      <c r="AE2161" s="55">
        <v>1</v>
      </c>
      <c r="AF2161" s="58">
        <v>353.69513750000004</v>
      </c>
      <c r="AG2161" s="8">
        <v>0</v>
      </c>
      <c r="AH2161" s="58">
        <v>0</v>
      </c>
      <c r="AI2161" s="55"/>
      <c r="AJ2161" s="55"/>
      <c r="AK2161" s="55">
        <v>377.34379999999999</v>
      </c>
      <c r="AL2161" s="8">
        <v>0</v>
      </c>
      <c r="AM2161" s="58">
        <v>0</v>
      </c>
      <c r="AN2161" s="55"/>
      <c r="AO2161" s="228"/>
      <c r="AP2161" s="55">
        <v>337.67</v>
      </c>
      <c r="AQ2161" s="200">
        <v>0</v>
      </c>
      <c r="AR2161" s="201">
        <v>0</v>
      </c>
      <c r="AS2161" s="55"/>
      <c r="AT2161" s="55" t="s">
        <v>1464</v>
      </c>
      <c r="AU2161" s="423">
        <v>382.69690000000003</v>
      </c>
      <c r="AV2161" s="200">
        <v>0</v>
      </c>
      <c r="AW2161" s="201">
        <v>0</v>
      </c>
      <c r="AX2161" s="423"/>
      <c r="AY2161" s="55" t="s">
        <v>1464</v>
      </c>
      <c r="AZ2161" s="423">
        <v>336.83735000000001</v>
      </c>
      <c r="BA2161" s="200">
        <v>0</v>
      </c>
      <c r="BB2161" s="201">
        <v>0</v>
      </c>
      <c r="BC2161" s="425"/>
      <c r="BD2161" s="136" t="s">
        <v>1464</v>
      </c>
    </row>
    <row r="2162" spans="1:56" s="4" customFormat="1" ht="11.25" customHeight="1">
      <c r="A2162" s="123">
        <v>460</v>
      </c>
      <c r="B2162" s="55" t="s">
        <v>1209</v>
      </c>
      <c r="C2162" s="345">
        <v>4</v>
      </c>
      <c r="D2162" s="57">
        <v>42158</v>
      </c>
      <c r="E2162" s="8">
        <v>82.5</v>
      </c>
      <c r="F2162" s="122" t="s">
        <v>902</v>
      </c>
      <c r="G2162" s="122" t="s">
        <v>338</v>
      </c>
      <c r="H2162" s="122" t="s">
        <v>1210</v>
      </c>
      <c r="I2162" s="55" t="s">
        <v>103</v>
      </c>
      <c r="J2162" s="55"/>
      <c r="K2162" s="55"/>
      <c r="L2162" s="197">
        <v>343.90682500000003</v>
      </c>
      <c r="M2162" s="8">
        <v>0</v>
      </c>
      <c r="N2162" s="58">
        <v>0</v>
      </c>
      <c r="O2162" s="55"/>
      <c r="P2162" s="55">
        <v>1</v>
      </c>
      <c r="Q2162" s="197">
        <v>342.1083625</v>
      </c>
      <c r="R2162" s="8">
        <v>0</v>
      </c>
      <c r="S2162" s="58">
        <v>0</v>
      </c>
      <c r="T2162" s="55"/>
      <c r="U2162" s="55">
        <v>1</v>
      </c>
      <c r="V2162" s="197">
        <v>383.07748749999996</v>
      </c>
      <c r="W2162" s="8">
        <v>0</v>
      </c>
      <c r="X2162" s="58">
        <v>0</v>
      </c>
      <c r="Y2162" s="55"/>
      <c r="Z2162" s="55">
        <v>1</v>
      </c>
      <c r="AA2162" s="197">
        <v>357.89901250000003</v>
      </c>
      <c r="AB2162" s="8">
        <v>0</v>
      </c>
      <c r="AC2162" s="58">
        <v>0</v>
      </c>
      <c r="AD2162" s="55"/>
      <c r="AE2162" s="55">
        <v>1</v>
      </c>
      <c r="AF2162" s="58">
        <v>353.69513750000004</v>
      </c>
      <c r="AG2162" s="8">
        <v>0</v>
      </c>
      <c r="AH2162" s="58">
        <v>0</v>
      </c>
      <c r="AI2162" s="55"/>
      <c r="AJ2162" s="55"/>
      <c r="AK2162" s="55">
        <v>344.9864</v>
      </c>
      <c r="AL2162" s="8">
        <v>0</v>
      </c>
      <c r="AM2162" s="58">
        <v>0</v>
      </c>
      <c r="AN2162" s="55"/>
      <c r="AO2162" s="228"/>
      <c r="AP2162" s="55">
        <v>314.55</v>
      </c>
      <c r="AQ2162" s="200">
        <v>0</v>
      </c>
      <c r="AR2162" s="201">
        <v>0</v>
      </c>
      <c r="AS2162" s="55"/>
      <c r="AT2162" s="55" t="s">
        <v>1464</v>
      </c>
      <c r="AU2162" s="423">
        <v>335.02645000000007</v>
      </c>
      <c r="AV2162" s="200">
        <v>0</v>
      </c>
      <c r="AW2162" s="201">
        <v>0</v>
      </c>
      <c r="AX2162" s="423"/>
      <c r="AY2162" s="55" t="s">
        <v>1464</v>
      </c>
      <c r="AZ2162" s="423">
        <v>386.13959999999997</v>
      </c>
      <c r="BA2162" s="200">
        <v>0</v>
      </c>
      <c r="BB2162" s="201">
        <v>0</v>
      </c>
      <c r="BC2162" s="425"/>
      <c r="BD2162" s="136" t="s">
        <v>1464</v>
      </c>
    </row>
    <row r="2163" spans="1:56" ht="11.25" customHeight="1">
      <c r="A2163" s="357">
        <v>461</v>
      </c>
      <c r="B2163" s="263" t="s">
        <v>566</v>
      </c>
      <c r="C2163" s="344">
        <v>0</v>
      </c>
      <c r="D2163" s="264"/>
      <c r="E2163" s="421">
        <v>770</v>
      </c>
      <c r="F2163" s="263" t="s">
        <v>978</v>
      </c>
      <c r="G2163" s="263" t="s">
        <v>748</v>
      </c>
      <c r="H2163" s="263" t="s">
        <v>385</v>
      </c>
      <c r="I2163" s="263" t="s">
        <v>103</v>
      </c>
      <c r="J2163" s="263"/>
      <c r="K2163" s="263"/>
      <c r="L2163" s="267">
        <v>572.07524999999998</v>
      </c>
      <c r="M2163" s="265">
        <v>0</v>
      </c>
      <c r="N2163" s="268">
        <v>0</v>
      </c>
      <c r="O2163" s="263"/>
      <c r="P2163" s="263"/>
      <c r="Q2163" s="267">
        <v>548.31465000000003</v>
      </c>
      <c r="R2163" s="265">
        <v>0</v>
      </c>
      <c r="S2163" s="268">
        <v>0</v>
      </c>
      <c r="T2163" s="263"/>
      <c r="U2163" s="263"/>
      <c r="V2163" s="267">
        <v>1332.7328500000001</v>
      </c>
      <c r="W2163" s="265">
        <v>0</v>
      </c>
      <c r="X2163" s="268">
        <v>0</v>
      </c>
      <c r="Y2163" s="263"/>
      <c r="Z2163" s="263"/>
      <c r="AA2163" s="265">
        <v>1150.0508499999999</v>
      </c>
      <c r="AB2163" s="265">
        <v>0</v>
      </c>
      <c r="AC2163" s="268">
        <v>0</v>
      </c>
      <c r="AD2163" s="263"/>
      <c r="AE2163" s="263"/>
      <c r="AF2163" s="271">
        <v>1431.7254</v>
      </c>
      <c r="AG2163" s="265">
        <v>0</v>
      </c>
      <c r="AH2163" s="268">
        <v>0</v>
      </c>
      <c r="AI2163" s="263"/>
      <c r="AJ2163" s="263"/>
      <c r="AK2163" s="263">
        <v>1873.87355</v>
      </c>
      <c r="AL2163" s="265">
        <v>0</v>
      </c>
      <c r="AM2163" s="268">
        <v>0</v>
      </c>
      <c r="AN2163" s="263"/>
      <c r="AO2163" s="313"/>
      <c r="AP2163" s="263">
        <v>6.03965</v>
      </c>
      <c r="AQ2163" s="265">
        <v>0</v>
      </c>
      <c r="AR2163" s="268">
        <v>0</v>
      </c>
      <c r="AS2163" s="263"/>
      <c r="AT2163" s="263"/>
      <c r="AU2163" s="422">
        <v>1160.7371500000002</v>
      </c>
      <c r="AV2163" s="265">
        <v>0</v>
      </c>
      <c r="AW2163" s="268">
        <v>0</v>
      </c>
      <c r="AX2163" s="422"/>
      <c r="AY2163" s="263"/>
      <c r="AZ2163" s="422">
        <v>2049.7696500000002</v>
      </c>
      <c r="BA2163" s="265">
        <v>0</v>
      </c>
      <c r="BB2163" s="268">
        <v>0</v>
      </c>
      <c r="BC2163" s="422"/>
      <c r="BD2163" s="263"/>
    </row>
    <row r="2164" spans="1:56" ht="11.25" customHeight="1">
      <c r="A2164" s="123">
        <v>461</v>
      </c>
      <c r="B2164" s="55" t="s">
        <v>566</v>
      </c>
      <c r="C2164" s="345">
        <v>1</v>
      </c>
      <c r="D2164" s="57">
        <v>30193</v>
      </c>
      <c r="E2164" s="8">
        <v>110</v>
      </c>
      <c r="F2164" s="55" t="s">
        <v>978</v>
      </c>
      <c r="G2164" s="55" t="s">
        <v>748</v>
      </c>
      <c r="H2164" s="55" t="s">
        <v>385</v>
      </c>
      <c r="I2164" s="55" t="s">
        <v>103</v>
      </c>
      <c r="J2164" s="55"/>
      <c r="K2164" s="55"/>
      <c r="L2164" s="55"/>
      <c r="M2164" s="8"/>
      <c r="N2164" s="58"/>
      <c r="O2164" s="55"/>
      <c r="P2164" s="55"/>
      <c r="Q2164" s="55"/>
      <c r="R2164" s="8"/>
      <c r="S2164" s="58"/>
      <c r="T2164" s="55"/>
      <c r="U2164" s="55"/>
      <c r="V2164" s="55"/>
      <c r="W2164" s="8"/>
      <c r="X2164" s="58"/>
      <c r="Y2164" s="55"/>
      <c r="Z2164" s="55"/>
      <c r="AA2164" s="55"/>
      <c r="AB2164" s="8"/>
      <c r="AC2164" s="58"/>
      <c r="AD2164" s="55"/>
      <c r="AE2164" s="55"/>
      <c r="AF2164" s="55"/>
      <c r="AG2164" s="8"/>
      <c r="AH2164" s="58"/>
      <c r="AI2164" s="55"/>
      <c r="AJ2164" s="55"/>
      <c r="AK2164" s="55">
        <v>249.83455000000001</v>
      </c>
      <c r="AL2164" s="8">
        <v>0</v>
      </c>
      <c r="AM2164" s="58">
        <v>0</v>
      </c>
      <c r="AN2164" s="55"/>
      <c r="AO2164" s="228"/>
      <c r="AP2164" s="55">
        <v>2.2999999999999998</v>
      </c>
      <c r="AQ2164" s="200">
        <v>0</v>
      </c>
      <c r="AR2164" s="201">
        <v>0</v>
      </c>
      <c r="AS2164" s="55"/>
      <c r="AT2164" s="55"/>
      <c r="AU2164" s="423">
        <v>163.3989</v>
      </c>
      <c r="AV2164" s="200">
        <v>0</v>
      </c>
      <c r="AW2164" s="201">
        <v>0</v>
      </c>
      <c r="AX2164" s="423"/>
      <c r="AY2164" s="55"/>
      <c r="AZ2164" s="423">
        <v>294.10210000000006</v>
      </c>
      <c r="BA2164" s="200">
        <v>0</v>
      </c>
      <c r="BB2164" s="201">
        <v>0</v>
      </c>
      <c r="BC2164" s="425"/>
      <c r="BD2164" s="136"/>
    </row>
    <row r="2165" spans="1:56" s="4" customFormat="1" ht="11.25" customHeight="1">
      <c r="A2165" s="123">
        <v>461</v>
      </c>
      <c r="B2165" s="136" t="s">
        <v>566</v>
      </c>
      <c r="C2165" s="346">
        <v>2</v>
      </c>
      <c r="D2165" s="140">
        <v>30299</v>
      </c>
      <c r="E2165" s="126">
        <v>110</v>
      </c>
      <c r="F2165" s="136" t="s">
        <v>978</v>
      </c>
      <c r="G2165" s="136" t="s">
        <v>748</v>
      </c>
      <c r="H2165" s="136" t="s">
        <v>385</v>
      </c>
      <c r="I2165" s="136" t="s">
        <v>103</v>
      </c>
      <c r="J2165" s="136"/>
      <c r="K2165" s="136"/>
      <c r="L2165" s="136"/>
      <c r="M2165" s="126"/>
      <c r="N2165" s="221"/>
      <c r="O2165" s="136"/>
      <c r="P2165" s="136"/>
      <c r="Q2165" s="136"/>
      <c r="R2165" s="126"/>
      <c r="S2165" s="221"/>
      <c r="T2165" s="136"/>
      <c r="U2165" s="136"/>
      <c r="V2165" s="136"/>
      <c r="W2165" s="126"/>
      <c r="X2165" s="221"/>
      <c r="Y2165" s="136"/>
      <c r="Z2165" s="136"/>
      <c r="AA2165" s="136"/>
      <c r="AB2165" s="126"/>
      <c r="AC2165" s="221"/>
      <c r="AD2165" s="136"/>
      <c r="AE2165" s="136"/>
      <c r="AF2165" s="136"/>
      <c r="AG2165" s="126"/>
      <c r="AH2165" s="221"/>
      <c r="AI2165" s="136"/>
      <c r="AJ2165" s="136"/>
      <c r="AK2165" s="136">
        <v>253.72499999999999</v>
      </c>
      <c r="AL2165" s="8">
        <v>0</v>
      </c>
      <c r="AM2165" s="58">
        <v>0</v>
      </c>
      <c r="AN2165" s="136"/>
      <c r="AO2165" s="237"/>
      <c r="AP2165" s="136">
        <v>0.06</v>
      </c>
      <c r="AQ2165" s="200">
        <v>0</v>
      </c>
      <c r="AR2165" s="201">
        <v>0</v>
      </c>
      <c r="AS2165" s="136"/>
      <c r="AT2165" s="136"/>
      <c r="AU2165" s="423">
        <v>172.06535</v>
      </c>
      <c r="AV2165" s="200">
        <v>0</v>
      </c>
      <c r="AW2165" s="201">
        <v>0</v>
      </c>
      <c r="AX2165" s="423"/>
      <c r="AY2165" s="136"/>
      <c r="AZ2165" s="423">
        <v>294.18169999999992</v>
      </c>
      <c r="BA2165" s="200">
        <v>0</v>
      </c>
      <c r="BB2165" s="201">
        <v>0</v>
      </c>
      <c r="BC2165" s="425"/>
      <c r="BD2165" s="136"/>
    </row>
    <row r="2166" spans="1:56" ht="11.25" customHeight="1">
      <c r="A2166" s="123">
        <v>461</v>
      </c>
      <c r="B2166" s="136" t="s">
        <v>566</v>
      </c>
      <c r="C2166" s="346">
        <v>3</v>
      </c>
      <c r="D2166" s="140">
        <v>30639</v>
      </c>
      <c r="E2166" s="126">
        <v>110</v>
      </c>
      <c r="F2166" s="136" t="s">
        <v>978</v>
      </c>
      <c r="G2166" s="136" t="s">
        <v>748</v>
      </c>
      <c r="H2166" s="136" t="s">
        <v>385</v>
      </c>
      <c r="I2166" s="136" t="s">
        <v>103</v>
      </c>
      <c r="J2166" s="136"/>
      <c r="K2166" s="136"/>
      <c r="L2166" s="136"/>
      <c r="M2166" s="126"/>
      <c r="N2166" s="221"/>
      <c r="O2166" s="136"/>
      <c r="P2166" s="136"/>
      <c r="Q2166" s="136"/>
      <c r="R2166" s="126"/>
      <c r="S2166" s="221"/>
      <c r="T2166" s="136"/>
      <c r="U2166" s="136"/>
      <c r="V2166" s="136"/>
      <c r="W2166" s="126"/>
      <c r="X2166" s="221"/>
      <c r="Y2166" s="136"/>
      <c r="Z2166" s="136"/>
      <c r="AA2166" s="136"/>
      <c r="AB2166" s="126"/>
      <c r="AC2166" s="221"/>
      <c r="AD2166" s="136"/>
      <c r="AE2166" s="136"/>
      <c r="AF2166" s="136"/>
      <c r="AG2166" s="126"/>
      <c r="AH2166" s="221"/>
      <c r="AI2166" s="136"/>
      <c r="AJ2166" s="136"/>
      <c r="AK2166" s="136">
        <v>273.20709999999997</v>
      </c>
      <c r="AL2166" s="8">
        <v>0</v>
      </c>
      <c r="AM2166" s="58">
        <v>0</v>
      </c>
      <c r="AN2166" s="136"/>
      <c r="AO2166" s="237"/>
      <c r="AP2166" s="136">
        <v>1.67</v>
      </c>
      <c r="AQ2166" s="200">
        <v>0</v>
      </c>
      <c r="AR2166" s="201">
        <v>0</v>
      </c>
      <c r="AS2166" s="136"/>
      <c r="AT2166" s="136"/>
      <c r="AU2166" s="423">
        <v>169.98580000000001</v>
      </c>
      <c r="AV2166" s="200">
        <v>0</v>
      </c>
      <c r="AW2166" s="201">
        <v>0</v>
      </c>
      <c r="AX2166" s="423"/>
      <c r="AY2166" s="136"/>
      <c r="AZ2166" s="423">
        <v>291.68425000000002</v>
      </c>
      <c r="BA2166" s="200">
        <v>0</v>
      </c>
      <c r="BB2166" s="201">
        <v>0</v>
      </c>
      <c r="BC2166" s="425"/>
      <c r="BD2166" s="136"/>
    </row>
    <row r="2167" spans="1:56" s="4" customFormat="1" ht="11.25" customHeight="1">
      <c r="A2167" s="123">
        <v>461</v>
      </c>
      <c r="B2167" s="55" t="s">
        <v>566</v>
      </c>
      <c r="C2167" s="345">
        <v>4</v>
      </c>
      <c r="D2167" s="57">
        <v>30921</v>
      </c>
      <c r="E2167" s="8">
        <v>110</v>
      </c>
      <c r="F2167" s="55" t="s">
        <v>978</v>
      </c>
      <c r="G2167" s="55" t="s">
        <v>748</v>
      </c>
      <c r="H2167" s="55" t="s">
        <v>385</v>
      </c>
      <c r="I2167" s="55" t="s">
        <v>103</v>
      </c>
      <c r="J2167" s="55"/>
      <c r="K2167" s="55"/>
      <c r="L2167" s="55"/>
      <c r="M2167" s="8"/>
      <c r="N2167" s="58"/>
      <c r="O2167" s="55"/>
      <c r="P2167" s="55"/>
      <c r="Q2167" s="55"/>
      <c r="R2167" s="8"/>
      <c r="S2167" s="58"/>
      <c r="T2167" s="55"/>
      <c r="U2167" s="55"/>
      <c r="V2167" s="55"/>
      <c r="W2167" s="8"/>
      <c r="X2167" s="58"/>
      <c r="Y2167" s="55"/>
      <c r="Z2167" s="55"/>
      <c r="AA2167" s="55"/>
      <c r="AB2167" s="8"/>
      <c r="AC2167" s="58"/>
      <c r="AD2167" s="55"/>
      <c r="AE2167" s="55"/>
      <c r="AF2167" s="55"/>
      <c r="AG2167" s="8"/>
      <c r="AH2167" s="58"/>
      <c r="AI2167" s="55"/>
      <c r="AJ2167" s="55"/>
      <c r="AK2167" s="55">
        <v>271.80414999999999</v>
      </c>
      <c r="AL2167" s="8">
        <v>0</v>
      </c>
      <c r="AM2167" s="58">
        <v>0</v>
      </c>
      <c r="AN2167" s="55"/>
      <c r="AO2167" s="228"/>
      <c r="AP2167" s="55">
        <v>0.09</v>
      </c>
      <c r="AQ2167" s="200">
        <v>0</v>
      </c>
      <c r="AR2167" s="201">
        <v>0</v>
      </c>
      <c r="AS2167" s="55"/>
      <c r="AT2167" s="55"/>
      <c r="AU2167" s="423">
        <v>174.32400000000001</v>
      </c>
      <c r="AV2167" s="200">
        <v>0</v>
      </c>
      <c r="AW2167" s="201">
        <v>0</v>
      </c>
      <c r="AX2167" s="423"/>
      <c r="AY2167" s="55"/>
      <c r="AZ2167" s="423">
        <v>306.42019999999997</v>
      </c>
      <c r="BA2167" s="200">
        <v>0</v>
      </c>
      <c r="BB2167" s="201">
        <v>0</v>
      </c>
      <c r="BC2167" s="425"/>
      <c r="BD2167" s="136"/>
    </row>
    <row r="2168" spans="1:56" ht="11.25" customHeight="1">
      <c r="A2168" s="123">
        <v>461</v>
      </c>
      <c r="B2168" s="55" t="s">
        <v>566</v>
      </c>
      <c r="C2168" s="345">
        <v>5</v>
      </c>
      <c r="D2168" s="57">
        <v>31509</v>
      </c>
      <c r="E2168" s="8">
        <v>110</v>
      </c>
      <c r="F2168" s="55" t="s">
        <v>978</v>
      </c>
      <c r="G2168" s="55" t="s">
        <v>748</v>
      </c>
      <c r="H2168" s="55" t="s">
        <v>385</v>
      </c>
      <c r="I2168" s="55" t="s">
        <v>103</v>
      </c>
      <c r="J2168" s="55"/>
      <c r="K2168" s="55"/>
      <c r="L2168" s="55"/>
      <c r="M2168" s="8"/>
      <c r="N2168" s="58"/>
      <c r="O2168" s="55"/>
      <c r="P2168" s="55"/>
      <c r="Q2168" s="55"/>
      <c r="R2168" s="8"/>
      <c r="S2168" s="58"/>
      <c r="T2168" s="55"/>
      <c r="U2168" s="55"/>
      <c r="V2168" s="55"/>
      <c r="W2168" s="8"/>
      <c r="X2168" s="58"/>
      <c r="Y2168" s="55"/>
      <c r="Z2168" s="55"/>
      <c r="AA2168" s="55"/>
      <c r="AB2168" s="8"/>
      <c r="AC2168" s="58"/>
      <c r="AD2168" s="55"/>
      <c r="AE2168" s="55"/>
      <c r="AF2168" s="55"/>
      <c r="AG2168" s="8"/>
      <c r="AH2168" s="58"/>
      <c r="AI2168" s="55"/>
      <c r="AJ2168" s="55"/>
      <c r="AK2168" s="55">
        <v>277.14730000000003</v>
      </c>
      <c r="AL2168" s="8">
        <v>0</v>
      </c>
      <c r="AM2168" s="58">
        <v>0</v>
      </c>
      <c r="AN2168" s="55"/>
      <c r="AO2168" s="228"/>
      <c r="AP2168" s="55">
        <v>1.45</v>
      </c>
      <c r="AQ2168" s="200">
        <v>0</v>
      </c>
      <c r="AR2168" s="201">
        <v>0</v>
      </c>
      <c r="AS2168" s="55"/>
      <c r="AT2168" s="55"/>
      <c r="AU2168" s="423">
        <v>171.58775000000003</v>
      </c>
      <c r="AV2168" s="200">
        <v>0</v>
      </c>
      <c r="AW2168" s="201">
        <v>0</v>
      </c>
      <c r="AX2168" s="423"/>
      <c r="AY2168" s="55"/>
      <c r="AZ2168" s="423">
        <v>303.40535</v>
      </c>
      <c r="BA2168" s="200">
        <v>0</v>
      </c>
      <c r="BB2168" s="201">
        <v>0</v>
      </c>
      <c r="BC2168" s="425"/>
      <c r="BD2168" s="136"/>
    </row>
    <row r="2169" spans="1:56" ht="11.25" customHeight="1">
      <c r="A2169" s="123">
        <v>461</v>
      </c>
      <c r="B2169" s="55" t="s">
        <v>566</v>
      </c>
      <c r="C2169" s="345">
        <v>6</v>
      </c>
      <c r="D2169" s="57">
        <v>31715</v>
      </c>
      <c r="E2169" s="8">
        <v>110</v>
      </c>
      <c r="F2169" s="55" t="s">
        <v>978</v>
      </c>
      <c r="G2169" s="55" t="s">
        <v>748</v>
      </c>
      <c r="H2169" s="55" t="s">
        <v>385</v>
      </c>
      <c r="I2169" s="55" t="s">
        <v>103</v>
      </c>
      <c r="J2169" s="55"/>
      <c r="K2169" s="55"/>
      <c r="L2169" s="55"/>
      <c r="M2169" s="8"/>
      <c r="N2169" s="58"/>
      <c r="O2169" s="55"/>
      <c r="P2169" s="55"/>
      <c r="Q2169" s="55"/>
      <c r="R2169" s="8"/>
      <c r="S2169" s="58"/>
      <c r="T2169" s="55"/>
      <c r="U2169" s="55"/>
      <c r="V2169" s="55"/>
      <c r="W2169" s="8"/>
      <c r="X2169" s="58"/>
      <c r="Y2169" s="55"/>
      <c r="Z2169" s="55"/>
      <c r="AA2169" s="55"/>
      <c r="AB2169" s="8"/>
      <c r="AC2169" s="58"/>
      <c r="AD2169" s="55"/>
      <c r="AE2169" s="55"/>
      <c r="AF2169" s="55"/>
      <c r="AG2169" s="8"/>
      <c r="AH2169" s="58"/>
      <c r="AI2169" s="55"/>
      <c r="AJ2169" s="55"/>
      <c r="AK2169" s="55">
        <v>269.40620000000001</v>
      </c>
      <c r="AL2169" s="8">
        <v>0</v>
      </c>
      <c r="AM2169" s="58">
        <v>0</v>
      </c>
      <c r="AN2169" s="55"/>
      <c r="AO2169" s="228"/>
      <c r="AP2169" s="55">
        <v>0.04</v>
      </c>
      <c r="AQ2169" s="200">
        <v>0</v>
      </c>
      <c r="AR2169" s="201">
        <v>0</v>
      </c>
      <c r="AS2169" s="55"/>
      <c r="AT2169" s="55"/>
      <c r="AU2169" s="423">
        <v>177.1498</v>
      </c>
      <c r="AV2169" s="200">
        <v>0</v>
      </c>
      <c r="AW2169" s="201">
        <v>0</v>
      </c>
      <c r="AX2169" s="423"/>
      <c r="AY2169" s="55"/>
      <c r="AZ2169" s="423">
        <v>284.05260000000004</v>
      </c>
      <c r="BA2169" s="200">
        <v>0</v>
      </c>
      <c r="BB2169" s="201">
        <v>0</v>
      </c>
      <c r="BC2169" s="425"/>
      <c r="BD2169" s="136"/>
    </row>
    <row r="2170" spans="1:56" ht="11.25" customHeight="1">
      <c r="A2170" s="123">
        <v>461</v>
      </c>
      <c r="B2170" s="55" t="s">
        <v>566</v>
      </c>
      <c r="C2170" s="345">
        <v>7</v>
      </c>
      <c r="D2170" s="57">
        <v>31851</v>
      </c>
      <c r="E2170" s="8">
        <v>110</v>
      </c>
      <c r="F2170" s="55" t="s">
        <v>978</v>
      </c>
      <c r="G2170" s="55" t="s">
        <v>748</v>
      </c>
      <c r="H2170" s="55" t="s">
        <v>385</v>
      </c>
      <c r="I2170" s="55" t="s">
        <v>103</v>
      </c>
      <c r="J2170" s="55"/>
      <c r="K2170" s="55"/>
      <c r="L2170" s="55"/>
      <c r="M2170" s="8"/>
      <c r="N2170" s="58"/>
      <c r="O2170" s="55"/>
      <c r="P2170" s="55"/>
      <c r="Q2170" s="55"/>
      <c r="R2170" s="8"/>
      <c r="S2170" s="58"/>
      <c r="T2170" s="55"/>
      <c r="U2170" s="55"/>
      <c r="V2170" s="55"/>
      <c r="W2170" s="8"/>
      <c r="X2170" s="58"/>
      <c r="Y2170" s="55"/>
      <c r="Z2170" s="55"/>
      <c r="AA2170" s="55"/>
      <c r="AB2170" s="8"/>
      <c r="AC2170" s="58"/>
      <c r="AD2170" s="55"/>
      <c r="AE2170" s="55"/>
      <c r="AF2170" s="55"/>
      <c r="AG2170" s="8"/>
      <c r="AH2170" s="58"/>
      <c r="AI2170" s="55"/>
      <c r="AJ2170" s="55"/>
      <c r="AK2170" s="55">
        <v>278.74924999999996</v>
      </c>
      <c r="AL2170" s="8">
        <v>0</v>
      </c>
      <c r="AM2170" s="58">
        <v>0</v>
      </c>
      <c r="AN2170" s="55"/>
      <c r="AO2170" s="228"/>
      <c r="AP2170" s="55">
        <v>0.43</v>
      </c>
      <c r="AQ2170" s="200">
        <v>0</v>
      </c>
      <c r="AR2170" s="201">
        <v>0</v>
      </c>
      <c r="AS2170" s="55"/>
      <c r="AT2170" s="55"/>
      <c r="AU2170" s="423">
        <v>132.22555000000003</v>
      </c>
      <c r="AV2170" s="200">
        <v>0</v>
      </c>
      <c r="AW2170" s="201">
        <v>0</v>
      </c>
      <c r="AX2170" s="423"/>
      <c r="AY2170" s="55"/>
      <c r="AZ2170" s="423">
        <v>275.92345000000006</v>
      </c>
      <c r="BA2170" s="200">
        <v>0</v>
      </c>
      <c r="BB2170" s="201">
        <v>0</v>
      </c>
      <c r="BC2170" s="425"/>
      <c r="BD2170" s="136"/>
    </row>
    <row r="2171" spans="1:56" ht="11.25" customHeight="1">
      <c r="A2171" s="357">
        <v>462</v>
      </c>
      <c r="B2171" s="263" t="s">
        <v>428</v>
      </c>
      <c r="C2171" s="344">
        <v>0</v>
      </c>
      <c r="D2171" s="264"/>
      <c r="E2171" s="421">
        <v>900</v>
      </c>
      <c r="F2171" s="263" t="s">
        <v>1138</v>
      </c>
      <c r="G2171" s="263" t="s">
        <v>748</v>
      </c>
      <c r="H2171" s="263" t="s">
        <v>385</v>
      </c>
      <c r="I2171" s="263" t="s">
        <v>103</v>
      </c>
      <c r="J2171" s="263"/>
      <c r="K2171" s="263"/>
      <c r="L2171" s="267">
        <v>824.95449999999994</v>
      </c>
      <c r="M2171" s="265">
        <v>0</v>
      </c>
      <c r="N2171" s="268">
        <v>0</v>
      </c>
      <c r="O2171" s="263"/>
      <c r="P2171" s="263"/>
      <c r="Q2171" s="267">
        <v>980.25409999999988</v>
      </c>
      <c r="R2171" s="265">
        <v>0</v>
      </c>
      <c r="S2171" s="268">
        <v>0</v>
      </c>
      <c r="T2171" s="263"/>
      <c r="U2171" s="263"/>
      <c r="V2171" s="267">
        <v>1983.0748000000001</v>
      </c>
      <c r="W2171" s="265">
        <v>0</v>
      </c>
      <c r="X2171" s="268">
        <v>0</v>
      </c>
      <c r="Y2171" s="263"/>
      <c r="Z2171" s="263"/>
      <c r="AA2171" s="265">
        <v>1225.4022</v>
      </c>
      <c r="AB2171" s="265">
        <v>0</v>
      </c>
      <c r="AC2171" s="268">
        <v>0</v>
      </c>
      <c r="AD2171" s="263"/>
      <c r="AE2171" s="263"/>
      <c r="AF2171" s="271">
        <v>2065.6995999999999</v>
      </c>
      <c r="AG2171" s="265">
        <v>0</v>
      </c>
      <c r="AH2171" s="268">
        <v>0</v>
      </c>
      <c r="AI2171" s="263"/>
      <c r="AJ2171" s="263"/>
      <c r="AK2171" s="263">
        <v>2149.7770999999998</v>
      </c>
      <c r="AL2171" s="265">
        <v>0</v>
      </c>
      <c r="AM2171" s="268">
        <v>0</v>
      </c>
      <c r="AN2171" s="263"/>
      <c r="AO2171" s="313"/>
      <c r="AP2171" s="263">
        <v>310.27085</v>
      </c>
      <c r="AQ2171" s="265">
        <v>0</v>
      </c>
      <c r="AR2171" s="268">
        <v>0</v>
      </c>
      <c r="AS2171" s="263"/>
      <c r="AT2171" s="263"/>
      <c r="AU2171" s="422">
        <v>2200.1539499999999</v>
      </c>
      <c r="AV2171" s="265">
        <v>0</v>
      </c>
      <c r="AW2171" s="268">
        <v>0</v>
      </c>
      <c r="AX2171" s="422"/>
      <c r="AY2171" s="263"/>
      <c r="AZ2171" s="422">
        <v>2709.3750499999996</v>
      </c>
      <c r="BA2171" s="265">
        <v>0</v>
      </c>
      <c r="BB2171" s="268">
        <v>0</v>
      </c>
      <c r="BC2171" s="422"/>
      <c r="BD2171" s="263"/>
    </row>
    <row r="2172" spans="1:56" ht="11.25" customHeight="1">
      <c r="A2172" s="123">
        <v>462</v>
      </c>
      <c r="B2172" s="55" t="s">
        <v>428</v>
      </c>
      <c r="C2172" s="345">
        <v>1</v>
      </c>
      <c r="D2172" s="57">
        <v>36980</v>
      </c>
      <c r="E2172" s="8">
        <v>150</v>
      </c>
      <c r="F2172" s="55" t="s">
        <v>1138</v>
      </c>
      <c r="G2172" s="55" t="s">
        <v>748</v>
      </c>
      <c r="H2172" s="55" t="s">
        <v>385</v>
      </c>
      <c r="I2172" s="55" t="s">
        <v>103</v>
      </c>
      <c r="J2172" s="55"/>
      <c r="K2172" s="55"/>
      <c r="L2172" s="55"/>
      <c r="M2172" s="8"/>
      <c r="N2172" s="58"/>
      <c r="O2172" s="55"/>
      <c r="P2172" s="55"/>
      <c r="Q2172" s="55"/>
      <c r="R2172" s="8"/>
      <c r="S2172" s="58"/>
      <c r="T2172" s="55"/>
      <c r="U2172" s="55"/>
      <c r="V2172" s="55"/>
      <c r="W2172" s="8"/>
      <c r="X2172" s="58"/>
      <c r="Y2172" s="55"/>
      <c r="Z2172" s="55"/>
      <c r="AA2172" s="55"/>
      <c r="AB2172" s="8"/>
      <c r="AC2172" s="58"/>
      <c r="AD2172" s="55"/>
      <c r="AE2172" s="55"/>
      <c r="AF2172" s="55"/>
      <c r="AG2172" s="8"/>
      <c r="AH2172" s="58"/>
      <c r="AI2172" s="55"/>
      <c r="AJ2172" s="55"/>
      <c r="AK2172" s="55">
        <v>863.01324999999997</v>
      </c>
      <c r="AL2172" s="8">
        <v>0</v>
      </c>
      <c r="AM2172" s="58">
        <v>0</v>
      </c>
      <c r="AN2172" s="55"/>
      <c r="AO2172" s="228"/>
      <c r="AP2172" s="55">
        <v>65.069999999999993</v>
      </c>
      <c r="AQ2172" s="200">
        <v>0</v>
      </c>
      <c r="AR2172" s="201">
        <v>0</v>
      </c>
      <c r="AS2172" s="55"/>
      <c r="AT2172" s="55"/>
      <c r="AU2172" s="423">
        <v>483.43070000000006</v>
      </c>
      <c r="AV2172" s="200">
        <v>0</v>
      </c>
      <c r="AW2172" s="201">
        <v>0</v>
      </c>
      <c r="AX2172" s="423"/>
      <c r="AY2172" s="55"/>
      <c r="AZ2172" s="423">
        <v>687.65445</v>
      </c>
      <c r="BA2172" s="200">
        <v>0</v>
      </c>
      <c r="BB2172" s="201">
        <v>0</v>
      </c>
      <c r="BC2172" s="425"/>
      <c r="BD2172" s="136"/>
    </row>
    <row r="2173" spans="1:56" ht="11.25" customHeight="1">
      <c r="A2173" s="123">
        <v>462</v>
      </c>
      <c r="B2173" s="55" t="s">
        <v>428</v>
      </c>
      <c r="C2173" s="345">
        <v>2</v>
      </c>
      <c r="D2173" s="57">
        <v>37207</v>
      </c>
      <c r="E2173" s="8">
        <v>150</v>
      </c>
      <c r="F2173" s="55" t="s">
        <v>1138</v>
      </c>
      <c r="G2173" s="55" t="s">
        <v>748</v>
      </c>
      <c r="H2173" s="55" t="s">
        <v>385</v>
      </c>
      <c r="I2173" s="55" t="s">
        <v>103</v>
      </c>
      <c r="J2173" s="55"/>
      <c r="K2173" s="55"/>
      <c r="L2173" s="55"/>
      <c r="M2173" s="8"/>
      <c r="N2173" s="58"/>
      <c r="O2173" s="55"/>
      <c r="P2173" s="55"/>
      <c r="Q2173" s="55"/>
      <c r="R2173" s="8"/>
      <c r="S2173" s="58"/>
      <c r="T2173" s="55"/>
      <c r="U2173" s="55"/>
      <c r="V2173" s="55"/>
      <c r="W2173" s="8"/>
      <c r="X2173" s="58"/>
      <c r="Y2173" s="55"/>
      <c r="Z2173" s="55"/>
      <c r="AA2173" s="55"/>
      <c r="AB2173" s="8"/>
      <c r="AC2173" s="58"/>
      <c r="AD2173" s="55"/>
      <c r="AE2173" s="55"/>
      <c r="AF2173" s="55"/>
      <c r="AG2173" s="8"/>
      <c r="AH2173" s="58"/>
      <c r="AI2173" s="55"/>
      <c r="AJ2173" s="55"/>
      <c r="AK2173" s="55">
        <v>339.77260000000001</v>
      </c>
      <c r="AL2173" s="8">
        <v>0</v>
      </c>
      <c r="AM2173" s="58">
        <v>0</v>
      </c>
      <c r="AN2173" s="55"/>
      <c r="AO2173" s="228"/>
      <c r="AP2173" s="55">
        <v>60.74</v>
      </c>
      <c r="AQ2173" s="200">
        <v>0</v>
      </c>
      <c r="AR2173" s="201">
        <v>0</v>
      </c>
      <c r="AS2173" s="55"/>
      <c r="AT2173" s="55"/>
      <c r="AU2173" s="423">
        <v>421.45214999999996</v>
      </c>
      <c r="AV2173" s="200">
        <v>0</v>
      </c>
      <c r="AW2173" s="201">
        <v>0</v>
      </c>
      <c r="AX2173" s="423"/>
      <c r="AY2173" s="55"/>
      <c r="AZ2173" s="423">
        <v>515.4896</v>
      </c>
      <c r="BA2173" s="200">
        <v>0</v>
      </c>
      <c r="BB2173" s="201">
        <v>0</v>
      </c>
      <c r="BC2173" s="425"/>
      <c r="BD2173" s="136"/>
    </row>
    <row r="2174" spans="1:56" ht="11.25" customHeight="1">
      <c r="A2174" s="123">
        <v>462</v>
      </c>
      <c r="B2174" s="55" t="s">
        <v>428</v>
      </c>
      <c r="C2174" s="345">
        <v>3</v>
      </c>
      <c r="D2174" s="57">
        <v>37344</v>
      </c>
      <c r="E2174" s="8">
        <v>150</v>
      </c>
      <c r="F2174" s="55" t="s">
        <v>1138</v>
      </c>
      <c r="G2174" s="55" t="s">
        <v>748</v>
      </c>
      <c r="H2174" s="55" t="s">
        <v>385</v>
      </c>
      <c r="I2174" s="55" t="s">
        <v>103</v>
      </c>
      <c r="J2174" s="55"/>
      <c r="K2174" s="55"/>
      <c r="L2174" s="55"/>
      <c r="M2174" s="8"/>
      <c r="N2174" s="58"/>
      <c r="O2174" s="55"/>
      <c r="P2174" s="55"/>
      <c r="Q2174" s="55"/>
      <c r="R2174" s="8"/>
      <c r="S2174" s="58"/>
      <c r="T2174" s="55"/>
      <c r="U2174" s="55"/>
      <c r="V2174" s="55"/>
      <c r="W2174" s="8"/>
      <c r="X2174" s="58"/>
      <c r="Y2174" s="55"/>
      <c r="Z2174" s="55"/>
      <c r="AA2174" s="55"/>
      <c r="AB2174" s="8"/>
      <c r="AC2174" s="58"/>
      <c r="AD2174" s="55"/>
      <c r="AE2174" s="55"/>
      <c r="AF2174" s="55"/>
      <c r="AG2174" s="8"/>
      <c r="AH2174" s="58"/>
      <c r="AI2174" s="55"/>
      <c r="AJ2174" s="55"/>
      <c r="AK2174" s="55">
        <v>318.4597</v>
      </c>
      <c r="AL2174" s="8">
        <v>0</v>
      </c>
      <c r="AM2174" s="58">
        <v>0</v>
      </c>
      <c r="AN2174" s="55"/>
      <c r="AO2174" s="228"/>
      <c r="AP2174" s="55">
        <v>53.54</v>
      </c>
      <c r="AQ2174" s="200">
        <v>0</v>
      </c>
      <c r="AR2174" s="201">
        <v>0</v>
      </c>
      <c r="AS2174" s="55"/>
      <c r="AT2174" s="55"/>
      <c r="AU2174" s="423">
        <v>415.03440000000001</v>
      </c>
      <c r="AV2174" s="200">
        <v>0</v>
      </c>
      <c r="AW2174" s="201">
        <v>0</v>
      </c>
      <c r="AX2174" s="423"/>
      <c r="AY2174" s="55"/>
      <c r="AZ2174" s="423">
        <v>470.36634999999995</v>
      </c>
      <c r="BA2174" s="200">
        <v>0</v>
      </c>
      <c r="BB2174" s="201">
        <v>0</v>
      </c>
      <c r="BC2174" s="425"/>
      <c r="BD2174" s="136"/>
    </row>
    <row r="2175" spans="1:56" ht="11.25" customHeight="1">
      <c r="A2175" s="123">
        <v>462</v>
      </c>
      <c r="B2175" s="55" t="s">
        <v>428</v>
      </c>
      <c r="C2175" s="345">
        <v>4</v>
      </c>
      <c r="D2175" s="57">
        <v>37589</v>
      </c>
      <c r="E2175" s="8">
        <v>150</v>
      </c>
      <c r="F2175" s="55" t="s">
        <v>1138</v>
      </c>
      <c r="G2175" s="55" t="s">
        <v>748</v>
      </c>
      <c r="H2175" s="55" t="s">
        <v>385</v>
      </c>
      <c r="I2175" s="55" t="s">
        <v>103</v>
      </c>
      <c r="J2175" s="55"/>
      <c r="K2175" s="55"/>
      <c r="L2175" s="55"/>
      <c r="M2175" s="8"/>
      <c r="N2175" s="58"/>
      <c r="O2175" s="55"/>
      <c r="P2175" s="55"/>
      <c r="Q2175" s="55"/>
      <c r="R2175" s="8"/>
      <c r="S2175" s="58"/>
      <c r="T2175" s="55"/>
      <c r="U2175" s="55"/>
      <c r="V2175" s="55"/>
      <c r="W2175" s="8"/>
      <c r="X2175" s="58"/>
      <c r="Y2175" s="55"/>
      <c r="Z2175" s="55"/>
      <c r="AA2175" s="55"/>
      <c r="AB2175" s="8"/>
      <c r="AC2175" s="58"/>
      <c r="AD2175" s="55"/>
      <c r="AE2175" s="55"/>
      <c r="AF2175" s="55"/>
      <c r="AG2175" s="8"/>
      <c r="AH2175" s="58"/>
      <c r="AI2175" s="55"/>
      <c r="AJ2175" s="55"/>
      <c r="AK2175" s="55">
        <v>0</v>
      </c>
      <c r="AL2175" s="8">
        <v>0</v>
      </c>
      <c r="AM2175" s="58">
        <v>0</v>
      </c>
      <c r="AN2175" s="55"/>
      <c r="AO2175" s="228"/>
      <c r="AP2175" s="55">
        <v>11.54</v>
      </c>
      <c r="AQ2175" s="200">
        <v>0</v>
      </c>
      <c r="AR2175" s="201">
        <v>0</v>
      </c>
      <c r="AS2175" s="55"/>
      <c r="AT2175" s="55"/>
      <c r="AU2175" s="423">
        <v>0</v>
      </c>
      <c r="AV2175" s="200">
        <v>0</v>
      </c>
      <c r="AW2175" s="201">
        <v>0</v>
      </c>
      <c r="AX2175" s="423"/>
      <c r="AY2175" s="55"/>
      <c r="AZ2175" s="423">
        <v>1.194</v>
      </c>
      <c r="BA2175" s="200">
        <v>0</v>
      </c>
      <c r="BB2175" s="201">
        <v>0</v>
      </c>
      <c r="BC2175" s="425"/>
      <c r="BD2175" s="136"/>
    </row>
    <row r="2176" spans="1:56" ht="11.25" customHeight="1">
      <c r="A2176" s="123">
        <v>462</v>
      </c>
      <c r="B2176" s="55" t="s">
        <v>428</v>
      </c>
      <c r="C2176" s="345">
        <v>5</v>
      </c>
      <c r="D2176" s="57">
        <v>37343</v>
      </c>
      <c r="E2176" s="8">
        <v>150</v>
      </c>
      <c r="F2176" s="55" t="s">
        <v>1138</v>
      </c>
      <c r="G2176" s="55" t="s">
        <v>748</v>
      </c>
      <c r="H2176" s="55" t="s">
        <v>385</v>
      </c>
      <c r="I2176" s="55" t="s">
        <v>103</v>
      </c>
      <c r="J2176" s="55"/>
      <c r="K2176" s="55"/>
      <c r="L2176" s="55"/>
      <c r="M2176" s="8"/>
      <c r="N2176" s="58"/>
      <c r="O2176" s="55"/>
      <c r="P2176" s="55"/>
      <c r="Q2176" s="55"/>
      <c r="R2176" s="8"/>
      <c r="S2176" s="58"/>
      <c r="T2176" s="55"/>
      <c r="U2176" s="55"/>
      <c r="V2176" s="55"/>
      <c r="W2176" s="8"/>
      <c r="X2176" s="58"/>
      <c r="Y2176" s="55"/>
      <c r="Z2176" s="55"/>
      <c r="AA2176" s="55"/>
      <c r="AB2176" s="8"/>
      <c r="AC2176" s="58"/>
      <c r="AD2176" s="55"/>
      <c r="AE2176" s="55"/>
      <c r="AF2176" s="55"/>
      <c r="AG2176" s="8"/>
      <c r="AH2176" s="58"/>
      <c r="AI2176" s="55"/>
      <c r="AJ2176" s="55"/>
      <c r="AK2176" s="55">
        <v>312.28075000000001</v>
      </c>
      <c r="AL2176" s="8">
        <v>0</v>
      </c>
      <c r="AM2176" s="58">
        <v>0</v>
      </c>
      <c r="AN2176" s="55"/>
      <c r="AO2176" s="228"/>
      <c r="AP2176" s="55">
        <v>61.09</v>
      </c>
      <c r="AQ2176" s="200">
        <v>0</v>
      </c>
      <c r="AR2176" s="201">
        <v>0</v>
      </c>
      <c r="AS2176" s="55"/>
      <c r="AT2176" s="55"/>
      <c r="AU2176" s="423">
        <v>440.52629999999988</v>
      </c>
      <c r="AV2176" s="200">
        <v>0</v>
      </c>
      <c r="AW2176" s="201">
        <v>0</v>
      </c>
      <c r="AX2176" s="423"/>
      <c r="AY2176" s="55"/>
      <c r="AZ2176" s="423">
        <v>508.55445000000003</v>
      </c>
      <c r="BA2176" s="200">
        <v>0</v>
      </c>
      <c r="BB2176" s="201">
        <v>0</v>
      </c>
      <c r="BC2176" s="425"/>
      <c r="BD2176" s="136"/>
    </row>
    <row r="2177" spans="1:56" ht="11.25" customHeight="1">
      <c r="A2177" s="123">
        <v>462</v>
      </c>
      <c r="B2177" s="55" t="s">
        <v>428</v>
      </c>
      <c r="C2177" s="345">
        <v>6</v>
      </c>
      <c r="D2177" s="57">
        <v>37868</v>
      </c>
      <c r="E2177" s="8">
        <v>150</v>
      </c>
      <c r="F2177" s="55" t="s">
        <v>1138</v>
      </c>
      <c r="G2177" s="55" t="s">
        <v>748</v>
      </c>
      <c r="H2177" s="55" t="s">
        <v>385</v>
      </c>
      <c r="I2177" s="55" t="s">
        <v>103</v>
      </c>
      <c r="J2177" s="55"/>
      <c r="K2177" s="55"/>
      <c r="L2177" s="55"/>
      <c r="M2177" s="8"/>
      <c r="N2177" s="58"/>
      <c r="O2177" s="55"/>
      <c r="P2177" s="55"/>
      <c r="Q2177" s="55"/>
      <c r="R2177" s="8"/>
      <c r="S2177" s="58"/>
      <c r="T2177" s="55"/>
      <c r="U2177" s="55"/>
      <c r="V2177" s="55"/>
      <c r="W2177" s="8"/>
      <c r="X2177" s="58"/>
      <c r="Y2177" s="55"/>
      <c r="Z2177" s="55"/>
      <c r="AA2177" s="55"/>
      <c r="AB2177" s="8"/>
      <c r="AC2177" s="58"/>
      <c r="AD2177" s="55"/>
      <c r="AE2177" s="55"/>
      <c r="AF2177" s="55"/>
      <c r="AG2177" s="8"/>
      <c r="AH2177" s="58"/>
      <c r="AI2177" s="55"/>
      <c r="AJ2177" s="55"/>
      <c r="AK2177" s="55">
        <v>316.25079999999997</v>
      </c>
      <c r="AL2177" s="8">
        <v>0</v>
      </c>
      <c r="AM2177" s="58">
        <v>0</v>
      </c>
      <c r="AN2177" s="55"/>
      <c r="AO2177" s="228"/>
      <c r="AP2177" s="55">
        <v>58.28</v>
      </c>
      <c r="AQ2177" s="200">
        <v>0</v>
      </c>
      <c r="AR2177" s="201">
        <v>0</v>
      </c>
      <c r="AS2177" s="55"/>
      <c r="AT2177" s="55"/>
      <c r="AU2177" s="423">
        <v>439.71039999999999</v>
      </c>
      <c r="AV2177" s="200">
        <v>0</v>
      </c>
      <c r="AW2177" s="201">
        <v>0</v>
      </c>
      <c r="AX2177" s="423"/>
      <c r="AY2177" s="55"/>
      <c r="AZ2177" s="423">
        <v>526.11619999999994</v>
      </c>
      <c r="BA2177" s="200">
        <v>0</v>
      </c>
      <c r="BB2177" s="201">
        <v>0</v>
      </c>
      <c r="BC2177" s="425"/>
      <c r="BD2177" s="136"/>
    </row>
    <row r="2178" spans="1:56" s="4" customFormat="1" ht="11.25" customHeight="1">
      <c r="A2178" s="357">
        <v>463</v>
      </c>
      <c r="B2178" s="279" t="s">
        <v>480</v>
      </c>
      <c r="C2178" s="347">
        <v>0</v>
      </c>
      <c r="D2178" s="280"/>
      <c r="E2178" s="421">
        <v>0</v>
      </c>
      <c r="F2178" s="279" t="s">
        <v>518</v>
      </c>
      <c r="G2178" s="279" t="s">
        <v>748</v>
      </c>
      <c r="H2178" s="279" t="s">
        <v>1010</v>
      </c>
      <c r="I2178" s="279" t="s">
        <v>103</v>
      </c>
      <c r="J2178" s="279"/>
      <c r="K2178" s="279"/>
      <c r="L2178" s="290" t="s">
        <v>238</v>
      </c>
      <c r="M2178" s="269">
        <v>0</v>
      </c>
      <c r="N2178" s="282">
        <v>0</v>
      </c>
      <c r="O2178" s="279"/>
      <c r="P2178" s="279"/>
      <c r="Q2178" s="290" t="s">
        <v>238</v>
      </c>
      <c r="R2178" s="269">
        <v>0</v>
      </c>
      <c r="S2178" s="282">
        <v>0</v>
      </c>
      <c r="T2178" s="279"/>
      <c r="U2178" s="279"/>
      <c r="V2178" s="290" t="s">
        <v>238</v>
      </c>
      <c r="W2178" s="269">
        <v>0</v>
      </c>
      <c r="X2178" s="282">
        <v>0</v>
      </c>
      <c r="Y2178" s="279"/>
      <c r="Z2178" s="279"/>
      <c r="AA2178" s="281" t="s">
        <v>238</v>
      </c>
      <c r="AB2178" s="269">
        <v>0</v>
      </c>
      <c r="AC2178" s="282">
        <v>0</v>
      </c>
      <c r="AD2178" s="279"/>
      <c r="AE2178" s="279"/>
      <c r="AF2178" s="281" t="s">
        <v>238</v>
      </c>
      <c r="AG2178" s="269">
        <v>0</v>
      </c>
      <c r="AH2178" s="282">
        <v>0</v>
      </c>
      <c r="AI2178" s="279"/>
      <c r="AJ2178" s="279"/>
      <c r="AK2178" s="279"/>
      <c r="AL2178" s="265">
        <v>0</v>
      </c>
      <c r="AM2178" s="268">
        <v>0</v>
      </c>
      <c r="AN2178" s="279"/>
      <c r="AO2178" s="316"/>
      <c r="AP2178" s="279"/>
      <c r="AQ2178" s="265">
        <v>0</v>
      </c>
      <c r="AR2178" s="268">
        <v>0</v>
      </c>
      <c r="AS2178" s="279"/>
      <c r="AT2178" s="279"/>
      <c r="AU2178" s="422">
        <v>0</v>
      </c>
      <c r="AV2178" s="265">
        <v>0</v>
      </c>
      <c r="AW2178" s="268">
        <v>0</v>
      </c>
      <c r="AX2178" s="422"/>
      <c r="AY2178" s="279"/>
      <c r="AZ2178" s="422">
        <v>0</v>
      </c>
      <c r="BA2178" s="265">
        <v>0</v>
      </c>
      <c r="BB2178" s="268">
        <v>0</v>
      </c>
      <c r="BC2178" s="422"/>
      <c r="BD2178" s="279"/>
    </row>
    <row r="2179" spans="1:56" ht="11.25" customHeight="1">
      <c r="A2179" s="123">
        <v>463</v>
      </c>
      <c r="B2179" s="136" t="s">
        <v>480</v>
      </c>
      <c r="C2179" s="346">
        <v>1</v>
      </c>
      <c r="D2179" s="140">
        <v>31764</v>
      </c>
      <c r="E2179" s="94">
        <v>0</v>
      </c>
      <c r="F2179" s="136" t="s">
        <v>518</v>
      </c>
      <c r="G2179" s="136" t="s">
        <v>748</v>
      </c>
      <c r="H2179" s="136" t="s">
        <v>1010</v>
      </c>
      <c r="I2179" s="136" t="s">
        <v>103</v>
      </c>
      <c r="J2179" s="136"/>
      <c r="K2179" s="136"/>
      <c r="L2179" s="237" t="s">
        <v>238</v>
      </c>
      <c r="M2179" s="126"/>
      <c r="N2179" s="221"/>
      <c r="O2179" s="136"/>
      <c r="P2179" s="136"/>
      <c r="Q2179" s="237" t="s">
        <v>238</v>
      </c>
      <c r="R2179" s="126"/>
      <c r="S2179" s="221"/>
      <c r="T2179" s="136"/>
      <c r="U2179" s="136"/>
      <c r="V2179" s="237" t="s">
        <v>238</v>
      </c>
      <c r="W2179" s="126"/>
      <c r="X2179" s="221"/>
      <c r="Y2179" s="136"/>
      <c r="Z2179" s="136"/>
      <c r="AA2179" s="237" t="s">
        <v>238</v>
      </c>
      <c r="AB2179" s="126"/>
      <c r="AC2179" s="221"/>
      <c r="AD2179" s="136"/>
      <c r="AE2179" s="136"/>
      <c r="AF2179" s="237" t="s">
        <v>238</v>
      </c>
      <c r="AG2179" s="126"/>
      <c r="AH2179" s="221"/>
      <c r="AI2179" s="136"/>
      <c r="AJ2179" s="136"/>
      <c r="AK2179" s="136"/>
      <c r="AL2179" s="8">
        <v>0</v>
      </c>
      <c r="AM2179" s="58">
        <v>0</v>
      </c>
      <c r="AN2179" s="55"/>
      <c r="AO2179" s="237"/>
      <c r="AP2179" s="136"/>
      <c r="AQ2179" s="200">
        <v>0</v>
      </c>
      <c r="AR2179" s="201">
        <v>0</v>
      </c>
      <c r="AS2179" s="136"/>
      <c r="AT2179" s="136"/>
      <c r="AU2179" s="245">
        <v>0</v>
      </c>
      <c r="AV2179" s="200">
        <v>0</v>
      </c>
      <c r="AW2179" s="201">
        <v>0</v>
      </c>
      <c r="AX2179" s="423"/>
      <c r="AY2179" s="136"/>
      <c r="AZ2179" s="423">
        <v>0</v>
      </c>
      <c r="BA2179" s="200">
        <v>0</v>
      </c>
      <c r="BB2179" s="201">
        <v>0</v>
      </c>
      <c r="BC2179" s="425"/>
      <c r="BD2179" s="136"/>
    </row>
    <row r="2180" spans="1:56" ht="11.25" customHeight="1">
      <c r="A2180" s="123">
        <v>463</v>
      </c>
      <c r="B2180" s="136" t="s">
        <v>480</v>
      </c>
      <c r="C2180" s="346">
        <v>2</v>
      </c>
      <c r="D2180" s="140">
        <v>32120</v>
      </c>
      <c r="E2180" s="94">
        <v>0</v>
      </c>
      <c r="F2180" s="136" t="s">
        <v>518</v>
      </c>
      <c r="G2180" s="136" t="s">
        <v>748</v>
      </c>
      <c r="H2180" s="136" t="s">
        <v>1010</v>
      </c>
      <c r="I2180" s="136" t="s">
        <v>103</v>
      </c>
      <c r="J2180" s="136"/>
      <c r="K2180" s="136"/>
      <c r="L2180" s="241" t="s">
        <v>238</v>
      </c>
      <c r="M2180" s="233"/>
      <c r="N2180" s="234"/>
      <c r="O2180" s="139"/>
      <c r="P2180" s="139"/>
      <c r="Q2180" s="241" t="s">
        <v>238</v>
      </c>
      <c r="R2180" s="233"/>
      <c r="S2180" s="234"/>
      <c r="T2180" s="139"/>
      <c r="U2180" s="139"/>
      <c r="V2180" s="241" t="s">
        <v>238</v>
      </c>
      <c r="W2180" s="233"/>
      <c r="X2180" s="234"/>
      <c r="Y2180" s="139"/>
      <c r="Z2180" s="139"/>
      <c r="AA2180" s="241" t="s">
        <v>238</v>
      </c>
      <c r="AB2180" s="233"/>
      <c r="AC2180" s="234"/>
      <c r="AD2180" s="139"/>
      <c r="AE2180" s="139"/>
      <c r="AF2180" s="241" t="s">
        <v>238</v>
      </c>
      <c r="AG2180" s="233"/>
      <c r="AH2180" s="234"/>
      <c r="AI2180" s="139"/>
      <c r="AJ2180" s="139"/>
      <c r="AK2180" s="136"/>
      <c r="AL2180" s="8">
        <v>0</v>
      </c>
      <c r="AM2180" s="58">
        <v>0</v>
      </c>
      <c r="AN2180" s="55"/>
      <c r="AO2180" s="237"/>
      <c r="AP2180" s="139"/>
      <c r="AQ2180" s="200">
        <v>0</v>
      </c>
      <c r="AR2180" s="201">
        <v>0</v>
      </c>
      <c r="AS2180" s="139"/>
      <c r="AT2180" s="139"/>
      <c r="AU2180" s="245">
        <v>0</v>
      </c>
      <c r="AV2180" s="200">
        <v>0</v>
      </c>
      <c r="AW2180" s="201">
        <v>0</v>
      </c>
      <c r="AX2180" s="423"/>
      <c r="AY2180" s="139"/>
      <c r="AZ2180" s="423">
        <v>0</v>
      </c>
      <c r="BA2180" s="200">
        <v>0</v>
      </c>
      <c r="BB2180" s="201">
        <v>0</v>
      </c>
      <c r="BC2180" s="425"/>
      <c r="BD2180" s="139"/>
    </row>
    <row r="2181" spans="1:56" s="4" customFormat="1" ht="11.25" customHeight="1">
      <c r="A2181" s="357">
        <v>464</v>
      </c>
      <c r="B2181" s="263" t="s">
        <v>639</v>
      </c>
      <c r="C2181" s="337">
        <v>0</v>
      </c>
      <c r="D2181" s="263"/>
      <c r="E2181" s="421">
        <v>600</v>
      </c>
      <c r="F2181" s="263" t="s">
        <v>454</v>
      </c>
      <c r="G2181" s="263" t="s">
        <v>338</v>
      </c>
      <c r="H2181" s="263" t="s">
        <v>640</v>
      </c>
      <c r="I2181" s="263" t="s">
        <v>849</v>
      </c>
      <c r="J2181" s="263" t="s">
        <v>591</v>
      </c>
      <c r="K2181" s="263" t="s">
        <v>848</v>
      </c>
      <c r="L2181" s="267">
        <v>1172.06</v>
      </c>
      <c r="M2181" s="265">
        <v>1526307.0803735747</v>
      </c>
      <c r="N2181" s="268">
        <v>1.3022431278036746</v>
      </c>
      <c r="O2181" s="263">
        <v>1</v>
      </c>
      <c r="P2181" s="263"/>
      <c r="Q2181" s="267">
        <v>528.24</v>
      </c>
      <c r="R2181" s="265">
        <v>526414.51967636915</v>
      </c>
      <c r="S2181" s="268">
        <v>0.9965442217105277</v>
      </c>
      <c r="T2181" s="263">
        <v>1</v>
      </c>
      <c r="U2181" s="263"/>
      <c r="V2181" s="267">
        <v>537</v>
      </c>
      <c r="W2181" s="265">
        <v>534832.64552259538</v>
      </c>
      <c r="X2181" s="268">
        <v>0.99596395814263572</v>
      </c>
      <c r="Y2181" s="263">
        <v>1</v>
      </c>
      <c r="Z2181" s="263"/>
      <c r="AA2181" s="267">
        <v>2786</v>
      </c>
      <c r="AB2181" s="265">
        <v>2837367.2923350688</v>
      </c>
      <c r="AC2181" s="268">
        <v>1.018437649797225</v>
      </c>
      <c r="AD2181" s="263">
        <v>1</v>
      </c>
      <c r="AE2181" s="263"/>
      <c r="AF2181" s="267">
        <v>2045</v>
      </c>
      <c r="AG2181" s="265">
        <v>2084607.992533047</v>
      </c>
      <c r="AH2181" s="268">
        <v>1.0193682115076024</v>
      </c>
      <c r="AI2181" s="263">
        <v>1</v>
      </c>
      <c r="AJ2181" s="263"/>
      <c r="AK2181" s="263">
        <v>3046</v>
      </c>
      <c r="AL2181" s="265">
        <v>3103765.7955808653</v>
      </c>
      <c r="AM2181" s="268">
        <v>1.0189644765531403</v>
      </c>
      <c r="AN2181" s="263"/>
      <c r="AO2181" s="313"/>
      <c r="AP2181" s="263">
        <v>2768.59</v>
      </c>
      <c r="AQ2181" s="265">
        <v>2510965.8015899677</v>
      </c>
      <c r="AR2181" s="268">
        <v>0.90694750815034642</v>
      </c>
      <c r="AS2181" s="263"/>
      <c r="AT2181" s="263"/>
      <c r="AU2181" s="422">
        <v>2243.3097470000002</v>
      </c>
      <c r="AV2181" s="265">
        <v>2265268.8675122103</v>
      </c>
      <c r="AW2181" s="268">
        <v>1.0097887153308081</v>
      </c>
      <c r="AX2181" s="422"/>
      <c r="AY2181" s="263"/>
      <c r="AZ2181" s="422">
        <v>2603.0168749999998</v>
      </c>
      <c r="BA2181" s="265">
        <v>2529685.4265784388</v>
      </c>
      <c r="BB2181" s="268">
        <v>0.97182828543070399</v>
      </c>
      <c r="BC2181" s="422"/>
      <c r="BD2181" s="263"/>
    </row>
    <row r="2182" spans="1:56" ht="11.25" customHeight="1">
      <c r="A2182" s="123">
        <v>464</v>
      </c>
      <c r="B2182" s="55" t="s">
        <v>639</v>
      </c>
      <c r="C2182" s="331">
        <v>1</v>
      </c>
      <c r="D2182" s="57">
        <v>40541</v>
      </c>
      <c r="E2182" s="94">
        <v>0</v>
      </c>
      <c r="F2182" s="55" t="s">
        <v>454</v>
      </c>
      <c r="G2182" s="55" t="s">
        <v>338</v>
      </c>
      <c r="H2182" s="55" t="s">
        <v>640</v>
      </c>
      <c r="I2182" s="55" t="s">
        <v>849</v>
      </c>
      <c r="J2182" s="55" t="s">
        <v>591</v>
      </c>
      <c r="K2182" s="55" t="s">
        <v>848</v>
      </c>
      <c r="L2182" s="55"/>
      <c r="M2182" s="8"/>
      <c r="N2182" s="58"/>
      <c r="O2182" s="55"/>
      <c r="P2182" s="55"/>
      <c r="Q2182" s="55"/>
      <c r="R2182" s="8"/>
      <c r="S2182" s="58"/>
      <c r="T2182" s="55"/>
      <c r="U2182" s="55"/>
      <c r="V2182" s="55"/>
      <c r="W2182" s="8"/>
      <c r="X2182" s="58"/>
      <c r="Y2182" s="55"/>
      <c r="Z2182" s="55"/>
      <c r="AA2182" s="55"/>
      <c r="AB2182" s="8"/>
      <c r="AC2182" s="58"/>
      <c r="AD2182" s="55"/>
      <c r="AE2182" s="55"/>
      <c r="AF2182" s="55"/>
      <c r="AG2182" s="8"/>
      <c r="AH2182" s="58"/>
      <c r="AI2182" s="55"/>
      <c r="AJ2182" s="55"/>
      <c r="AK2182" s="55"/>
      <c r="AL2182" s="8">
        <v>0</v>
      </c>
      <c r="AM2182" s="58">
        <v>0</v>
      </c>
      <c r="AN2182" s="237">
        <v>1</v>
      </c>
      <c r="AO2182" s="228"/>
      <c r="AP2182" s="55">
        <v>0</v>
      </c>
      <c r="AQ2182" s="200">
        <v>0</v>
      </c>
      <c r="AR2182" s="201">
        <v>0</v>
      </c>
      <c r="AS2182" s="55">
        <v>1</v>
      </c>
      <c r="AT2182" s="55"/>
      <c r="AU2182" s="245">
        <v>0</v>
      </c>
      <c r="AV2182" s="200">
        <v>0</v>
      </c>
      <c r="AW2182" s="201">
        <v>0</v>
      </c>
      <c r="AX2182" s="423">
        <v>1</v>
      </c>
      <c r="AY2182" s="55"/>
      <c r="AZ2182" s="245">
        <v>0</v>
      </c>
      <c r="BA2182" s="200">
        <v>0</v>
      </c>
      <c r="BB2182" s="201">
        <v>0</v>
      </c>
      <c r="BC2182" s="425">
        <v>1</v>
      </c>
      <c r="BD2182" s="136"/>
    </row>
    <row r="2183" spans="1:56" ht="11.25" customHeight="1">
      <c r="A2183" s="123">
        <v>464</v>
      </c>
      <c r="B2183" s="55" t="s">
        <v>639</v>
      </c>
      <c r="C2183" s="331">
        <v>2</v>
      </c>
      <c r="D2183" s="57">
        <v>40465</v>
      </c>
      <c r="E2183" s="94">
        <v>600</v>
      </c>
      <c r="F2183" s="55" t="s">
        <v>454</v>
      </c>
      <c r="G2183" s="55" t="s">
        <v>338</v>
      </c>
      <c r="H2183" s="55" t="s">
        <v>640</v>
      </c>
      <c r="I2183" s="55" t="s">
        <v>849</v>
      </c>
      <c r="J2183" s="55" t="s">
        <v>591</v>
      </c>
      <c r="K2183" s="55" t="s">
        <v>848</v>
      </c>
      <c r="L2183" s="55"/>
      <c r="M2183" s="8"/>
      <c r="N2183" s="58"/>
      <c r="O2183" s="55"/>
      <c r="P2183" s="55"/>
      <c r="Q2183" s="197">
        <v>528.24</v>
      </c>
      <c r="R2183" s="8">
        <v>526414.51967636915</v>
      </c>
      <c r="S2183" s="58">
        <v>0.9965442217105277</v>
      </c>
      <c r="T2183" s="55"/>
      <c r="U2183" s="55"/>
      <c r="V2183" s="197"/>
      <c r="W2183" s="8">
        <v>0</v>
      </c>
      <c r="X2183" s="58">
        <v>0</v>
      </c>
      <c r="Y2183" s="55"/>
      <c r="Z2183" s="55"/>
      <c r="AA2183" s="197"/>
      <c r="AB2183" s="8"/>
      <c r="AC2183" s="58"/>
      <c r="AD2183" s="55"/>
      <c r="AE2183" s="55"/>
      <c r="AF2183" s="197"/>
      <c r="AG2183" s="8"/>
      <c r="AH2183" s="58"/>
      <c r="AI2183" s="55"/>
      <c r="AJ2183" s="55"/>
      <c r="AK2183" s="55">
        <v>3046.28</v>
      </c>
      <c r="AL2183" s="8">
        <v>3104179.9890269185</v>
      </c>
      <c r="AM2183" s="58">
        <v>1.0190067850056195</v>
      </c>
      <c r="AN2183" s="237">
        <v>1</v>
      </c>
      <c r="AO2183" s="228"/>
      <c r="AP2183" s="55">
        <v>2768.59</v>
      </c>
      <c r="AQ2183" s="200">
        <v>2510965.8015899677</v>
      </c>
      <c r="AR2183" s="201">
        <v>0.90694750815034642</v>
      </c>
      <c r="AS2183" s="55">
        <v>1</v>
      </c>
      <c r="AT2183" s="55"/>
      <c r="AU2183" s="423">
        <v>2243.3097470000002</v>
      </c>
      <c r="AV2183" s="200">
        <v>2265268.8675122103</v>
      </c>
      <c r="AW2183" s="201">
        <v>1.0097887153308081</v>
      </c>
      <c r="AX2183" s="423">
        <v>1</v>
      </c>
      <c r="AY2183" s="55"/>
      <c r="AZ2183" s="427">
        <v>2603.0168749999998</v>
      </c>
      <c r="BA2183" s="200">
        <v>2529685.4265784388</v>
      </c>
      <c r="BB2183" s="201">
        <v>0.97182828543070399</v>
      </c>
      <c r="BC2183" s="425">
        <v>1</v>
      </c>
      <c r="BD2183" s="136"/>
    </row>
    <row r="2184" spans="1:56" s="4" customFormat="1" ht="11.25" customHeight="1">
      <c r="A2184" s="123">
        <v>464</v>
      </c>
      <c r="B2184" s="55" t="s">
        <v>639</v>
      </c>
      <c r="C2184" s="331">
        <v>3</v>
      </c>
      <c r="D2184" s="57">
        <v>40771</v>
      </c>
      <c r="E2184" s="94">
        <v>0</v>
      </c>
      <c r="F2184" s="55" t="s">
        <v>454</v>
      </c>
      <c r="G2184" s="55" t="s">
        <v>338</v>
      </c>
      <c r="H2184" s="55" t="s">
        <v>640</v>
      </c>
      <c r="I2184" s="55" t="s">
        <v>849</v>
      </c>
      <c r="J2184" s="55" t="s">
        <v>591</v>
      </c>
      <c r="K2184" s="55" t="s">
        <v>848</v>
      </c>
      <c r="L2184" s="55"/>
      <c r="M2184" s="8"/>
      <c r="N2184" s="58"/>
      <c r="O2184" s="55"/>
      <c r="P2184" s="55"/>
      <c r="Q2184" s="55"/>
      <c r="R2184" s="8"/>
      <c r="S2184" s="58"/>
      <c r="T2184" s="55"/>
      <c r="U2184" s="55"/>
      <c r="V2184" s="55"/>
      <c r="W2184" s="8"/>
      <c r="X2184" s="58"/>
      <c r="Y2184" s="55"/>
      <c r="Z2184" s="55"/>
      <c r="AA2184" s="55"/>
      <c r="AB2184" s="8"/>
      <c r="AC2184" s="58"/>
      <c r="AD2184" s="55"/>
      <c r="AE2184" s="55"/>
      <c r="AF2184" s="55"/>
      <c r="AG2184" s="8"/>
      <c r="AH2184" s="58"/>
      <c r="AI2184" s="55"/>
      <c r="AJ2184" s="55"/>
      <c r="AK2184" s="55"/>
      <c r="AL2184" s="8">
        <v>0</v>
      </c>
      <c r="AM2184" s="58">
        <v>0</v>
      </c>
      <c r="AN2184" s="237">
        <v>1</v>
      </c>
      <c r="AO2184" s="228"/>
      <c r="AP2184" s="55">
        <v>0</v>
      </c>
      <c r="AQ2184" s="200">
        <v>0</v>
      </c>
      <c r="AR2184" s="201">
        <v>0</v>
      </c>
      <c r="AS2184" s="55">
        <v>1</v>
      </c>
      <c r="AT2184" s="55"/>
      <c r="AU2184" s="245">
        <v>0</v>
      </c>
      <c r="AV2184" s="200">
        <v>0</v>
      </c>
      <c r="AW2184" s="201">
        <v>0</v>
      </c>
      <c r="AX2184" s="423">
        <v>1</v>
      </c>
      <c r="AY2184" s="55"/>
      <c r="AZ2184" s="245">
        <v>0</v>
      </c>
      <c r="BA2184" s="200">
        <v>0</v>
      </c>
      <c r="BB2184" s="201">
        <v>0</v>
      </c>
      <c r="BC2184" s="425">
        <v>1</v>
      </c>
      <c r="BD2184" s="136"/>
    </row>
    <row r="2185" spans="1:56" ht="11.25" customHeight="1">
      <c r="A2185" s="123">
        <v>464</v>
      </c>
      <c r="B2185" s="55" t="s">
        <v>639</v>
      </c>
      <c r="C2185" s="331">
        <v>4</v>
      </c>
      <c r="D2185" s="57">
        <v>41024</v>
      </c>
      <c r="E2185" s="94">
        <v>0</v>
      </c>
      <c r="F2185" s="55" t="s">
        <v>454</v>
      </c>
      <c r="G2185" s="55" t="s">
        <v>338</v>
      </c>
      <c r="H2185" s="55" t="s">
        <v>640</v>
      </c>
      <c r="I2185" s="55" t="s">
        <v>849</v>
      </c>
      <c r="J2185" s="55" t="s">
        <v>591</v>
      </c>
      <c r="K2185" s="55" t="s">
        <v>848</v>
      </c>
      <c r="L2185" s="55"/>
      <c r="M2185" s="8"/>
      <c r="N2185" s="58"/>
      <c r="O2185" s="55"/>
      <c r="P2185" s="55"/>
      <c r="Q2185" s="55"/>
      <c r="R2185" s="8"/>
      <c r="S2185" s="58"/>
      <c r="T2185" s="55"/>
      <c r="U2185" s="55"/>
      <c r="V2185" s="55"/>
      <c r="W2185" s="8"/>
      <c r="X2185" s="58"/>
      <c r="Y2185" s="55"/>
      <c r="Z2185" s="55"/>
      <c r="AA2185" s="55"/>
      <c r="AB2185" s="8"/>
      <c r="AC2185" s="58"/>
      <c r="AD2185" s="55"/>
      <c r="AE2185" s="55"/>
      <c r="AF2185" s="55"/>
      <c r="AG2185" s="8"/>
      <c r="AH2185" s="58"/>
      <c r="AI2185" s="55"/>
      <c r="AJ2185" s="55"/>
      <c r="AK2185" s="55"/>
      <c r="AL2185" s="8">
        <v>0</v>
      </c>
      <c r="AM2185" s="58">
        <v>0</v>
      </c>
      <c r="AN2185" s="237">
        <v>1</v>
      </c>
      <c r="AO2185" s="228"/>
      <c r="AP2185" s="55">
        <v>0</v>
      </c>
      <c r="AQ2185" s="200">
        <v>0</v>
      </c>
      <c r="AR2185" s="201">
        <v>0</v>
      </c>
      <c r="AS2185" s="55">
        <v>1</v>
      </c>
      <c r="AT2185" s="55"/>
      <c r="AU2185" s="245">
        <v>0</v>
      </c>
      <c r="AV2185" s="200">
        <v>0</v>
      </c>
      <c r="AW2185" s="201">
        <v>0</v>
      </c>
      <c r="AX2185" s="423">
        <v>1</v>
      </c>
      <c r="AY2185" s="55"/>
      <c r="AZ2185" s="245">
        <v>0</v>
      </c>
      <c r="BA2185" s="200">
        <v>0</v>
      </c>
      <c r="BB2185" s="201">
        <v>0</v>
      </c>
      <c r="BC2185" s="425">
        <v>1</v>
      </c>
      <c r="BD2185" s="136"/>
    </row>
    <row r="2186" spans="1:56" s="4" customFormat="1" ht="11.25" customHeight="1">
      <c r="A2186" s="357">
        <v>465</v>
      </c>
      <c r="B2186" s="263" t="s">
        <v>660</v>
      </c>
      <c r="C2186" s="344">
        <v>0</v>
      </c>
      <c r="D2186" s="264"/>
      <c r="E2186" s="421">
        <v>130</v>
      </c>
      <c r="F2186" s="263" t="s">
        <v>832</v>
      </c>
      <c r="G2186" s="263" t="s">
        <v>748</v>
      </c>
      <c r="H2186" s="263" t="s">
        <v>833</v>
      </c>
      <c r="I2186" s="263" t="s">
        <v>103</v>
      </c>
      <c r="J2186" s="263"/>
      <c r="K2186" s="263"/>
      <c r="L2186" s="267">
        <v>189.4281</v>
      </c>
      <c r="M2186" s="265">
        <v>0</v>
      </c>
      <c r="N2186" s="268">
        <v>0</v>
      </c>
      <c r="O2186" s="263"/>
      <c r="P2186" s="263"/>
      <c r="Q2186" s="267">
        <v>100.68405000000001</v>
      </c>
      <c r="R2186" s="265">
        <v>0</v>
      </c>
      <c r="S2186" s="268">
        <v>0</v>
      </c>
      <c r="T2186" s="263"/>
      <c r="U2186" s="263"/>
      <c r="V2186" s="272">
        <v>35.939399999999999</v>
      </c>
      <c r="W2186" s="265">
        <v>0</v>
      </c>
      <c r="X2186" s="268">
        <v>0</v>
      </c>
      <c r="Y2186" s="263"/>
      <c r="Z2186" s="263"/>
      <c r="AA2186" s="265">
        <v>49.75</v>
      </c>
      <c r="AB2186" s="265">
        <v>0</v>
      </c>
      <c r="AC2186" s="268">
        <v>0</v>
      </c>
      <c r="AD2186" s="263"/>
      <c r="AE2186" s="263"/>
      <c r="AF2186" s="271">
        <v>300.97755000000001</v>
      </c>
      <c r="AG2186" s="265">
        <v>0</v>
      </c>
      <c r="AH2186" s="268">
        <v>0</v>
      </c>
      <c r="AI2186" s="263"/>
      <c r="AJ2186" s="263"/>
      <c r="AK2186" s="263">
        <v>168.14505</v>
      </c>
      <c r="AL2186" s="265">
        <v>0</v>
      </c>
      <c r="AM2186" s="268">
        <v>0</v>
      </c>
      <c r="AN2186" s="263"/>
      <c r="AO2186" s="313"/>
      <c r="AP2186" s="263">
        <v>96.355799999999988</v>
      </c>
      <c r="AQ2186" s="265">
        <v>0</v>
      </c>
      <c r="AR2186" s="268">
        <v>0</v>
      </c>
      <c r="AS2186" s="263"/>
      <c r="AT2186" s="263"/>
      <c r="AU2186" s="422">
        <v>150.83205000000004</v>
      </c>
      <c r="AV2186" s="265">
        <v>0</v>
      </c>
      <c r="AW2186" s="268">
        <v>0</v>
      </c>
      <c r="AX2186" s="422"/>
      <c r="AY2186" s="263"/>
      <c r="AZ2186" s="422">
        <v>1.4925000000000002</v>
      </c>
      <c r="BA2186" s="265">
        <v>0</v>
      </c>
      <c r="BB2186" s="268">
        <v>0</v>
      </c>
      <c r="BC2186" s="422"/>
      <c r="BD2186" s="263"/>
    </row>
    <row r="2187" spans="1:56" s="4" customFormat="1" ht="11.25" customHeight="1">
      <c r="A2187" s="123">
        <v>465</v>
      </c>
      <c r="B2187" s="55" t="s">
        <v>661</v>
      </c>
      <c r="C2187" s="345">
        <v>1</v>
      </c>
      <c r="D2187" s="57">
        <v>28412</v>
      </c>
      <c r="E2187" s="8">
        <v>65</v>
      </c>
      <c r="F2187" s="55" t="s">
        <v>832</v>
      </c>
      <c r="G2187" s="55" t="s">
        <v>748</v>
      </c>
      <c r="H2187" s="55" t="s">
        <v>833</v>
      </c>
      <c r="I2187" s="55" t="s">
        <v>103</v>
      </c>
      <c r="J2187" s="55"/>
      <c r="K2187" s="55"/>
      <c r="L2187" s="55"/>
      <c r="M2187" s="8"/>
      <c r="N2187" s="58"/>
      <c r="O2187" s="55"/>
      <c r="P2187" s="55"/>
      <c r="Q2187" s="55"/>
      <c r="R2187" s="8"/>
      <c r="S2187" s="58"/>
      <c r="T2187" s="55"/>
      <c r="U2187" s="55"/>
      <c r="V2187" s="55"/>
      <c r="W2187" s="8"/>
      <c r="X2187" s="58"/>
      <c r="Y2187" s="55"/>
      <c r="Z2187" s="55"/>
      <c r="AA2187" s="55"/>
      <c r="AB2187" s="8"/>
      <c r="AC2187" s="58"/>
      <c r="AD2187" s="55"/>
      <c r="AE2187" s="55"/>
      <c r="AF2187" s="55"/>
      <c r="AG2187" s="8"/>
      <c r="AH2187" s="58"/>
      <c r="AI2187" s="55"/>
      <c r="AJ2187" s="55"/>
      <c r="AK2187" s="55">
        <v>92.146950000000004</v>
      </c>
      <c r="AL2187" s="8">
        <v>0</v>
      </c>
      <c r="AM2187" s="58">
        <v>0</v>
      </c>
      <c r="AN2187" s="55"/>
      <c r="AO2187" s="228"/>
      <c r="AP2187" s="55">
        <v>49.16</v>
      </c>
      <c r="AQ2187" s="200">
        <v>0</v>
      </c>
      <c r="AR2187" s="201">
        <v>0</v>
      </c>
      <c r="AS2187" s="55"/>
      <c r="AT2187" s="55"/>
      <c r="AU2187" s="423">
        <v>53.381750000000004</v>
      </c>
      <c r="AV2187" s="200">
        <v>0</v>
      </c>
      <c r="AW2187" s="201">
        <v>0</v>
      </c>
      <c r="AX2187" s="423"/>
      <c r="AY2187" s="55"/>
      <c r="AZ2187" s="423">
        <v>1.2736000000000001</v>
      </c>
      <c r="BA2187" s="200">
        <v>0</v>
      </c>
      <c r="BB2187" s="201">
        <v>0</v>
      </c>
      <c r="BC2187" s="425"/>
      <c r="BD2187" s="136"/>
    </row>
    <row r="2188" spans="1:56" ht="11.25" customHeight="1">
      <c r="A2188" s="123">
        <v>465</v>
      </c>
      <c r="B2188" s="55" t="s">
        <v>662</v>
      </c>
      <c r="C2188" s="345">
        <v>2</v>
      </c>
      <c r="D2188" s="57">
        <v>29512</v>
      </c>
      <c r="E2188" s="8">
        <v>65</v>
      </c>
      <c r="F2188" s="55" t="s">
        <v>832</v>
      </c>
      <c r="G2188" s="55" t="s">
        <v>748</v>
      </c>
      <c r="H2188" s="55" t="s">
        <v>833</v>
      </c>
      <c r="I2188" s="55" t="s">
        <v>103</v>
      </c>
      <c r="J2188" s="55"/>
      <c r="K2188" s="55"/>
      <c r="L2188" s="55"/>
      <c r="M2188" s="8"/>
      <c r="N2188" s="58"/>
      <c r="O2188" s="55"/>
      <c r="P2188" s="55"/>
      <c r="Q2188" s="55"/>
      <c r="R2188" s="8"/>
      <c r="S2188" s="58"/>
      <c r="T2188" s="55"/>
      <c r="U2188" s="55"/>
      <c r="V2188" s="55"/>
      <c r="W2188" s="8"/>
      <c r="X2188" s="58"/>
      <c r="Y2188" s="55"/>
      <c r="Z2188" s="55"/>
      <c r="AA2188" s="55"/>
      <c r="AB2188" s="8"/>
      <c r="AC2188" s="58"/>
      <c r="AD2188" s="55"/>
      <c r="AE2188" s="55"/>
      <c r="AF2188" s="55"/>
      <c r="AG2188" s="8"/>
      <c r="AH2188" s="58"/>
      <c r="AI2188" s="55"/>
      <c r="AJ2188" s="55"/>
      <c r="AK2188" s="55">
        <v>75.998099999999994</v>
      </c>
      <c r="AL2188" s="8">
        <v>0</v>
      </c>
      <c r="AM2188" s="58">
        <v>0</v>
      </c>
      <c r="AN2188" s="55"/>
      <c r="AO2188" s="228"/>
      <c r="AP2188" s="55">
        <v>47.19</v>
      </c>
      <c r="AQ2188" s="200">
        <v>0</v>
      </c>
      <c r="AR2188" s="201">
        <v>0</v>
      </c>
      <c r="AS2188" s="55"/>
      <c r="AT2188" s="55"/>
      <c r="AU2188" s="423">
        <v>97.450300000000027</v>
      </c>
      <c r="AV2188" s="200">
        <v>0</v>
      </c>
      <c r="AW2188" s="201">
        <v>0</v>
      </c>
      <c r="AX2188" s="423"/>
      <c r="AY2188" s="55"/>
      <c r="AZ2188" s="423">
        <v>0.21890000000000001</v>
      </c>
      <c r="BA2188" s="200">
        <v>0</v>
      </c>
      <c r="BB2188" s="201">
        <v>0</v>
      </c>
      <c r="BC2188" s="425"/>
      <c r="BD2188" s="136"/>
    </row>
    <row r="2189" spans="1:56" s="4" customFormat="1" ht="11.25" customHeight="1">
      <c r="A2189" s="357">
        <v>466</v>
      </c>
      <c r="B2189" s="279" t="s">
        <v>39</v>
      </c>
      <c r="C2189" s="347">
        <v>0</v>
      </c>
      <c r="D2189" s="280"/>
      <c r="E2189" s="421">
        <v>1147.5</v>
      </c>
      <c r="F2189" s="279" t="s">
        <v>327</v>
      </c>
      <c r="G2189" s="279" t="s">
        <v>338</v>
      </c>
      <c r="H2189" s="279" t="s">
        <v>387</v>
      </c>
      <c r="I2189" s="279" t="s">
        <v>849</v>
      </c>
      <c r="J2189" s="279" t="s">
        <v>596</v>
      </c>
      <c r="K2189" s="279" t="s">
        <v>688</v>
      </c>
      <c r="L2189" s="284">
        <v>6396.12</v>
      </c>
      <c r="M2189" s="269">
        <v>2197461.9229425718</v>
      </c>
      <c r="N2189" s="282">
        <v>0.34356170974631056</v>
      </c>
      <c r="O2189" s="279">
        <v>1</v>
      </c>
      <c r="P2189" s="279"/>
      <c r="Q2189" s="284">
        <v>6104.3</v>
      </c>
      <c r="R2189" s="269">
        <v>2110925.3706305115</v>
      </c>
      <c r="S2189" s="282">
        <v>0.34580957204438045</v>
      </c>
      <c r="T2189" s="279">
        <v>1</v>
      </c>
      <c r="U2189" s="279"/>
      <c r="V2189" s="284">
        <v>5871.37</v>
      </c>
      <c r="W2189" s="269">
        <v>2033576.2938426312</v>
      </c>
      <c r="X2189" s="282">
        <v>0.34635464871786842</v>
      </c>
      <c r="Y2189" s="279">
        <v>1</v>
      </c>
      <c r="Z2189" s="279"/>
      <c r="AA2189" s="284">
        <v>5854.9840000000004</v>
      </c>
      <c r="AB2189" s="269">
        <v>2002907.9270585885</v>
      </c>
      <c r="AC2189" s="282">
        <v>0.3420859778709196</v>
      </c>
      <c r="AD2189" s="279">
        <v>1</v>
      </c>
      <c r="AE2189" s="279"/>
      <c r="AF2189" s="284">
        <v>4330.8980000000001</v>
      </c>
      <c r="AG2189" s="269">
        <v>1807255.4639168705</v>
      </c>
      <c r="AH2189" s="282">
        <v>0.41729347214292983</v>
      </c>
      <c r="AI2189" s="279">
        <v>1</v>
      </c>
      <c r="AJ2189" s="279"/>
      <c r="AK2189" s="279">
        <v>1467</v>
      </c>
      <c r="AL2189" s="265">
        <v>539657.0634873599</v>
      </c>
      <c r="AM2189" s="268">
        <v>0.36786439228858886</v>
      </c>
      <c r="AN2189" s="279"/>
      <c r="AO2189" s="316"/>
      <c r="AP2189" s="279">
        <v>3589.94</v>
      </c>
      <c r="AQ2189" s="265">
        <v>1353304.2887988624</v>
      </c>
      <c r="AR2189" s="268">
        <v>0.37697128330803925</v>
      </c>
      <c r="AS2189" s="279"/>
      <c r="AT2189" s="279"/>
      <c r="AU2189" s="422">
        <v>3312.0022541818175</v>
      </c>
      <c r="AV2189" s="265">
        <v>1251571.0260920071</v>
      </c>
      <c r="AW2189" s="268">
        <v>0.37788954536843744</v>
      </c>
      <c r="AX2189" s="422"/>
      <c r="AY2189" s="279"/>
      <c r="AZ2189" s="422">
        <v>2609.3350419286357</v>
      </c>
      <c r="BA2189" s="265">
        <v>999591.66458341479</v>
      </c>
      <c r="BB2189" s="268">
        <v>0.38308291136296063</v>
      </c>
      <c r="BC2189" s="422"/>
      <c r="BD2189" s="279"/>
    </row>
    <row r="2190" spans="1:56" ht="11.25" customHeight="1">
      <c r="A2190" s="123">
        <v>466</v>
      </c>
      <c r="B2190" s="136" t="s">
        <v>39</v>
      </c>
      <c r="C2190" s="346">
        <v>1</v>
      </c>
      <c r="D2190" s="140">
        <v>39772</v>
      </c>
      <c r="E2190" s="127">
        <v>382.5</v>
      </c>
      <c r="F2190" s="136" t="s">
        <v>327</v>
      </c>
      <c r="G2190" s="136" t="s">
        <v>338</v>
      </c>
      <c r="H2190" s="136" t="s">
        <v>387</v>
      </c>
      <c r="I2190" s="136" t="s">
        <v>849</v>
      </c>
      <c r="J2190" s="136" t="s">
        <v>596</v>
      </c>
      <c r="K2190" s="136" t="s">
        <v>688</v>
      </c>
      <c r="L2190" s="136"/>
      <c r="M2190" s="126"/>
      <c r="N2190" s="221"/>
      <c r="O2190" s="136"/>
      <c r="P2190" s="135" t="s">
        <v>550</v>
      </c>
      <c r="Q2190" s="136"/>
      <c r="R2190" s="126"/>
      <c r="S2190" s="221"/>
      <c r="T2190" s="136"/>
      <c r="U2190" s="135" t="s">
        <v>550</v>
      </c>
      <c r="V2190" s="136"/>
      <c r="W2190" s="126"/>
      <c r="X2190" s="221"/>
      <c r="Y2190" s="136"/>
      <c r="Z2190" s="135" t="s">
        <v>550</v>
      </c>
      <c r="AA2190" s="136"/>
      <c r="AB2190" s="126"/>
      <c r="AC2190" s="221"/>
      <c r="AD2190" s="136"/>
      <c r="AE2190" s="135" t="s">
        <v>550</v>
      </c>
      <c r="AF2190" s="136"/>
      <c r="AG2190" s="126"/>
      <c r="AH2190" s="221"/>
      <c r="AI2190" s="136"/>
      <c r="AJ2190" s="135" t="s">
        <v>550</v>
      </c>
      <c r="AK2190" s="136">
        <v>447.85700000000003</v>
      </c>
      <c r="AL2190" s="8">
        <v>164844.76462754412</v>
      </c>
      <c r="AM2190" s="58">
        <v>0.36807455198320915</v>
      </c>
      <c r="AN2190" s="237">
        <v>1</v>
      </c>
      <c r="AO2190" s="237" t="s">
        <v>550</v>
      </c>
      <c r="AP2190" s="136">
        <v>785.14384992151383</v>
      </c>
      <c r="AQ2190" s="200">
        <v>295976.92194644059</v>
      </c>
      <c r="AR2190" s="201">
        <v>0.37697158549484611</v>
      </c>
      <c r="AS2190" s="136">
        <v>1</v>
      </c>
      <c r="AT2190" s="136" t="s">
        <v>550</v>
      </c>
      <c r="AU2190" s="423">
        <v>1057.8572837931506</v>
      </c>
      <c r="AV2190" s="200">
        <v>399753.2080372838</v>
      </c>
      <c r="AW2190" s="201">
        <v>0.37788954536843744</v>
      </c>
      <c r="AX2190" s="423">
        <v>1</v>
      </c>
      <c r="AY2190" s="136" t="s">
        <v>550</v>
      </c>
      <c r="AZ2190" s="424">
        <v>1180.7934120586053</v>
      </c>
      <c r="BA2190" s="200">
        <v>452341.7780096145</v>
      </c>
      <c r="BB2190" s="201">
        <v>0.38308291136296058</v>
      </c>
      <c r="BC2190" s="425">
        <v>1</v>
      </c>
      <c r="BD2190" s="136" t="s">
        <v>550</v>
      </c>
    </row>
    <row r="2191" spans="1:56" ht="11.25" customHeight="1">
      <c r="A2191" s="123">
        <v>466</v>
      </c>
      <c r="B2191" s="136" t="s">
        <v>39</v>
      </c>
      <c r="C2191" s="346">
        <v>2</v>
      </c>
      <c r="D2191" s="140">
        <v>39940</v>
      </c>
      <c r="E2191" s="127">
        <v>382.5</v>
      </c>
      <c r="F2191" s="136" t="s">
        <v>327</v>
      </c>
      <c r="G2191" s="136" t="s">
        <v>338</v>
      </c>
      <c r="H2191" s="136" t="s">
        <v>387</v>
      </c>
      <c r="I2191" s="136" t="s">
        <v>849</v>
      </c>
      <c r="J2191" s="136" t="s">
        <v>596</v>
      </c>
      <c r="K2191" s="136" t="s">
        <v>688</v>
      </c>
      <c r="L2191" s="136"/>
      <c r="M2191" s="126"/>
      <c r="N2191" s="221"/>
      <c r="O2191" s="136"/>
      <c r="P2191" s="135" t="s">
        <v>550</v>
      </c>
      <c r="Q2191" s="136"/>
      <c r="R2191" s="126"/>
      <c r="S2191" s="221"/>
      <c r="T2191" s="136"/>
      <c r="U2191" s="135" t="s">
        <v>550</v>
      </c>
      <c r="V2191" s="136"/>
      <c r="W2191" s="126"/>
      <c r="X2191" s="221"/>
      <c r="Y2191" s="136"/>
      <c r="Z2191" s="135" t="s">
        <v>550</v>
      </c>
      <c r="AA2191" s="136"/>
      <c r="AB2191" s="126"/>
      <c r="AC2191" s="221"/>
      <c r="AD2191" s="136"/>
      <c r="AE2191" s="135" t="s">
        <v>550</v>
      </c>
      <c r="AF2191" s="136"/>
      <c r="AG2191" s="126"/>
      <c r="AH2191" s="221"/>
      <c r="AI2191" s="136"/>
      <c r="AJ2191" s="135" t="s">
        <v>550</v>
      </c>
      <c r="AK2191" s="136">
        <v>618.80100000000004</v>
      </c>
      <c r="AL2191" s="8">
        <v>227764.74486035743</v>
      </c>
      <c r="AM2191" s="58">
        <v>0.36807429991282725</v>
      </c>
      <c r="AN2191" s="237">
        <v>1</v>
      </c>
      <c r="AO2191" s="237" t="s">
        <v>550</v>
      </c>
      <c r="AP2191" s="136">
        <v>1155.005482487607</v>
      </c>
      <c r="AQ2191" s="200">
        <v>435404.24798859138</v>
      </c>
      <c r="AR2191" s="201">
        <v>0.37697158549484477</v>
      </c>
      <c r="AS2191" s="136">
        <v>1</v>
      </c>
      <c r="AT2191" s="136" t="s">
        <v>550</v>
      </c>
      <c r="AU2191" s="423">
        <v>948.40185216522673</v>
      </c>
      <c r="AV2191" s="200">
        <v>358391.1447413016</v>
      </c>
      <c r="AW2191" s="201">
        <v>0.3778895453684375</v>
      </c>
      <c r="AX2191" s="423">
        <v>1</v>
      </c>
      <c r="AY2191" s="136" t="s">
        <v>550</v>
      </c>
      <c r="AZ2191" s="424">
        <v>676.1428613146162</v>
      </c>
      <c r="BA2191" s="200">
        <v>259018.77580968567</v>
      </c>
      <c r="BB2191" s="201">
        <v>0.38308291136296058</v>
      </c>
      <c r="BC2191" s="425">
        <v>1</v>
      </c>
      <c r="BD2191" s="136" t="s">
        <v>550</v>
      </c>
    </row>
    <row r="2192" spans="1:56" s="4" customFormat="1" ht="11.25" customHeight="1">
      <c r="A2192" s="123">
        <v>466</v>
      </c>
      <c r="B2192" s="55" t="s">
        <v>39</v>
      </c>
      <c r="C2192" s="345">
        <v>3</v>
      </c>
      <c r="D2192" s="57">
        <v>39972</v>
      </c>
      <c r="E2192" s="94">
        <v>382.5</v>
      </c>
      <c r="F2192" s="55" t="s">
        <v>327</v>
      </c>
      <c r="G2192" s="55" t="s">
        <v>338</v>
      </c>
      <c r="H2192" s="55" t="s">
        <v>387</v>
      </c>
      <c r="I2192" s="55" t="s">
        <v>849</v>
      </c>
      <c r="J2192" s="55" t="s">
        <v>596</v>
      </c>
      <c r="K2192" s="55" t="s">
        <v>688</v>
      </c>
      <c r="L2192" s="55"/>
      <c r="M2192" s="8"/>
      <c r="N2192" s="58"/>
      <c r="O2192" s="55"/>
      <c r="P2192" s="5" t="s">
        <v>550</v>
      </c>
      <c r="Q2192" s="55"/>
      <c r="R2192" s="8"/>
      <c r="S2192" s="58"/>
      <c r="T2192" s="55"/>
      <c r="U2192" s="5" t="s">
        <v>550</v>
      </c>
      <c r="V2192" s="55"/>
      <c r="W2192" s="8"/>
      <c r="X2192" s="58"/>
      <c r="Y2192" s="55"/>
      <c r="Z2192" s="5" t="s">
        <v>550</v>
      </c>
      <c r="AA2192" s="55"/>
      <c r="AB2192" s="8"/>
      <c r="AC2192" s="58"/>
      <c r="AD2192" s="55"/>
      <c r="AE2192" s="5" t="s">
        <v>550</v>
      </c>
      <c r="AF2192" s="55"/>
      <c r="AG2192" s="8"/>
      <c r="AH2192" s="58"/>
      <c r="AI2192" s="55"/>
      <c r="AJ2192" s="5" t="s">
        <v>550</v>
      </c>
      <c r="AK2192" s="55">
        <v>400.3</v>
      </c>
      <c r="AL2192" s="8">
        <v>147340.23768096147</v>
      </c>
      <c r="AM2192" s="58">
        <v>0.36807453829867964</v>
      </c>
      <c r="AN2192" s="237">
        <v>1</v>
      </c>
      <c r="AO2192" s="228" t="s">
        <v>550</v>
      </c>
      <c r="AP2192" s="55">
        <v>1649.7906675908796</v>
      </c>
      <c r="AQ2192" s="200">
        <v>621924.2036963331</v>
      </c>
      <c r="AR2192" s="201">
        <v>0.37697158549484527</v>
      </c>
      <c r="AS2192" s="55">
        <v>1</v>
      </c>
      <c r="AT2192" s="55" t="s">
        <v>550</v>
      </c>
      <c r="AU2192" s="423">
        <v>1305.7431182234402</v>
      </c>
      <c r="AV2192" s="200">
        <v>493426.67331342178</v>
      </c>
      <c r="AW2192" s="201">
        <v>0.3778895453684375</v>
      </c>
      <c r="AX2192" s="423">
        <v>1</v>
      </c>
      <c r="AY2192" s="55" t="s">
        <v>550</v>
      </c>
      <c r="AZ2192" s="424">
        <v>752.39876855541445</v>
      </c>
      <c r="BA2192" s="200">
        <v>288231.11076411459</v>
      </c>
      <c r="BB2192" s="201">
        <v>0.38308291136296063</v>
      </c>
      <c r="BC2192" s="425">
        <v>1</v>
      </c>
      <c r="BD2192" s="136" t="s">
        <v>550</v>
      </c>
    </row>
    <row r="2193" spans="1:56" s="4" customFormat="1" ht="11.25" customHeight="1">
      <c r="A2193" s="357">
        <v>467</v>
      </c>
      <c r="B2193" s="263" t="s">
        <v>487</v>
      </c>
      <c r="C2193" s="344">
        <v>0</v>
      </c>
      <c r="D2193" s="264"/>
      <c r="E2193" s="421">
        <v>0</v>
      </c>
      <c r="F2193" s="263" t="s">
        <v>305</v>
      </c>
      <c r="G2193" s="263" t="s">
        <v>748</v>
      </c>
      <c r="H2193" s="263" t="s">
        <v>306</v>
      </c>
      <c r="I2193" s="263" t="s">
        <v>103</v>
      </c>
      <c r="J2193" s="263"/>
      <c r="K2193" s="263"/>
      <c r="L2193" s="277" t="s">
        <v>238</v>
      </c>
      <c r="M2193" s="265">
        <v>0</v>
      </c>
      <c r="N2193" s="268">
        <v>0</v>
      </c>
      <c r="O2193" s="263"/>
      <c r="P2193" s="263"/>
      <c r="Q2193" s="277" t="s">
        <v>238</v>
      </c>
      <c r="R2193" s="265">
        <v>0</v>
      </c>
      <c r="S2193" s="268">
        <v>0</v>
      </c>
      <c r="T2193" s="263"/>
      <c r="U2193" s="263"/>
      <c r="V2193" s="277" t="s">
        <v>238</v>
      </c>
      <c r="W2193" s="265">
        <v>0</v>
      </c>
      <c r="X2193" s="268">
        <v>0</v>
      </c>
      <c r="Y2193" s="263"/>
      <c r="Z2193" s="263"/>
      <c r="AA2193" s="276" t="s">
        <v>238</v>
      </c>
      <c r="AB2193" s="265">
        <v>0</v>
      </c>
      <c r="AC2193" s="268">
        <v>0</v>
      </c>
      <c r="AD2193" s="263"/>
      <c r="AE2193" s="263"/>
      <c r="AF2193" s="276" t="s">
        <v>238</v>
      </c>
      <c r="AG2193" s="265">
        <v>0</v>
      </c>
      <c r="AH2193" s="268">
        <v>0</v>
      </c>
      <c r="AI2193" s="263"/>
      <c r="AJ2193" s="263"/>
      <c r="AK2193" s="263"/>
      <c r="AL2193" s="265">
        <v>0</v>
      </c>
      <c r="AM2193" s="268">
        <v>0</v>
      </c>
      <c r="AN2193" s="263"/>
      <c r="AO2193" s="313"/>
      <c r="AP2193" s="263"/>
      <c r="AQ2193" s="265">
        <v>0</v>
      </c>
      <c r="AR2193" s="268">
        <v>0</v>
      </c>
      <c r="AS2193" s="263"/>
      <c r="AT2193" s="263"/>
      <c r="AU2193" s="422">
        <v>0</v>
      </c>
      <c r="AV2193" s="265">
        <v>0</v>
      </c>
      <c r="AW2193" s="268">
        <v>0</v>
      </c>
      <c r="AX2193" s="422"/>
      <c r="AY2193" s="263"/>
      <c r="AZ2193" s="422">
        <v>0</v>
      </c>
      <c r="BA2193" s="265">
        <v>0</v>
      </c>
      <c r="BB2193" s="268">
        <v>0</v>
      </c>
      <c r="BC2193" s="422"/>
      <c r="BD2193" s="263"/>
    </row>
    <row r="2194" spans="1:56" ht="11.25" customHeight="1">
      <c r="A2194" s="123">
        <v>467</v>
      </c>
      <c r="B2194" s="55" t="s">
        <v>487</v>
      </c>
      <c r="C2194" s="345">
        <v>1</v>
      </c>
      <c r="D2194" s="57">
        <v>33637</v>
      </c>
      <c r="E2194" s="94">
        <v>0</v>
      </c>
      <c r="F2194" s="55" t="s">
        <v>305</v>
      </c>
      <c r="G2194" s="55" t="s">
        <v>748</v>
      </c>
      <c r="H2194" s="55" t="s">
        <v>306</v>
      </c>
      <c r="I2194" s="55" t="s">
        <v>103</v>
      </c>
      <c r="J2194" s="55"/>
      <c r="K2194" s="55"/>
      <c r="L2194" s="228" t="s">
        <v>238</v>
      </c>
      <c r="M2194" s="8"/>
      <c r="N2194" s="58"/>
      <c r="O2194" s="55"/>
      <c r="P2194" s="55"/>
      <c r="Q2194" s="228" t="s">
        <v>238</v>
      </c>
      <c r="R2194" s="8"/>
      <c r="S2194" s="58"/>
      <c r="T2194" s="55"/>
      <c r="U2194" s="55"/>
      <c r="V2194" s="228" t="s">
        <v>238</v>
      </c>
      <c r="W2194" s="8"/>
      <c r="X2194" s="58"/>
      <c r="Y2194" s="55"/>
      <c r="Z2194" s="55"/>
      <c r="AA2194" s="228" t="s">
        <v>238</v>
      </c>
      <c r="AB2194" s="8"/>
      <c r="AC2194" s="58"/>
      <c r="AD2194" s="55"/>
      <c r="AE2194" s="55"/>
      <c r="AF2194" s="228" t="s">
        <v>238</v>
      </c>
      <c r="AG2194" s="8"/>
      <c r="AH2194" s="58"/>
      <c r="AI2194" s="55"/>
      <c r="AJ2194" s="55"/>
      <c r="AK2194" s="55"/>
      <c r="AL2194" s="8">
        <v>0</v>
      </c>
      <c r="AM2194" s="58">
        <v>0</v>
      </c>
      <c r="AN2194" s="55"/>
      <c r="AO2194" s="228"/>
      <c r="AP2194" s="55"/>
      <c r="AQ2194" s="200">
        <v>0</v>
      </c>
      <c r="AR2194" s="201">
        <v>0</v>
      </c>
      <c r="AS2194" s="55"/>
      <c r="AT2194" s="55"/>
      <c r="AU2194" s="245">
        <v>0</v>
      </c>
      <c r="AV2194" s="200">
        <v>0</v>
      </c>
      <c r="AW2194" s="201">
        <v>0</v>
      </c>
      <c r="AX2194" s="423"/>
      <c r="AY2194" s="55"/>
      <c r="AZ2194" s="423">
        <v>0</v>
      </c>
      <c r="BA2194" s="200">
        <v>0</v>
      </c>
      <c r="BB2194" s="201">
        <v>0</v>
      </c>
      <c r="BC2194" s="425"/>
      <c r="BD2194" s="136"/>
    </row>
    <row r="2195" spans="1:56" s="4" customFormat="1" ht="11.25" customHeight="1">
      <c r="A2195" s="123">
        <v>467</v>
      </c>
      <c r="B2195" s="136" t="s">
        <v>487</v>
      </c>
      <c r="C2195" s="346">
        <v>2</v>
      </c>
      <c r="D2195" s="140">
        <v>33639</v>
      </c>
      <c r="E2195" s="94">
        <v>0</v>
      </c>
      <c r="F2195" s="136" t="s">
        <v>305</v>
      </c>
      <c r="G2195" s="136" t="s">
        <v>748</v>
      </c>
      <c r="H2195" s="136" t="s">
        <v>306</v>
      </c>
      <c r="I2195" s="136" t="s">
        <v>103</v>
      </c>
      <c r="J2195" s="136"/>
      <c r="K2195" s="136"/>
      <c r="L2195" s="237" t="s">
        <v>238</v>
      </c>
      <c r="M2195" s="126"/>
      <c r="N2195" s="221"/>
      <c r="O2195" s="136"/>
      <c r="P2195" s="136"/>
      <c r="Q2195" s="237" t="s">
        <v>238</v>
      </c>
      <c r="R2195" s="126"/>
      <c r="S2195" s="221"/>
      <c r="T2195" s="136"/>
      <c r="U2195" s="136"/>
      <c r="V2195" s="237" t="s">
        <v>238</v>
      </c>
      <c r="W2195" s="126"/>
      <c r="X2195" s="221"/>
      <c r="Y2195" s="136"/>
      <c r="Z2195" s="136"/>
      <c r="AA2195" s="237" t="s">
        <v>238</v>
      </c>
      <c r="AB2195" s="126"/>
      <c r="AC2195" s="221"/>
      <c r="AD2195" s="136"/>
      <c r="AE2195" s="136"/>
      <c r="AF2195" s="237" t="s">
        <v>238</v>
      </c>
      <c r="AG2195" s="126"/>
      <c r="AH2195" s="221"/>
      <c r="AI2195" s="136"/>
      <c r="AJ2195" s="136"/>
      <c r="AK2195" s="136"/>
      <c r="AL2195" s="8">
        <v>0</v>
      </c>
      <c r="AM2195" s="58">
        <v>0</v>
      </c>
      <c r="AN2195" s="136"/>
      <c r="AO2195" s="237"/>
      <c r="AP2195" s="136"/>
      <c r="AQ2195" s="200">
        <v>0</v>
      </c>
      <c r="AR2195" s="201">
        <v>0</v>
      </c>
      <c r="AS2195" s="136"/>
      <c r="AT2195" s="136"/>
      <c r="AU2195" s="245">
        <v>0</v>
      </c>
      <c r="AV2195" s="200">
        <v>0</v>
      </c>
      <c r="AW2195" s="201">
        <v>0</v>
      </c>
      <c r="AX2195" s="423"/>
      <c r="AY2195" s="136"/>
      <c r="AZ2195" s="423">
        <v>0</v>
      </c>
      <c r="BA2195" s="200">
        <v>0</v>
      </c>
      <c r="BB2195" s="201">
        <v>0</v>
      </c>
      <c r="BC2195" s="425"/>
      <c r="BD2195" s="136"/>
    </row>
    <row r="2196" spans="1:56" ht="11.25" customHeight="1">
      <c r="A2196" s="357">
        <v>468</v>
      </c>
      <c r="B2196" s="279" t="s">
        <v>531</v>
      </c>
      <c r="C2196" s="347">
        <v>0</v>
      </c>
      <c r="D2196" s="280"/>
      <c r="E2196" s="421">
        <v>500</v>
      </c>
      <c r="F2196" s="279" t="s">
        <v>327</v>
      </c>
      <c r="G2196" s="279" t="s">
        <v>338</v>
      </c>
      <c r="H2196" s="279" t="s">
        <v>529</v>
      </c>
      <c r="I2196" s="279" t="s">
        <v>849</v>
      </c>
      <c r="J2196" s="279" t="s">
        <v>336</v>
      </c>
      <c r="K2196" s="279" t="s">
        <v>848</v>
      </c>
      <c r="L2196" s="284">
        <v>2851.1909999999998</v>
      </c>
      <c r="M2196" s="269">
        <v>3597799.5418927162</v>
      </c>
      <c r="N2196" s="282">
        <v>1.2618584801553863</v>
      </c>
      <c r="O2196" s="279">
        <v>1</v>
      </c>
      <c r="P2196" s="279"/>
      <c r="Q2196" s="284">
        <v>3083.37</v>
      </c>
      <c r="R2196" s="269">
        <v>3943596.2697587619</v>
      </c>
      <c r="S2196" s="282">
        <v>1.2789889859986838</v>
      </c>
      <c r="T2196" s="279">
        <v>1</v>
      </c>
      <c r="U2196" s="279"/>
      <c r="V2196" s="284">
        <v>2929.6840000000002</v>
      </c>
      <c r="W2196" s="269">
        <v>3785902.4037205214</v>
      </c>
      <c r="X2196" s="282">
        <v>1.2922562309520484</v>
      </c>
      <c r="Y2196" s="279">
        <v>1</v>
      </c>
      <c r="Z2196" s="279"/>
      <c r="AA2196" s="284">
        <v>2585.596</v>
      </c>
      <c r="AB2196" s="269">
        <v>3145126.7986129546</v>
      </c>
      <c r="AC2196" s="282">
        <v>1.2164030260771421</v>
      </c>
      <c r="AD2196" s="279">
        <v>1</v>
      </c>
      <c r="AE2196" s="279"/>
      <c r="AF2196" s="284">
        <v>2532.6840000000002</v>
      </c>
      <c r="AG2196" s="269">
        <v>3311752.8136120392</v>
      </c>
      <c r="AH2196" s="282">
        <v>1.3076060075445808</v>
      </c>
      <c r="AI2196" s="279">
        <v>1</v>
      </c>
      <c r="AJ2196" s="279"/>
      <c r="AK2196" s="279">
        <v>2512</v>
      </c>
      <c r="AL2196" s="265">
        <v>2921888.4624180729</v>
      </c>
      <c r="AM2196" s="268">
        <v>1.1631721586059207</v>
      </c>
      <c r="AN2196" s="279"/>
      <c r="AO2196" s="316"/>
      <c r="AP2196" s="279">
        <v>2688.1</v>
      </c>
      <c r="AQ2196" s="265">
        <v>3177649.5188460136</v>
      </c>
      <c r="AR2196" s="268">
        <v>1.182117301754404</v>
      </c>
      <c r="AS2196" s="279"/>
      <c r="AT2196" s="279"/>
      <c r="AU2196" s="422">
        <v>2761.5162673999998</v>
      </c>
      <c r="AV2196" s="265">
        <v>3294656.1505935327</v>
      </c>
      <c r="AW2196" s="268">
        <v>1.1930605622307235</v>
      </c>
      <c r="AX2196" s="422"/>
      <c r="AY2196" s="279"/>
      <c r="AZ2196" s="422">
        <v>2774.4494850000001</v>
      </c>
      <c r="BA2196" s="265">
        <v>3161359.5951402755</v>
      </c>
      <c r="BB2196" s="268">
        <v>1.1394547322746715</v>
      </c>
      <c r="BC2196" s="422"/>
      <c r="BD2196" s="279"/>
    </row>
    <row r="2197" spans="1:56" ht="11.25" customHeight="1">
      <c r="A2197" s="123">
        <v>468</v>
      </c>
      <c r="B2197" s="136" t="s">
        <v>531</v>
      </c>
      <c r="C2197" s="346">
        <v>1</v>
      </c>
      <c r="D2197" s="140">
        <v>36541</v>
      </c>
      <c r="E2197" s="127">
        <v>125</v>
      </c>
      <c r="F2197" s="136" t="s">
        <v>327</v>
      </c>
      <c r="G2197" s="136" t="s">
        <v>338</v>
      </c>
      <c r="H2197" s="136" t="s">
        <v>529</v>
      </c>
      <c r="I2197" s="136" t="s">
        <v>849</v>
      </c>
      <c r="J2197" s="136" t="s">
        <v>336</v>
      </c>
      <c r="K2197" s="136" t="s">
        <v>848</v>
      </c>
      <c r="L2197" s="136"/>
      <c r="M2197" s="126"/>
      <c r="N2197" s="221"/>
      <c r="O2197" s="136"/>
      <c r="P2197" s="136"/>
      <c r="Q2197" s="136"/>
      <c r="R2197" s="126"/>
      <c r="S2197" s="221"/>
      <c r="T2197" s="136"/>
      <c r="U2197" s="136"/>
      <c r="V2197" s="136"/>
      <c r="W2197" s="126"/>
      <c r="X2197" s="221"/>
      <c r="Y2197" s="136"/>
      <c r="Z2197" s="136"/>
      <c r="AA2197" s="136"/>
      <c r="AB2197" s="126"/>
      <c r="AC2197" s="221"/>
      <c r="AD2197" s="136"/>
      <c r="AE2197" s="136"/>
      <c r="AF2197" s="136"/>
      <c r="AG2197" s="126"/>
      <c r="AH2197" s="221"/>
      <c r="AI2197" s="136"/>
      <c r="AJ2197" s="136"/>
      <c r="AK2197" s="136">
        <v>537</v>
      </c>
      <c r="AL2197" s="8">
        <v>617073.89360329916</v>
      </c>
      <c r="AM2197" s="58">
        <v>1.1491133959093094</v>
      </c>
      <c r="AN2197" s="237">
        <v>1</v>
      </c>
      <c r="AO2197" s="237"/>
      <c r="AP2197" s="136">
        <v>669.72199999999998</v>
      </c>
      <c r="AQ2197" s="200">
        <v>801940.64049017825</v>
      </c>
      <c r="AR2197" s="201">
        <v>1.1974231703455738</v>
      </c>
      <c r="AS2197" s="136">
        <v>1</v>
      </c>
      <c r="AT2197" s="136"/>
      <c r="AU2197" s="423">
        <v>635.13703171911664</v>
      </c>
      <c r="AV2197" s="200">
        <v>769638.37905553239</v>
      </c>
      <c r="AW2197" s="201">
        <v>1.2117674464239043</v>
      </c>
      <c r="AX2197" s="423">
        <v>1</v>
      </c>
      <c r="AY2197" s="136"/>
      <c r="AZ2197" s="423">
        <v>692.02</v>
      </c>
      <c r="BA2197" s="200">
        <v>801589.26533988887</v>
      </c>
      <c r="BB2197" s="201">
        <v>1.1583325125572799</v>
      </c>
      <c r="BC2197" s="425">
        <v>1</v>
      </c>
      <c r="BD2197" s="136"/>
    </row>
    <row r="2198" spans="1:56" ht="11.25" customHeight="1">
      <c r="A2198" s="123">
        <v>468</v>
      </c>
      <c r="B2198" s="136" t="s">
        <v>531</v>
      </c>
      <c r="C2198" s="346">
        <v>2</v>
      </c>
      <c r="D2198" s="140">
        <v>36470</v>
      </c>
      <c r="E2198" s="127">
        <v>125</v>
      </c>
      <c r="F2198" s="136" t="s">
        <v>327</v>
      </c>
      <c r="G2198" s="136" t="s">
        <v>338</v>
      </c>
      <c r="H2198" s="136" t="s">
        <v>529</v>
      </c>
      <c r="I2198" s="136" t="s">
        <v>849</v>
      </c>
      <c r="J2198" s="136" t="s">
        <v>336</v>
      </c>
      <c r="K2198" s="136" t="s">
        <v>848</v>
      </c>
      <c r="L2198" s="136"/>
      <c r="M2198" s="126"/>
      <c r="N2198" s="221"/>
      <c r="O2198" s="136"/>
      <c r="P2198" s="136"/>
      <c r="Q2198" s="136"/>
      <c r="R2198" s="126"/>
      <c r="S2198" s="221"/>
      <c r="T2198" s="136"/>
      <c r="U2198" s="136"/>
      <c r="V2198" s="136"/>
      <c r="W2198" s="126"/>
      <c r="X2198" s="221"/>
      <c r="Y2198" s="136"/>
      <c r="Z2198" s="136"/>
      <c r="AA2198" s="136"/>
      <c r="AB2198" s="126"/>
      <c r="AC2198" s="221"/>
      <c r="AD2198" s="136"/>
      <c r="AE2198" s="136"/>
      <c r="AF2198" s="136"/>
      <c r="AG2198" s="126"/>
      <c r="AH2198" s="221"/>
      <c r="AI2198" s="136"/>
      <c r="AJ2198" s="136"/>
      <c r="AK2198" s="136">
        <v>640</v>
      </c>
      <c r="AL2198" s="8">
        <v>760604.05739458068</v>
      </c>
      <c r="AM2198" s="58">
        <v>1.1884438396790324</v>
      </c>
      <c r="AN2198" s="237">
        <v>1</v>
      </c>
      <c r="AO2198" s="237"/>
      <c r="AP2198" s="136">
        <v>606.47799999999995</v>
      </c>
      <c r="AQ2198" s="200">
        <v>719883.42311588256</v>
      </c>
      <c r="AR2198" s="201">
        <v>1.1869901680124961</v>
      </c>
      <c r="AS2198" s="136">
        <v>1</v>
      </c>
      <c r="AT2198" s="136"/>
      <c r="AU2198" s="423">
        <v>681.19124568088341</v>
      </c>
      <c r="AV2198" s="200">
        <v>821844.00164011586</v>
      </c>
      <c r="AW2198" s="201">
        <v>1.2064805689313332</v>
      </c>
      <c r="AX2198" s="423">
        <v>1</v>
      </c>
      <c r="AY2198" s="136"/>
      <c r="AZ2198" s="423">
        <v>657.28099999999995</v>
      </c>
      <c r="BA2198" s="200">
        <v>743745.98722558923</v>
      </c>
      <c r="BB2198" s="201">
        <v>1.1315495004809042</v>
      </c>
      <c r="BC2198" s="425">
        <v>1</v>
      </c>
      <c r="BD2198" s="136"/>
    </row>
    <row r="2199" spans="1:56" ht="11.25" customHeight="1">
      <c r="A2199" s="123">
        <v>468</v>
      </c>
      <c r="B2199" s="136" t="s">
        <v>531</v>
      </c>
      <c r="C2199" s="346">
        <v>3</v>
      </c>
      <c r="D2199" s="140">
        <v>40280</v>
      </c>
      <c r="E2199" s="127">
        <v>125</v>
      </c>
      <c r="F2199" s="136" t="s">
        <v>327</v>
      </c>
      <c r="G2199" s="136" t="s">
        <v>338</v>
      </c>
      <c r="H2199" s="136" t="s">
        <v>529</v>
      </c>
      <c r="I2199" s="136" t="s">
        <v>849</v>
      </c>
      <c r="J2199" s="136" t="s">
        <v>336</v>
      </c>
      <c r="K2199" s="136" t="s">
        <v>848</v>
      </c>
      <c r="L2199" s="136"/>
      <c r="M2199" s="126"/>
      <c r="N2199" s="221"/>
      <c r="O2199" s="136"/>
      <c r="P2199" s="136"/>
      <c r="Q2199" s="136"/>
      <c r="R2199" s="126"/>
      <c r="S2199" s="221"/>
      <c r="T2199" s="136"/>
      <c r="U2199" s="136"/>
      <c r="V2199" s="136"/>
      <c r="W2199" s="126"/>
      <c r="X2199" s="221"/>
      <c r="Y2199" s="136"/>
      <c r="Z2199" s="136"/>
      <c r="AA2199" s="136"/>
      <c r="AB2199" s="126"/>
      <c r="AC2199" s="221"/>
      <c r="AD2199" s="136"/>
      <c r="AE2199" s="136"/>
      <c r="AF2199" s="136"/>
      <c r="AG2199" s="126"/>
      <c r="AH2199" s="221"/>
      <c r="AI2199" s="136"/>
      <c r="AJ2199" s="136"/>
      <c r="AK2199" s="136">
        <v>680</v>
      </c>
      <c r="AL2199" s="8">
        <v>795255.63753324992</v>
      </c>
      <c r="AM2199" s="58">
        <v>1.1694935846077206</v>
      </c>
      <c r="AN2199" s="237">
        <v>1</v>
      </c>
      <c r="AO2199" s="237"/>
      <c r="AP2199" s="139">
        <v>683.84400000000005</v>
      </c>
      <c r="AQ2199" s="200">
        <v>796821.53381797159</v>
      </c>
      <c r="AR2199" s="201">
        <v>1.1652095124296939</v>
      </c>
      <c r="AS2199" s="139">
        <v>1</v>
      </c>
      <c r="AT2199" s="139"/>
      <c r="AU2199" s="423">
        <v>757.54628298671048</v>
      </c>
      <c r="AV2199" s="200">
        <v>900258.64147353801</v>
      </c>
      <c r="AW2199" s="201">
        <v>1.1883876426984346</v>
      </c>
      <c r="AX2199" s="423">
        <v>1</v>
      </c>
      <c r="AY2199" s="139"/>
      <c r="AZ2199" s="427">
        <v>707.99656197185618</v>
      </c>
      <c r="BA2199" s="200">
        <v>801203.42535201972</v>
      </c>
      <c r="BB2199" s="201">
        <v>1.1316487514015199</v>
      </c>
      <c r="BC2199" s="425">
        <v>1</v>
      </c>
      <c r="BD2199" s="139"/>
    </row>
    <row r="2200" spans="1:56" s="4" customFormat="1" ht="11.25" customHeight="1">
      <c r="A2200" s="123">
        <v>468</v>
      </c>
      <c r="B2200" s="55" t="s">
        <v>531</v>
      </c>
      <c r="C2200" s="345">
        <v>4</v>
      </c>
      <c r="D2200" s="57">
        <v>40291</v>
      </c>
      <c r="E2200" s="94">
        <v>125</v>
      </c>
      <c r="F2200" s="55" t="s">
        <v>327</v>
      </c>
      <c r="G2200" s="55" t="s">
        <v>338</v>
      </c>
      <c r="H2200" s="55" t="s">
        <v>529</v>
      </c>
      <c r="I2200" s="55" t="s">
        <v>849</v>
      </c>
      <c r="J2200" s="55" t="s">
        <v>336</v>
      </c>
      <c r="K2200" s="55" t="s">
        <v>848</v>
      </c>
      <c r="L2200" s="55"/>
      <c r="M2200" s="8"/>
      <c r="N2200" s="58"/>
      <c r="O2200" s="55"/>
      <c r="P2200" s="55"/>
      <c r="Q2200" s="55"/>
      <c r="R2200" s="8"/>
      <c r="S2200" s="58"/>
      <c r="T2200" s="55"/>
      <c r="U2200" s="55"/>
      <c r="V2200" s="55"/>
      <c r="W2200" s="8"/>
      <c r="X2200" s="58"/>
      <c r="Y2200" s="55"/>
      <c r="Z2200" s="55"/>
      <c r="AA2200" s="55"/>
      <c r="AB2200" s="8"/>
      <c r="AC2200" s="58"/>
      <c r="AD2200" s="55"/>
      <c r="AE2200" s="55"/>
      <c r="AF2200" s="55"/>
      <c r="AG2200" s="8"/>
      <c r="AH2200" s="58"/>
      <c r="AI2200" s="55"/>
      <c r="AJ2200" s="55"/>
      <c r="AK2200" s="55">
        <v>654</v>
      </c>
      <c r="AL2200" s="8">
        <v>747571.71880751837</v>
      </c>
      <c r="AM2200" s="58">
        <v>1.1430760226414654</v>
      </c>
      <c r="AN2200" s="237">
        <v>1</v>
      </c>
      <c r="AO2200" s="228"/>
      <c r="AP2200" s="55">
        <v>728.06100000000004</v>
      </c>
      <c r="AQ2200" s="200">
        <v>859009.40240993327</v>
      </c>
      <c r="AR2200" s="201">
        <v>1.1798591085224084</v>
      </c>
      <c r="AS2200" s="55">
        <v>1</v>
      </c>
      <c r="AT2200" s="55"/>
      <c r="AU2200" s="423">
        <v>687.64170701328942</v>
      </c>
      <c r="AV2200" s="200">
        <v>802915.12842434668</v>
      </c>
      <c r="AW2200" s="201">
        <v>1.1676358781548275</v>
      </c>
      <c r="AX2200" s="423">
        <v>1</v>
      </c>
      <c r="AY2200" s="55"/>
      <c r="AZ2200" s="427">
        <v>717.15192302814376</v>
      </c>
      <c r="BA2200" s="200">
        <v>814820.91722277796</v>
      </c>
      <c r="BB2200" s="201">
        <v>1.1361901029034838</v>
      </c>
      <c r="BC2200" s="425">
        <v>1</v>
      </c>
      <c r="BD2200" s="136"/>
    </row>
    <row r="2201" spans="1:56" ht="11.25" customHeight="1">
      <c r="A2201" s="357">
        <v>469</v>
      </c>
      <c r="B2201" s="270" t="s">
        <v>308</v>
      </c>
      <c r="C2201" s="344">
        <v>0</v>
      </c>
      <c r="D2201" s="264"/>
      <c r="E2201" s="421">
        <v>2820</v>
      </c>
      <c r="F2201" s="263" t="s">
        <v>305</v>
      </c>
      <c r="G2201" s="263" t="s">
        <v>748</v>
      </c>
      <c r="H2201" s="263" t="s">
        <v>306</v>
      </c>
      <c r="I2201" s="263" t="s">
        <v>849</v>
      </c>
      <c r="J2201" s="263" t="s">
        <v>591</v>
      </c>
      <c r="K2201" s="263" t="s">
        <v>848</v>
      </c>
      <c r="L2201" s="267">
        <v>4453.2030000000004</v>
      </c>
      <c r="M2201" s="265">
        <v>4585518.3221892035</v>
      </c>
      <c r="N2201" s="268">
        <v>1.0297123940204844</v>
      </c>
      <c r="O2201" s="263">
        <v>1</v>
      </c>
      <c r="P2201" s="263"/>
      <c r="Q2201" s="267">
        <v>6476.6959999999999</v>
      </c>
      <c r="R2201" s="265">
        <v>6634104.2333223438</v>
      </c>
      <c r="S2201" s="268">
        <v>1.0243037859615991</v>
      </c>
      <c r="T2201" s="263">
        <v>1</v>
      </c>
      <c r="U2201" s="263"/>
      <c r="V2201" s="267">
        <v>4230.732</v>
      </c>
      <c r="W2201" s="265">
        <v>4387483.9905081326</v>
      </c>
      <c r="X2201" s="268">
        <v>1.0370507965307501</v>
      </c>
      <c r="Y2201" s="263">
        <v>1</v>
      </c>
      <c r="Z2201" s="263"/>
      <c r="AA2201" s="267">
        <v>2099.5569719999999</v>
      </c>
      <c r="AB2201" s="265">
        <v>2097636.8315599244</v>
      </c>
      <c r="AC2201" s="268">
        <v>0.99908545447173736</v>
      </c>
      <c r="AD2201" s="263">
        <v>1</v>
      </c>
      <c r="AE2201" s="263"/>
      <c r="AF2201" s="267">
        <v>7402.9139999999998</v>
      </c>
      <c r="AG2201" s="265">
        <v>7151450.4456282277</v>
      </c>
      <c r="AH2201" s="268">
        <v>0.9660318147189374</v>
      </c>
      <c r="AI2201" s="263">
        <v>1</v>
      </c>
      <c r="AJ2201" s="263"/>
      <c r="AK2201" s="263">
        <v>10195</v>
      </c>
      <c r="AL2201" s="265">
        <v>10120109.029178344</v>
      </c>
      <c r="AM2201" s="268">
        <v>0.9926541470503526</v>
      </c>
      <c r="AN2201" s="263"/>
      <c r="AO2201" s="313"/>
      <c r="AP2201" s="263">
        <v>12427.49</v>
      </c>
      <c r="AQ2201" s="265">
        <v>13023334.762485942</v>
      </c>
      <c r="AR2201" s="268">
        <v>1.0479457044411979</v>
      </c>
      <c r="AS2201" s="263"/>
      <c r="AT2201" s="263"/>
      <c r="AU2201" s="422">
        <v>13446.894903349688</v>
      </c>
      <c r="AV2201" s="265">
        <v>13136822.502260841</v>
      </c>
      <c r="AW2201" s="268">
        <v>0.97694096642254513</v>
      </c>
      <c r="AX2201" s="422"/>
      <c r="AY2201" s="263"/>
      <c r="AZ2201" s="422">
        <v>11929.599819148001</v>
      </c>
      <c r="BA2201" s="265">
        <v>12244607.450296886</v>
      </c>
      <c r="BB2201" s="268">
        <v>1.0264055488804638</v>
      </c>
      <c r="BC2201" s="422"/>
      <c r="BD2201" s="263"/>
    </row>
    <row r="2202" spans="1:56" ht="11.25" customHeight="1">
      <c r="A2202" s="123">
        <v>469</v>
      </c>
      <c r="B2202" s="6" t="s">
        <v>308</v>
      </c>
      <c r="C2202" s="345">
        <v>1</v>
      </c>
      <c r="D2202" s="57">
        <v>35925</v>
      </c>
      <c r="E2202" s="94">
        <v>250</v>
      </c>
      <c r="F2202" s="55" t="s">
        <v>305</v>
      </c>
      <c r="G2202" s="55" t="s">
        <v>748</v>
      </c>
      <c r="H2202" s="55" t="s">
        <v>306</v>
      </c>
      <c r="I2202" s="55" t="s">
        <v>849</v>
      </c>
      <c r="J2202" s="55" t="s">
        <v>591</v>
      </c>
      <c r="K2202" s="55" t="s">
        <v>848</v>
      </c>
      <c r="L2202" s="55"/>
      <c r="M2202" s="8"/>
      <c r="N2202" s="58"/>
      <c r="O2202" s="55"/>
      <c r="P2202" s="55"/>
      <c r="Q2202" s="55"/>
      <c r="R2202" s="8"/>
      <c r="S2202" s="58"/>
      <c r="T2202" s="55"/>
      <c r="U2202" s="55"/>
      <c r="V2202" s="55"/>
      <c r="W2202" s="8"/>
      <c r="X2202" s="58"/>
      <c r="Y2202" s="55"/>
      <c r="Z2202" s="55"/>
      <c r="AA2202" s="197"/>
      <c r="AB2202" s="8"/>
      <c r="AC2202" s="58"/>
      <c r="AD2202" s="55"/>
      <c r="AE2202" s="55"/>
      <c r="AF2202" s="197"/>
      <c r="AG2202" s="8"/>
      <c r="AH2202" s="58"/>
      <c r="AI2202" s="55"/>
      <c r="AJ2202" s="55"/>
      <c r="AK2202" s="55">
        <v>667.95</v>
      </c>
      <c r="AL2202" s="8">
        <v>690736.06296078465</v>
      </c>
      <c r="AM2202" s="58">
        <v>1.0341134260959424</v>
      </c>
      <c r="AN2202" s="237">
        <v>1</v>
      </c>
      <c r="AO2202" s="228"/>
      <c r="AP2202" s="55">
        <v>1208.5409999999999</v>
      </c>
      <c r="AQ2202" s="200">
        <v>1281227.2013643943</v>
      </c>
      <c r="AR2202" s="201">
        <v>1.0601437612496343</v>
      </c>
      <c r="AS2202" s="55">
        <v>1</v>
      </c>
      <c r="AT2202" s="55"/>
      <c r="AU2202" s="423">
        <v>1185.4387980475574</v>
      </c>
      <c r="AV2202" s="200">
        <v>1191560.7191640541</v>
      </c>
      <c r="AW2202" s="201">
        <v>1.0051642658622104</v>
      </c>
      <c r="AX2202" s="423">
        <v>1</v>
      </c>
      <c r="AY2202" s="55"/>
      <c r="AZ2202" s="427">
        <v>1140.3954466494333</v>
      </c>
      <c r="BA2202" s="200">
        <v>1202794.4564894575</v>
      </c>
      <c r="BB2202" s="201">
        <v>1.054716993147734</v>
      </c>
      <c r="BC2202" s="425">
        <v>1</v>
      </c>
      <c r="BD2202" s="136"/>
    </row>
    <row r="2203" spans="1:56" ht="11.25" customHeight="1">
      <c r="A2203" s="123">
        <v>469</v>
      </c>
      <c r="B2203" s="6" t="s">
        <v>308</v>
      </c>
      <c r="C2203" s="345">
        <v>2</v>
      </c>
      <c r="D2203" s="57">
        <v>36613</v>
      </c>
      <c r="E2203" s="94">
        <v>250</v>
      </c>
      <c r="F2203" s="55" t="s">
        <v>305</v>
      </c>
      <c r="G2203" s="55" t="s">
        <v>748</v>
      </c>
      <c r="H2203" s="55" t="s">
        <v>306</v>
      </c>
      <c r="I2203" s="55" t="s">
        <v>849</v>
      </c>
      <c r="J2203" s="55" t="s">
        <v>591</v>
      </c>
      <c r="K2203" s="55" t="s">
        <v>848</v>
      </c>
      <c r="L2203" s="55"/>
      <c r="M2203" s="8"/>
      <c r="N2203" s="58"/>
      <c r="O2203" s="55"/>
      <c r="P2203" s="55"/>
      <c r="Q2203" s="55"/>
      <c r="R2203" s="8"/>
      <c r="S2203" s="58"/>
      <c r="T2203" s="55"/>
      <c r="U2203" s="55"/>
      <c r="V2203" s="55"/>
      <c r="W2203" s="8"/>
      <c r="X2203" s="58"/>
      <c r="Y2203" s="55"/>
      <c r="Z2203" s="55"/>
      <c r="AA2203" s="197"/>
      <c r="AB2203" s="8"/>
      <c r="AC2203" s="58"/>
      <c r="AD2203" s="55"/>
      <c r="AE2203" s="55"/>
      <c r="AF2203" s="197"/>
      <c r="AG2203" s="8"/>
      <c r="AH2203" s="58"/>
      <c r="AI2203" s="55"/>
      <c r="AJ2203" s="55"/>
      <c r="AK2203" s="55">
        <v>901.38</v>
      </c>
      <c r="AL2203" s="8">
        <v>951977.05264274916</v>
      </c>
      <c r="AM2203" s="58">
        <v>1.0561328769694791</v>
      </c>
      <c r="AN2203" s="237">
        <v>1</v>
      </c>
      <c r="AO2203" s="228"/>
      <c r="AP2203" s="55">
        <v>1172.6669999999999</v>
      </c>
      <c r="AQ2203" s="200">
        <v>1230203.0566355556</v>
      </c>
      <c r="AR2203" s="201">
        <v>1.0490642753957906</v>
      </c>
      <c r="AS2203" s="55">
        <v>1</v>
      </c>
      <c r="AT2203" s="55"/>
      <c r="AU2203" s="423">
        <v>1200.5110557487396</v>
      </c>
      <c r="AV2203" s="200">
        <v>1205305.2833275977</v>
      </c>
      <c r="AW2203" s="201">
        <v>1.0039934889028306</v>
      </c>
      <c r="AX2203" s="423">
        <v>1</v>
      </c>
      <c r="AY2203" s="55"/>
      <c r="AZ2203" s="427">
        <v>1194.2844812512233</v>
      </c>
      <c r="BA2203" s="200">
        <v>1242020.5415365938</v>
      </c>
      <c r="BB2203" s="201">
        <v>1.0399704266736838</v>
      </c>
      <c r="BC2203" s="425">
        <v>1</v>
      </c>
      <c r="BD2203" s="136"/>
    </row>
    <row r="2204" spans="1:56" ht="11.25" customHeight="1">
      <c r="A2204" s="123">
        <v>469</v>
      </c>
      <c r="B2204" s="6" t="s">
        <v>308</v>
      </c>
      <c r="C2204" s="345">
        <v>3</v>
      </c>
      <c r="D2204" s="57">
        <v>37193</v>
      </c>
      <c r="E2204" s="94">
        <v>250</v>
      </c>
      <c r="F2204" s="55" t="s">
        <v>305</v>
      </c>
      <c r="G2204" s="55" t="s">
        <v>748</v>
      </c>
      <c r="H2204" s="55" t="s">
        <v>306</v>
      </c>
      <c r="I2204" s="55" t="s">
        <v>849</v>
      </c>
      <c r="J2204" s="55" t="s">
        <v>591</v>
      </c>
      <c r="K2204" s="55" t="s">
        <v>848</v>
      </c>
      <c r="L2204" s="55"/>
      <c r="M2204" s="8"/>
      <c r="N2204" s="58"/>
      <c r="O2204" s="55"/>
      <c r="P2204" s="55"/>
      <c r="Q2204" s="55"/>
      <c r="R2204" s="8"/>
      <c r="S2204" s="58"/>
      <c r="T2204" s="55"/>
      <c r="U2204" s="55"/>
      <c r="V2204" s="55"/>
      <c r="W2204" s="8"/>
      <c r="X2204" s="58"/>
      <c r="Y2204" s="55"/>
      <c r="Z2204" s="55"/>
      <c r="AA2204" s="197"/>
      <c r="AB2204" s="8"/>
      <c r="AC2204" s="58"/>
      <c r="AD2204" s="55"/>
      <c r="AE2204" s="55"/>
      <c r="AF2204" s="197"/>
      <c r="AG2204" s="8"/>
      <c r="AH2204" s="58"/>
      <c r="AI2204" s="55"/>
      <c r="AJ2204" s="55"/>
      <c r="AK2204" s="55">
        <v>709.77</v>
      </c>
      <c r="AL2204" s="8">
        <v>754784.88922574848</v>
      </c>
      <c r="AM2204" s="58">
        <v>1.0634217975199691</v>
      </c>
      <c r="AN2204" s="237">
        <v>1</v>
      </c>
      <c r="AO2204" s="228"/>
      <c r="AP2204" s="56">
        <v>1075.7380000000001</v>
      </c>
      <c r="AQ2204" s="200">
        <v>1148369.125208677</v>
      </c>
      <c r="AR2204" s="201">
        <v>1.0675174858642877</v>
      </c>
      <c r="AS2204" s="56">
        <v>1</v>
      </c>
      <c r="AT2204" s="56"/>
      <c r="AU2204" s="423">
        <v>777.35900209270153</v>
      </c>
      <c r="AV2204" s="200">
        <v>780242.2882524915</v>
      </c>
      <c r="AW2204" s="201">
        <v>1.0037090792697172</v>
      </c>
      <c r="AX2204" s="423">
        <v>1</v>
      </c>
      <c r="AY2204" s="56"/>
      <c r="AZ2204" s="427">
        <v>447.32991498650483</v>
      </c>
      <c r="BA2204" s="200">
        <v>466117.19692778622</v>
      </c>
      <c r="BB2204" s="201">
        <v>1.0419987157394741</v>
      </c>
      <c r="BC2204" s="425">
        <v>1</v>
      </c>
      <c r="BD2204" s="139"/>
    </row>
    <row r="2205" spans="1:56" ht="11.25" customHeight="1">
      <c r="A2205" s="123">
        <v>469</v>
      </c>
      <c r="B2205" s="6" t="s">
        <v>308</v>
      </c>
      <c r="C2205" s="345">
        <v>4</v>
      </c>
      <c r="D2205" s="57">
        <v>37340</v>
      </c>
      <c r="E2205" s="94">
        <v>250</v>
      </c>
      <c r="F2205" s="55" t="s">
        <v>305</v>
      </c>
      <c r="G2205" s="55" t="s">
        <v>748</v>
      </c>
      <c r="H2205" s="55" t="s">
        <v>306</v>
      </c>
      <c r="I2205" s="55" t="s">
        <v>849</v>
      </c>
      <c r="J2205" s="55" t="s">
        <v>591</v>
      </c>
      <c r="K2205" s="55" t="s">
        <v>848</v>
      </c>
      <c r="L2205" s="55"/>
      <c r="M2205" s="8"/>
      <c r="N2205" s="58"/>
      <c r="O2205" s="55"/>
      <c r="P2205" s="55"/>
      <c r="Q2205" s="55"/>
      <c r="R2205" s="8"/>
      <c r="S2205" s="58"/>
      <c r="T2205" s="55"/>
      <c r="U2205" s="55"/>
      <c r="V2205" s="55"/>
      <c r="W2205" s="8"/>
      <c r="X2205" s="58"/>
      <c r="Y2205" s="55"/>
      <c r="Z2205" s="55"/>
      <c r="AA2205" s="197"/>
      <c r="AB2205" s="8"/>
      <c r="AC2205" s="58"/>
      <c r="AD2205" s="55"/>
      <c r="AE2205" s="55"/>
      <c r="AF2205" s="197"/>
      <c r="AG2205" s="8"/>
      <c r="AH2205" s="58"/>
      <c r="AI2205" s="55"/>
      <c r="AJ2205" s="55"/>
      <c r="AK2205" s="55">
        <v>1174.98</v>
      </c>
      <c r="AL2205" s="8">
        <v>1208393.5590731772</v>
      </c>
      <c r="AM2205" s="58">
        <v>1.0284375555951397</v>
      </c>
      <c r="AN2205" s="237">
        <v>1</v>
      </c>
      <c r="AO2205" s="228"/>
      <c r="AP2205" s="55">
        <v>867.9</v>
      </c>
      <c r="AQ2205" s="200">
        <v>935979.16835037176</v>
      </c>
      <c r="AR2205" s="201">
        <v>1.0784412586131717</v>
      </c>
      <c r="AS2205" s="55">
        <v>1</v>
      </c>
      <c r="AT2205" s="55"/>
      <c r="AU2205" s="423">
        <v>1208.7857600404886</v>
      </c>
      <c r="AV2205" s="200">
        <v>1223716.0985061026</v>
      </c>
      <c r="AW2205" s="201">
        <v>1.012351517497289</v>
      </c>
      <c r="AX2205" s="423">
        <v>1</v>
      </c>
      <c r="AY2205" s="55"/>
      <c r="AZ2205" s="427">
        <v>952.3994860201426</v>
      </c>
      <c r="BA2205" s="200">
        <v>1001445.4754908683</v>
      </c>
      <c r="BB2205" s="201">
        <v>1.0514972867905228</v>
      </c>
      <c r="BC2205" s="425">
        <v>1</v>
      </c>
      <c r="BD2205" s="136"/>
    </row>
    <row r="2206" spans="1:56" ht="11.25" customHeight="1">
      <c r="A2206" s="123">
        <v>469</v>
      </c>
      <c r="B2206" s="6" t="s">
        <v>308</v>
      </c>
      <c r="C2206" s="345">
        <v>5</v>
      </c>
      <c r="D2206" s="57">
        <v>37802</v>
      </c>
      <c r="E2206" s="94">
        <v>250</v>
      </c>
      <c r="F2206" s="55" t="s">
        <v>305</v>
      </c>
      <c r="G2206" s="55" t="s">
        <v>748</v>
      </c>
      <c r="H2206" s="55" t="s">
        <v>306</v>
      </c>
      <c r="I2206" s="55" t="s">
        <v>849</v>
      </c>
      <c r="J2206" s="55" t="s">
        <v>591</v>
      </c>
      <c r="K2206" s="55" t="s">
        <v>848</v>
      </c>
      <c r="L2206" s="55"/>
      <c r="M2206" s="8"/>
      <c r="N2206" s="58"/>
      <c r="O2206" s="55"/>
      <c r="P2206" s="55"/>
      <c r="Q2206" s="55"/>
      <c r="R2206" s="8"/>
      <c r="S2206" s="58"/>
      <c r="T2206" s="55"/>
      <c r="U2206" s="55"/>
      <c r="V2206" s="55"/>
      <c r="W2206" s="8"/>
      <c r="X2206" s="58"/>
      <c r="Y2206" s="55"/>
      <c r="Z2206" s="55"/>
      <c r="AA2206" s="197"/>
      <c r="AB2206" s="8"/>
      <c r="AC2206" s="58"/>
      <c r="AD2206" s="55"/>
      <c r="AE2206" s="55"/>
      <c r="AF2206" s="197"/>
      <c r="AG2206" s="8"/>
      <c r="AH2206" s="58"/>
      <c r="AI2206" s="55"/>
      <c r="AJ2206" s="55"/>
      <c r="AK2206" s="55">
        <v>1078.0899999999999</v>
      </c>
      <c r="AL2206" s="8">
        <v>1105006.9655515102</v>
      </c>
      <c r="AM2206" s="58">
        <v>1.0249672713331079</v>
      </c>
      <c r="AN2206" s="237">
        <v>1</v>
      </c>
      <c r="AO2206" s="228"/>
      <c r="AP2206" s="55">
        <v>1039.1959999999999</v>
      </c>
      <c r="AQ2206" s="200">
        <v>1106279.4236892972</v>
      </c>
      <c r="AR2206" s="201">
        <v>1.0645531965955386</v>
      </c>
      <c r="AS2206" s="55">
        <v>1</v>
      </c>
      <c r="AT2206" s="55"/>
      <c r="AU2206" s="423">
        <v>1236.8608068847564</v>
      </c>
      <c r="AV2206" s="200">
        <v>1237116.2462644367</v>
      </c>
      <c r="AW2206" s="201">
        <v>1.0002065223331991</v>
      </c>
      <c r="AX2206" s="423">
        <v>1</v>
      </c>
      <c r="AY2206" s="55"/>
      <c r="AZ2206" s="427">
        <v>928.90613293271065</v>
      </c>
      <c r="BA2206" s="200">
        <v>976273.53375899233</v>
      </c>
      <c r="BB2206" s="201">
        <v>1.0509926666936034</v>
      </c>
      <c r="BC2206" s="425">
        <v>1</v>
      </c>
      <c r="BD2206" s="136"/>
    </row>
    <row r="2207" spans="1:56" ht="11.25" customHeight="1">
      <c r="A2207" s="123">
        <v>469</v>
      </c>
      <c r="B2207" s="6" t="s">
        <v>308</v>
      </c>
      <c r="C2207" s="345">
        <v>6</v>
      </c>
      <c r="D2207" s="57">
        <v>40054</v>
      </c>
      <c r="E2207" s="94">
        <v>250</v>
      </c>
      <c r="F2207" s="55" t="s">
        <v>305</v>
      </c>
      <c r="G2207" s="55" t="s">
        <v>748</v>
      </c>
      <c r="H2207" s="55" t="s">
        <v>306</v>
      </c>
      <c r="I2207" s="55" t="s">
        <v>849</v>
      </c>
      <c r="J2207" s="55" t="s">
        <v>591</v>
      </c>
      <c r="K2207" s="55" t="s">
        <v>848</v>
      </c>
      <c r="L2207" s="55"/>
      <c r="M2207" s="8"/>
      <c r="N2207" s="58"/>
      <c r="O2207" s="55"/>
      <c r="P2207" s="55"/>
      <c r="Q2207" s="55"/>
      <c r="R2207" s="8"/>
      <c r="S2207" s="58"/>
      <c r="T2207" s="55"/>
      <c r="U2207" s="55"/>
      <c r="V2207" s="55"/>
      <c r="W2207" s="8"/>
      <c r="X2207" s="58"/>
      <c r="Y2207" s="55"/>
      <c r="Z2207" s="55"/>
      <c r="AA2207" s="197"/>
      <c r="AB2207" s="8"/>
      <c r="AC2207" s="58"/>
      <c r="AD2207" s="55"/>
      <c r="AE2207" s="55"/>
      <c r="AF2207" s="197"/>
      <c r="AG2207" s="8"/>
      <c r="AH2207" s="58"/>
      <c r="AI2207" s="55"/>
      <c r="AJ2207" s="55"/>
      <c r="AK2207" s="55">
        <v>1303.8399999999999</v>
      </c>
      <c r="AL2207" s="8">
        <v>1329597.502484198</v>
      </c>
      <c r="AM2207" s="58">
        <v>1.0197551098940039</v>
      </c>
      <c r="AN2207" s="237">
        <v>1</v>
      </c>
      <c r="AO2207" s="228"/>
      <c r="AP2207" s="55">
        <v>993.41600000000005</v>
      </c>
      <c r="AQ2207" s="200">
        <v>1051855.794089067</v>
      </c>
      <c r="AR2207" s="201">
        <v>1.058827111793113</v>
      </c>
      <c r="AS2207" s="55">
        <v>1</v>
      </c>
      <c r="AT2207" s="55"/>
      <c r="AU2207" s="423">
        <v>1285.8452433757568</v>
      </c>
      <c r="AV2207" s="200">
        <v>1267631.1500809861</v>
      </c>
      <c r="AW2207" s="201">
        <v>0.98583492579017296</v>
      </c>
      <c r="AX2207" s="423">
        <v>1</v>
      </c>
      <c r="AY2207" s="55"/>
      <c r="AZ2207" s="427">
        <v>446.82172355998523</v>
      </c>
      <c r="BA2207" s="200">
        <v>471847.47066055948</v>
      </c>
      <c r="BB2207" s="201">
        <v>1.0560083491491536</v>
      </c>
      <c r="BC2207" s="425">
        <v>1</v>
      </c>
      <c r="BD2207" s="136"/>
    </row>
    <row r="2208" spans="1:56" s="4" customFormat="1" ht="11.25" customHeight="1">
      <c r="A2208" s="123">
        <v>469</v>
      </c>
      <c r="B2208" s="6" t="s">
        <v>308</v>
      </c>
      <c r="C2208" s="345">
        <v>7</v>
      </c>
      <c r="D2208" s="57">
        <v>43905</v>
      </c>
      <c r="E2208" s="94">
        <v>660</v>
      </c>
      <c r="F2208" s="122" t="s">
        <v>305</v>
      </c>
      <c r="G2208" s="122" t="s">
        <v>748</v>
      </c>
      <c r="H2208" s="122" t="s">
        <v>306</v>
      </c>
      <c r="I2208" s="55" t="s">
        <v>849</v>
      </c>
      <c r="J2208" s="55" t="s">
        <v>591</v>
      </c>
      <c r="K2208" s="55" t="s">
        <v>848</v>
      </c>
      <c r="L2208" s="55"/>
      <c r="M2208" s="8"/>
      <c r="N2208" s="58"/>
      <c r="O2208" s="55"/>
      <c r="P2208" s="55"/>
      <c r="Q2208" s="55"/>
      <c r="R2208" s="8"/>
      <c r="S2208" s="58"/>
      <c r="T2208" s="55"/>
      <c r="U2208" s="55"/>
      <c r="V2208" s="55">
        <v>0</v>
      </c>
      <c r="W2208" s="8">
        <v>0</v>
      </c>
      <c r="X2208" s="58">
        <v>0</v>
      </c>
      <c r="Y2208" s="55"/>
      <c r="Z2208" s="55">
        <v>1</v>
      </c>
      <c r="AA2208" s="197">
        <v>1220.9399719999999</v>
      </c>
      <c r="AB2208" s="8">
        <v>1166866.8844856245</v>
      </c>
      <c r="AC2208" s="58">
        <v>0.95571191970576641</v>
      </c>
      <c r="AD2208" s="55"/>
      <c r="AE2208" s="55">
        <v>1</v>
      </c>
      <c r="AF2208" s="197">
        <v>2948.7820000000002</v>
      </c>
      <c r="AG2208" s="8">
        <v>2732535.8322643102</v>
      </c>
      <c r="AH2208" s="58">
        <v>0.92666593605912884</v>
      </c>
      <c r="AI2208" s="55"/>
      <c r="AJ2208" s="55">
        <v>1</v>
      </c>
      <c r="AK2208" s="55">
        <v>1461.6939259999999</v>
      </c>
      <c r="AL2208" s="8">
        <v>1397458.2032876788</v>
      </c>
      <c r="AM2208" s="58">
        <v>0.95605391691808872</v>
      </c>
      <c r="AN2208" s="237">
        <v>1</v>
      </c>
      <c r="AO2208" s="228">
        <v>1</v>
      </c>
      <c r="AP2208" s="55">
        <v>2967.9319860000001</v>
      </c>
      <c r="AQ2208" s="200">
        <v>3086473.3680863967</v>
      </c>
      <c r="AR2208" s="201">
        <v>1.0399407340348656</v>
      </c>
      <c r="AS2208" s="55">
        <v>1</v>
      </c>
      <c r="AT2208" s="55">
        <v>1</v>
      </c>
      <c r="AU2208" s="423">
        <v>3772.7565741686039</v>
      </c>
      <c r="AV2208" s="200">
        <v>3596163.825226713</v>
      </c>
      <c r="AW2208" s="201">
        <v>0.9531926469491856</v>
      </c>
      <c r="AX2208" s="423">
        <v>1</v>
      </c>
      <c r="AY2208" s="55">
        <v>1</v>
      </c>
      <c r="AZ2208" s="427">
        <v>3362.2421049836553</v>
      </c>
      <c r="BA2208" s="200">
        <v>3359577.4437200888</v>
      </c>
      <c r="BB2208" s="201">
        <v>0.99920747489908091</v>
      </c>
      <c r="BC2208" s="425">
        <v>1</v>
      </c>
      <c r="BD2208" s="136">
        <v>1</v>
      </c>
    </row>
    <row r="2209" spans="1:56" ht="11.25" customHeight="1">
      <c r="A2209" s="123">
        <v>469</v>
      </c>
      <c r="B2209" s="6" t="s">
        <v>308</v>
      </c>
      <c r="C2209" s="345">
        <v>8</v>
      </c>
      <c r="D2209" s="57">
        <v>44475</v>
      </c>
      <c r="E2209" s="94">
        <v>660</v>
      </c>
      <c r="F2209" s="55" t="s">
        <v>305</v>
      </c>
      <c r="G2209" s="55" t="s">
        <v>748</v>
      </c>
      <c r="H2209" s="55" t="s">
        <v>306</v>
      </c>
      <c r="I2209" s="55" t="s">
        <v>849</v>
      </c>
      <c r="J2209" s="55" t="s">
        <v>591</v>
      </c>
      <c r="K2209" s="55" t="s">
        <v>848</v>
      </c>
      <c r="L2209" s="55"/>
      <c r="M2209" s="8"/>
      <c r="N2209" s="58"/>
      <c r="O2209" s="55"/>
      <c r="P2209" s="55"/>
      <c r="Q2209" s="55"/>
      <c r="R2209" s="8"/>
      <c r="S2209" s="58"/>
      <c r="T2209" s="55"/>
      <c r="U2209" s="55"/>
      <c r="V2209" s="55"/>
      <c r="W2209" s="8"/>
      <c r="X2209" s="58"/>
      <c r="Y2209" s="55"/>
      <c r="Z2209" s="55"/>
      <c r="AA2209" s="197"/>
      <c r="AB2209" s="8"/>
      <c r="AC2209" s="58"/>
      <c r="AD2209" s="55"/>
      <c r="AE2209" s="55"/>
      <c r="AF2209" s="197">
        <v>1116.162</v>
      </c>
      <c r="AG2209" s="8">
        <v>1126817.342880273</v>
      </c>
      <c r="AH2209" s="58">
        <v>1.0095464125102567</v>
      </c>
      <c r="AI2209" s="55"/>
      <c r="AJ2209" s="55">
        <v>1</v>
      </c>
      <c r="AK2209" s="55">
        <v>2897.675538</v>
      </c>
      <c r="AL2209" s="8">
        <v>2796731.9509137189</v>
      </c>
      <c r="AM2209" s="58">
        <v>0.96516394407775785</v>
      </c>
      <c r="AN2209" s="237">
        <v>1</v>
      </c>
      <c r="AO2209" s="228">
        <v>1</v>
      </c>
      <c r="AP2209" s="55">
        <v>3102.105051</v>
      </c>
      <c r="AQ2209" s="200">
        <v>3182949.7721970594</v>
      </c>
      <c r="AR2209" s="201">
        <v>1.0260612454665254</v>
      </c>
      <c r="AS2209" s="55">
        <v>1</v>
      </c>
      <c r="AT2209" s="55">
        <v>1</v>
      </c>
      <c r="AU2209" s="423">
        <v>2779.337662991084</v>
      </c>
      <c r="AV2209" s="200">
        <v>2635086.8914384576</v>
      </c>
      <c r="AW2209" s="201">
        <v>0.94809886777219232</v>
      </c>
      <c r="AX2209" s="423">
        <v>1</v>
      </c>
      <c r="AY2209" s="55">
        <v>1</v>
      </c>
      <c r="AZ2209" s="427">
        <v>3457.2205287643469</v>
      </c>
      <c r="BA2209" s="200">
        <v>3524531.3317125388</v>
      </c>
      <c r="BB2209" s="201">
        <v>1.0194696295443582</v>
      </c>
      <c r="BC2209" s="425">
        <v>1</v>
      </c>
      <c r="BD2209" s="136">
        <v>1</v>
      </c>
    </row>
    <row r="2210" spans="1:56" ht="11.25" customHeight="1">
      <c r="A2210" s="357">
        <v>470</v>
      </c>
      <c r="B2210" s="263" t="s">
        <v>985</v>
      </c>
      <c r="C2210" s="344">
        <v>0</v>
      </c>
      <c r="D2210" s="264"/>
      <c r="E2210" s="421">
        <v>35</v>
      </c>
      <c r="F2210" s="263" t="s">
        <v>151</v>
      </c>
      <c r="G2210" s="263" t="s">
        <v>748</v>
      </c>
      <c r="H2210" s="263" t="s">
        <v>152</v>
      </c>
      <c r="I2210" s="263" t="s">
        <v>103</v>
      </c>
      <c r="J2210" s="263"/>
      <c r="K2210" s="263"/>
      <c r="L2210" s="267">
        <v>70.336550000000003</v>
      </c>
      <c r="M2210" s="265">
        <v>0</v>
      </c>
      <c r="N2210" s="268">
        <v>0</v>
      </c>
      <c r="O2210" s="263"/>
      <c r="P2210" s="263"/>
      <c r="Q2210" s="267">
        <v>92.087249999999997</v>
      </c>
      <c r="R2210" s="265">
        <v>0</v>
      </c>
      <c r="S2210" s="268">
        <v>0</v>
      </c>
      <c r="T2210" s="263"/>
      <c r="U2210" s="263"/>
      <c r="V2210" s="267">
        <v>114.9225</v>
      </c>
      <c r="W2210" s="265">
        <v>0</v>
      </c>
      <c r="X2210" s="268">
        <v>0</v>
      </c>
      <c r="Y2210" s="263"/>
      <c r="Z2210" s="263"/>
      <c r="AA2210" s="265">
        <v>110.51465</v>
      </c>
      <c r="AB2210" s="265">
        <v>0</v>
      </c>
      <c r="AC2210" s="268">
        <v>0</v>
      </c>
      <c r="AD2210" s="263"/>
      <c r="AE2210" s="263"/>
      <c r="AF2210" s="271">
        <v>33.073799999999999</v>
      </c>
      <c r="AG2210" s="265">
        <v>0</v>
      </c>
      <c r="AH2210" s="268">
        <v>0</v>
      </c>
      <c r="AI2210" s="263"/>
      <c r="AJ2210" s="263"/>
      <c r="AK2210" s="263">
        <v>0</v>
      </c>
      <c r="AL2210" s="265">
        <v>0</v>
      </c>
      <c r="AM2210" s="268">
        <v>0</v>
      </c>
      <c r="AN2210" s="263"/>
      <c r="AO2210" s="313"/>
      <c r="AP2210" s="263">
        <v>26.35755</v>
      </c>
      <c r="AQ2210" s="265">
        <v>0</v>
      </c>
      <c r="AR2210" s="268">
        <v>0</v>
      </c>
      <c r="AS2210" s="263"/>
      <c r="AT2210" s="263"/>
      <c r="AU2210" s="422">
        <v>122.83275</v>
      </c>
      <c r="AV2210" s="265">
        <v>0</v>
      </c>
      <c r="AW2210" s="268">
        <v>0</v>
      </c>
      <c r="AX2210" s="422"/>
      <c r="AY2210" s="263"/>
      <c r="AZ2210" s="422">
        <v>130.09625000000003</v>
      </c>
      <c r="BA2210" s="265">
        <v>0</v>
      </c>
      <c r="BB2210" s="268">
        <v>0</v>
      </c>
      <c r="BC2210" s="422"/>
      <c r="BD2210" s="263"/>
    </row>
    <row r="2211" spans="1:56" ht="11.25" customHeight="1">
      <c r="A2211" s="123">
        <v>470</v>
      </c>
      <c r="B2211" s="55" t="s">
        <v>985</v>
      </c>
      <c r="C2211" s="345">
        <v>1</v>
      </c>
      <c r="D2211" s="57">
        <v>28729</v>
      </c>
      <c r="E2211" s="8">
        <v>35</v>
      </c>
      <c r="F2211" s="55" t="s">
        <v>151</v>
      </c>
      <c r="G2211" s="55" t="s">
        <v>748</v>
      </c>
      <c r="H2211" s="55" t="s">
        <v>152</v>
      </c>
      <c r="I2211" s="55" t="s">
        <v>103</v>
      </c>
      <c r="J2211" s="55"/>
      <c r="K2211" s="55"/>
      <c r="L2211" s="55"/>
      <c r="M2211" s="8"/>
      <c r="N2211" s="58"/>
      <c r="O2211" s="55"/>
      <c r="P2211" s="55"/>
      <c r="Q2211" s="55"/>
      <c r="R2211" s="8"/>
      <c r="S2211" s="58"/>
      <c r="T2211" s="55"/>
      <c r="U2211" s="55"/>
      <c r="V2211" s="55"/>
      <c r="W2211" s="8"/>
      <c r="X2211" s="58"/>
      <c r="Y2211" s="55"/>
      <c r="Z2211" s="55"/>
      <c r="AA2211" s="55"/>
      <c r="AB2211" s="8"/>
      <c r="AC2211" s="58"/>
      <c r="AD2211" s="55"/>
      <c r="AE2211" s="55"/>
      <c r="AF2211" s="55"/>
      <c r="AG2211" s="8"/>
      <c r="AH2211" s="58"/>
      <c r="AI2211" s="55"/>
      <c r="AJ2211" s="55"/>
      <c r="AK2211" s="55">
        <v>0</v>
      </c>
      <c r="AL2211" s="8">
        <v>0</v>
      </c>
      <c r="AM2211" s="58">
        <v>0</v>
      </c>
      <c r="AN2211" s="55"/>
      <c r="AO2211" s="228"/>
      <c r="AP2211" s="55">
        <v>26.36</v>
      </c>
      <c r="AQ2211" s="200">
        <v>0</v>
      </c>
      <c r="AR2211" s="201">
        <v>0</v>
      </c>
      <c r="AS2211" s="55"/>
      <c r="AT2211" s="55"/>
      <c r="AU2211" s="423">
        <v>122.83275</v>
      </c>
      <c r="AV2211" s="200">
        <v>0</v>
      </c>
      <c r="AW2211" s="201">
        <v>0</v>
      </c>
      <c r="AX2211" s="423"/>
      <c r="AY2211" s="55"/>
      <c r="AZ2211" s="423">
        <v>130.09625000000003</v>
      </c>
      <c r="BA2211" s="200">
        <v>0</v>
      </c>
      <c r="BB2211" s="201">
        <v>0</v>
      </c>
      <c r="BC2211" s="425"/>
      <c r="BD2211" s="136"/>
    </row>
    <row r="2212" spans="1:56" ht="11.25" customHeight="1">
      <c r="A2212" s="357">
        <v>471</v>
      </c>
      <c r="B2212" s="263" t="s">
        <v>805</v>
      </c>
      <c r="C2212" s="344">
        <v>0</v>
      </c>
      <c r="D2212" s="264"/>
      <c r="E2212" s="421">
        <v>0</v>
      </c>
      <c r="F2212" s="263" t="s">
        <v>551</v>
      </c>
      <c r="G2212" s="263" t="s">
        <v>748</v>
      </c>
      <c r="H2212" s="263" t="s">
        <v>65</v>
      </c>
      <c r="I2212" s="263" t="s">
        <v>103</v>
      </c>
      <c r="J2212" s="263"/>
      <c r="K2212" s="263"/>
      <c r="L2212" s="277" t="s">
        <v>238</v>
      </c>
      <c r="M2212" s="265">
        <v>0</v>
      </c>
      <c r="N2212" s="268">
        <v>0</v>
      </c>
      <c r="O2212" s="263"/>
      <c r="P2212" s="263"/>
      <c r="Q2212" s="277" t="s">
        <v>238</v>
      </c>
      <c r="R2212" s="265">
        <v>0</v>
      </c>
      <c r="S2212" s="268">
        <v>0</v>
      </c>
      <c r="T2212" s="263"/>
      <c r="U2212" s="263"/>
      <c r="V2212" s="277" t="s">
        <v>238</v>
      </c>
      <c r="W2212" s="265">
        <v>0</v>
      </c>
      <c r="X2212" s="268">
        <v>0</v>
      </c>
      <c r="Y2212" s="263"/>
      <c r="Z2212" s="263"/>
      <c r="AA2212" s="276" t="s">
        <v>238</v>
      </c>
      <c r="AB2212" s="265">
        <v>0</v>
      </c>
      <c r="AC2212" s="268">
        <v>0</v>
      </c>
      <c r="AD2212" s="263"/>
      <c r="AE2212" s="263"/>
      <c r="AF2212" s="276" t="s">
        <v>238</v>
      </c>
      <c r="AG2212" s="265">
        <v>0</v>
      </c>
      <c r="AH2212" s="268">
        <v>0</v>
      </c>
      <c r="AI2212" s="263"/>
      <c r="AJ2212" s="263"/>
      <c r="AK2212" s="263"/>
      <c r="AL2212" s="265">
        <v>0</v>
      </c>
      <c r="AM2212" s="268">
        <v>0</v>
      </c>
      <c r="AN2212" s="263"/>
      <c r="AO2212" s="313"/>
      <c r="AP2212" s="263"/>
      <c r="AQ2212" s="265">
        <v>0</v>
      </c>
      <c r="AR2212" s="268">
        <v>0</v>
      </c>
      <c r="AS2212" s="263"/>
      <c r="AT2212" s="263"/>
      <c r="AU2212" s="422">
        <v>0</v>
      </c>
      <c r="AV2212" s="265">
        <v>0</v>
      </c>
      <c r="AW2212" s="268">
        <v>0</v>
      </c>
      <c r="AX2212" s="422"/>
      <c r="AY2212" s="263"/>
      <c r="AZ2212" s="422">
        <v>0</v>
      </c>
      <c r="BA2212" s="265">
        <v>0</v>
      </c>
      <c r="BB2212" s="268">
        <v>0</v>
      </c>
      <c r="BC2212" s="422"/>
      <c r="BD2212" s="263"/>
    </row>
    <row r="2213" spans="1:56" ht="11.25" customHeight="1">
      <c r="A2213" s="123">
        <v>471</v>
      </c>
      <c r="B2213" s="55" t="s">
        <v>805</v>
      </c>
      <c r="C2213" s="345">
        <v>1</v>
      </c>
      <c r="D2213" s="57">
        <v>36160</v>
      </c>
      <c r="E2213" s="94">
        <v>0</v>
      </c>
      <c r="F2213" s="55" t="s">
        <v>551</v>
      </c>
      <c r="G2213" s="55" t="s">
        <v>748</v>
      </c>
      <c r="H2213" s="55" t="s">
        <v>65</v>
      </c>
      <c r="I2213" s="55" t="s">
        <v>103</v>
      </c>
      <c r="J2213" s="55"/>
      <c r="K2213" s="55"/>
      <c r="L2213" s="228" t="s">
        <v>238</v>
      </c>
      <c r="M2213" s="8"/>
      <c r="N2213" s="58"/>
      <c r="O2213" s="55"/>
      <c r="P2213" s="55"/>
      <c r="Q2213" s="228" t="s">
        <v>238</v>
      </c>
      <c r="R2213" s="8"/>
      <c r="S2213" s="58"/>
      <c r="T2213" s="55"/>
      <c r="U2213" s="55"/>
      <c r="V2213" s="228" t="s">
        <v>238</v>
      </c>
      <c r="W2213" s="8"/>
      <c r="X2213" s="58"/>
      <c r="Y2213" s="55"/>
      <c r="Z2213" s="55"/>
      <c r="AA2213" s="228" t="s">
        <v>238</v>
      </c>
      <c r="AB2213" s="8"/>
      <c r="AC2213" s="58"/>
      <c r="AD2213" s="55"/>
      <c r="AE2213" s="55"/>
      <c r="AF2213" s="228" t="s">
        <v>238</v>
      </c>
      <c r="AG2213" s="8"/>
      <c r="AH2213" s="58"/>
      <c r="AI2213" s="55"/>
      <c r="AJ2213" s="55"/>
      <c r="AK2213" s="55"/>
      <c r="AL2213" s="8">
        <v>0</v>
      </c>
      <c r="AM2213" s="58">
        <v>0</v>
      </c>
      <c r="AN2213" s="55"/>
      <c r="AO2213" s="228"/>
      <c r="AP2213" s="55"/>
      <c r="AQ2213" s="200">
        <v>0</v>
      </c>
      <c r="AR2213" s="201">
        <v>0</v>
      </c>
      <c r="AS2213" s="55"/>
      <c r="AT2213" s="55"/>
      <c r="AU2213" s="245">
        <v>0</v>
      </c>
      <c r="AV2213" s="200">
        <v>0</v>
      </c>
      <c r="AW2213" s="201">
        <v>0</v>
      </c>
      <c r="AX2213" s="423"/>
      <c r="AY2213" s="55"/>
      <c r="AZ2213" s="423">
        <v>0</v>
      </c>
      <c r="BA2213" s="200">
        <v>0</v>
      </c>
      <c r="BB2213" s="201">
        <v>0</v>
      </c>
      <c r="BC2213" s="425"/>
      <c r="BD2213" s="136"/>
    </row>
    <row r="2214" spans="1:56" ht="11.25" customHeight="1">
      <c r="A2214" s="357">
        <v>472</v>
      </c>
      <c r="B2214" s="263" t="s">
        <v>911</v>
      </c>
      <c r="C2214" s="344">
        <v>0</v>
      </c>
      <c r="D2214" s="264"/>
      <c r="E2214" s="421">
        <v>63</v>
      </c>
      <c r="F2214" s="263" t="s">
        <v>540</v>
      </c>
      <c r="G2214" s="263" t="s">
        <v>338</v>
      </c>
      <c r="H2214" s="263" t="s">
        <v>710</v>
      </c>
      <c r="I2214" s="263" t="s">
        <v>849</v>
      </c>
      <c r="J2214" s="263" t="s">
        <v>591</v>
      </c>
      <c r="K2214" s="263" t="s">
        <v>848</v>
      </c>
      <c r="L2214" s="263">
        <v>0</v>
      </c>
      <c r="M2214" s="265">
        <v>0</v>
      </c>
      <c r="N2214" s="268">
        <v>0</v>
      </c>
      <c r="O2214" s="263">
        <v>1</v>
      </c>
      <c r="P2214" s="263"/>
      <c r="Q2214" s="267">
        <v>10.9472</v>
      </c>
      <c r="R2214" s="265">
        <v>13027.168</v>
      </c>
      <c r="S2214" s="268">
        <v>1.19</v>
      </c>
      <c r="T2214" s="263">
        <v>1</v>
      </c>
      <c r="U2214" s="263"/>
      <c r="V2214" s="267">
        <v>275.52800000000002</v>
      </c>
      <c r="W2214" s="265">
        <v>327878.32</v>
      </c>
      <c r="X2214" s="268">
        <v>1.19</v>
      </c>
      <c r="Y2214" s="263">
        <v>1</v>
      </c>
      <c r="Z2214" s="263"/>
      <c r="AA2214" s="267">
        <v>0</v>
      </c>
      <c r="AB2214" s="265">
        <v>0</v>
      </c>
      <c r="AC2214" s="268">
        <v>0</v>
      </c>
      <c r="AD2214" s="263">
        <v>1</v>
      </c>
      <c r="AE2214" s="263"/>
      <c r="AF2214" s="267">
        <v>0</v>
      </c>
      <c r="AG2214" s="265">
        <v>0</v>
      </c>
      <c r="AH2214" s="268">
        <v>0</v>
      </c>
      <c r="AI2214" s="263">
        <v>1</v>
      </c>
      <c r="AJ2214" s="263"/>
      <c r="AK2214" s="263">
        <v>0</v>
      </c>
      <c r="AL2214" s="265">
        <v>0</v>
      </c>
      <c r="AM2214" s="268">
        <v>0</v>
      </c>
      <c r="AN2214" s="263"/>
      <c r="AO2214" s="313"/>
      <c r="AP2214" s="263">
        <v>284.74299999999999</v>
      </c>
      <c r="AQ2214" s="265">
        <v>373379.33159088477</v>
      </c>
      <c r="AR2214" s="268">
        <v>1.3112853752010929</v>
      </c>
      <c r="AS2214" s="263"/>
      <c r="AT2214" s="263"/>
      <c r="AU2214" s="422">
        <v>320</v>
      </c>
      <c r="AV2214" s="265">
        <v>483498.09258165734</v>
      </c>
      <c r="AW2214" s="268">
        <v>1.5109315393176792</v>
      </c>
      <c r="AX2214" s="422"/>
      <c r="AY2214" s="263"/>
      <c r="AZ2214" s="422">
        <v>332.68700000000001</v>
      </c>
      <c r="BA2214" s="265">
        <v>433710.60710866615</v>
      </c>
      <c r="BB2214" s="268">
        <v>1.3036596173239896</v>
      </c>
      <c r="BC2214" s="422"/>
      <c r="BD2214" s="263"/>
    </row>
    <row r="2215" spans="1:56" s="4" customFormat="1" ht="11.25" customHeight="1">
      <c r="A2215" s="123">
        <v>472</v>
      </c>
      <c r="B2215" s="55" t="s">
        <v>911</v>
      </c>
      <c r="C2215" s="345">
        <v>1</v>
      </c>
      <c r="D2215" s="57">
        <v>40884</v>
      </c>
      <c r="E2215" s="94">
        <v>63</v>
      </c>
      <c r="F2215" s="55" t="s">
        <v>540</v>
      </c>
      <c r="G2215" s="55" t="s">
        <v>338</v>
      </c>
      <c r="H2215" s="55" t="s">
        <v>710</v>
      </c>
      <c r="I2215" s="55" t="s">
        <v>849</v>
      </c>
      <c r="J2215" s="55" t="s">
        <v>591</v>
      </c>
      <c r="K2215" s="55" t="s">
        <v>848</v>
      </c>
      <c r="L2215" s="55"/>
      <c r="M2215" s="8"/>
      <c r="N2215" s="58"/>
      <c r="O2215" s="55"/>
      <c r="P2215" s="55"/>
      <c r="Q2215" s="55"/>
      <c r="R2215" s="8"/>
      <c r="S2215" s="58"/>
      <c r="T2215" s="55"/>
      <c r="U2215" s="55"/>
      <c r="V2215" s="197">
        <v>275.52800000000002</v>
      </c>
      <c r="W2215" s="8">
        <v>327878.32</v>
      </c>
      <c r="X2215" s="58">
        <v>1.19</v>
      </c>
      <c r="Y2215" s="55"/>
      <c r="Z2215" s="55"/>
      <c r="AA2215" s="197"/>
      <c r="AB2215" s="8">
        <v>0</v>
      </c>
      <c r="AC2215" s="58">
        <v>0</v>
      </c>
      <c r="AD2215" s="55"/>
      <c r="AE2215" s="55"/>
      <c r="AF2215" s="197"/>
      <c r="AG2215" s="8">
        <v>0</v>
      </c>
      <c r="AH2215" s="58">
        <v>0</v>
      </c>
      <c r="AI2215" s="55"/>
      <c r="AJ2215" s="55"/>
      <c r="AK2215" s="55">
        <v>0</v>
      </c>
      <c r="AL2215" s="8">
        <v>0</v>
      </c>
      <c r="AM2215" s="58">
        <v>0</v>
      </c>
      <c r="AN2215" s="237">
        <v>1</v>
      </c>
      <c r="AO2215" s="228"/>
      <c r="AP2215" s="55">
        <v>284.74299999999999</v>
      </c>
      <c r="AQ2215" s="200">
        <v>373379.33159088477</v>
      </c>
      <c r="AR2215" s="201">
        <v>1.3112853752010929</v>
      </c>
      <c r="AS2215" s="55">
        <v>1</v>
      </c>
      <c r="AT2215" s="55"/>
      <c r="AU2215" s="423">
        <v>320</v>
      </c>
      <c r="AV2215" s="200">
        <v>483498.09258165734</v>
      </c>
      <c r="AW2215" s="201">
        <v>1.5109315393176792</v>
      </c>
      <c r="AX2215" s="423">
        <v>1</v>
      </c>
      <c r="AY2215" s="55"/>
      <c r="AZ2215" s="424">
        <v>332.68700000000001</v>
      </c>
      <c r="BA2215" s="200">
        <v>433710.60710866615</v>
      </c>
      <c r="BB2215" s="201">
        <v>1.3036596173239896</v>
      </c>
      <c r="BC2215" s="425">
        <v>1</v>
      </c>
      <c r="BD2215" s="136"/>
    </row>
    <row r="2216" spans="1:56" ht="11.25" customHeight="1">
      <c r="A2216" s="357">
        <v>473</v>
      </c>
      <c r="B2216" s="263" t="s">
        <v>1125</v>
      </c>
      <c r="C2216" s="344">
        <v>0</v>
      </c>
      <c r="D2216" s="264"/>
      <c r="E2216" s="421">
        <v>0</v>
      </c>
      <c r="F2216" s="263" t="s">
        <v>540</v>
      </c>
      <c r="G2216" s="263" t="s">
        <v>338</v>
      </c>
      <c r="H2216" s="263" t="s">
        <v>1126</v>
      </c>
      <c r="I2216" s="263" t="s">
        <v>849</v>
      </c>
      <c r="J2216" s="263" t="s">
        <v>591</v>
      </c>
      <c r="K2216" s="263" t="s">
        <v>848</v>
      </c>
      <c r="L2216" s="285" t="s">
        <v>238</v>
      </c>
      <c r="M2216" s="265">
        <v>0</v>
      </c>
      <c r="N2216" s="268">
        <v>0</v>
      </c>
      <c r="O2216" s="263">
        <v>1</v>
      </c>
      <c r="P2216" s="263"/>
      <c r="Q2216" s="285" t="s">
        <v>238</v>
      </c>
      <c r="R2216" s="265">
        <v>0</v>
      </c>
      <c r="S2216" s="268">
        <v>0</v>
      </c>
      <c r="T2216" s="263">
        <v>1</v>
      </c>
      <c r="U2216" s="263"/>
      <c r="V2216" s="277" t="s">
        <v>238</v>
      </c>
      <c r="W2216" s="265">
        <v>0</v>
      </c>
      <c r="X2216" s="268">
        <v>0</v>
      </c>
      <c r="Y2216" s="263"/>
      <c r="Z2216" s="263"/>
      <c r="AA2216" s="277" t="s">
        <v>238</v>
      </c>
      <c r="AB2216" s="265">
        <v>0</v>
      </c>
      <c r="AC2216" s="268">
        <v>0</v>
      </c>
      <c r="AD2216" s="263">
        <v>1</v>
      </c>
      <c r="AE2216" s="263"/>
      <c r="AF2216" s="277" t="s">
        <v>238</v>
      </c>
      <c r="AG2216" s="265">
        <v>0</v>
      </c>
      <c r="AH2216" s="268">
        <v>0</v>
      </c>
      <c r="AI2216" s="263">
        <v>1</v>
      </c>
      <c r="AJ2216" s="263"/>
      <c r="AK2216" s="263">
        <v>0</v>
      </c>
      <c r="AL2216" s="265">
        <v>0</v>
      </c>
      <c r="AM2216" s="268">
        <v>0</v>
      </c>
      <c r="AN2216" s="263"/>
      <c r="AO2216" s="313"/>
      <c r="AP2216" s="263">
        <v>0</v>
      </c>
      <c r="AQ2216" s="265">
        <v>0</v>
      </c>
      <c r="AR2216" s="268">
        <v>0</v>
      </c>
      <c r="AS2216" s="263"/>
      <c r="AT2216" s="263"/>
      <c r="AU2216" s="422">
        <v>0</v>
      </c>
      <c r="AV2216" s="265">
        <v>0</v>
      </c>
      <c r="AW2216" s="268">
        <v>0</v>
      </c>
      <c r="AX2216" s="422"/>
      <c r="AY2216" s="263"/>
      <c r="AZ2216" s="422">
        <v>0</v>
      </c>
      <c r="BA2216" s="265">
        <v>0</v>
      </c>
      <c r="BB2216" s="268">
        <v>0</v>
      </c>
      <c r="BC2216" s="422"/>
      <c r="BD2216" s="263"/>
    </row>
    <row r="2217" spans="1:56" s="4" customFormat="1" ht="11.25" customHeight="1">
      <c r="A2217" s="123">
        <v>473</v>
      </c>
      <c r="B2217" s="55" t="s">
        <v>1125</v>
      </c>
      <c r="C2217" s="345">
        <v>1</v>
      </c>
      <c r="D2217" s="57">
        <v>42094</v>
      </c>
      <c r="E2217" s="94">
        <v>0</v>
      </c>
      <c r="F2217" s="122" t="s">
        <v>540</v>
      </c>
      <c r="G2217" s="122" t="s">
        <v>338</v>
      </c>
      <c r="H2217" s="122" t="s">
        <v>1126</v>
      </c>
      <c r="I2217" s="55" t="s">
        <v>849</v>
      </c>
      <c r="J2217" s="55" t="s">
        <v>591</v>
      </c>
      <c r="K2217" s="55" t="s">
        <v>848</v>
      </c>
      <c r="L2217" s="228" t="s">
        <v>238</v>
      </c>
      <c r="M2217" s="8">
        <v>0</v>
      </c>
      <c r="N2217" s="58">
        <v>0</v>
      </c>
      <c r="O2217" s="55"/>
      <c r="P2217" s="55">
        <v>1</v>
      </c>
      <c r="Q2217" s="228" t="s">
        <v>238</v>
      </c>
      <c r="R2217" s="8">
        <v>0</v>
      </c>
      <c r="S2217" s="58">
        <v>0</v>
      </c>
      <c r="T2217" s="55"/>
      <c r="U2217" s="55">
        <v>1</v>
      </c>
      <c r="V2217" s="228" t="s">
        <v>238</v>
      </c>
      <c r="W2217" s="8">
        <v>0</v>
      </c>
      <c r="X2217" s="58">
        <v>0</v>
      </c>
      <c r="Y2217" s="55"/>
      <c r="Z2217" s="55">
        <v>1</v>
      </c>
      <c r="AA2217" s="228" t="s">
        <v>238</v>
      </c>
      <c r="AB2217" s="8">
        <v>0</v>
      </c>
      <c r="AC2217" s="58">
        <v>0</v>
      </c>
      <c r="AD2217" s="55"/>
      <c r="AE2217" s="55"/>
      <c r="AF2217" s="228" t="s">
        <v>238</v>
      </c>
      <c r="AG2217" s="8">
        <v>0</v>
      </c>
      <c r="AH2217" s="58">
        <v>0</v>
      </c>
      <c r="AI2217" s="55"/>
      <c r="AJ2217" s="55"/>
      <c r="AK2217" s="55">
        <v>0</v>
      </c>
      <c r="AL2217" s="8">
        <v>0</v>
      </c>
      <c r="AM2217" s="58">
        <v>0</v>
      </c>
      <c r="AN2217" s="237">
        <v>1</v>
      </c>
      <c r="AO2217" s="228"/>
      <c r="AP2217" s="55">
        <v>0</v>
      </c>
      <c r="AQ2217" s="200">
        <v>0</v>
      </c>
      <c r="AR2217" s="201">
        <v>0</v>
      </c>
      <c r="AS2217" s="55">
        <v>1</v>
      </c>
      <c r="AT2217" s="55"/>
      <c r="AU2217" s="423">
        <v>0</v>
      </c>
      <c r="AV2217" s="200">
        <v>0</v>
      </c>
      <c r="AW2217" s="201">
        <v>0</v>
      </c>
      <c r="AX2217" s="423">
        <v>1</v>
      </c>
      <c r="AY2217" s="55"/>
      <c r="AZ2217" s="423">
        <v>0</v>
      </c>
      <c r="BA2217" s="200">
        <v>0</v>
      </c>
      <c r="BB2217" s="201">
        <v>0</v>
      </c>
      <c r="BC2217" s="425">
        <v>1</v>
      </c>
      <c r="BD2217" s="136"/>
    </row>
    <row r="2218" spans="1:56" s="4" customFormat="1" ht="11.25" customHeight="1">
      <c r="A2218" s="357">
        <v>474</v>
      </c>
      <c r="B2218" s="263" t="s">
        <v>508</v>
      </c>
      <c r="C2218" s="344">
        <v>0</v>
      </c>
      <c r="D2218" s="264"/>
      <c r="E2218" s="421">
        <v>36</v>
      </c>
      <c r="F2218" s="263" t="s">
        <v>132</v>
      </c>
      <c r="G2218" s="263" t="s">
        <v>748</v>
      </c>
      <c r="H2218" s="263" t="s">
        <v>385</v>
      </c>
      <c r="I2218" s="263" t="s">
        <v>103</v>
      </c>
      <c r="J2218" s="263"/>
      <c r="K2218" s="263"/>
      <c r="L2218" s="267">
        <v>97.22144999999999</v>
      </c>
      <c r="M2218" s="265">
        <v>0</v>
      </c>
      <c r="N2218" s="268">
        <v>0</v>
      </c>
      <c r="O2218" s="263"/>
      <c r="P2218" s="263"/>
      <c r="Q2218" s="267">
        <v>151.7773</v>
      </c>
      <c r="R2218" s="265">
        <v>0</v>
      </c>
      <c r="S2218" s="268">
        <v>0</v>
      </c>
      <c r="T2218" s="263"/>
      <c r="U2218" s="263"/>
      <c r="V2218" s="267">
        <v>130.98179999999999</v>
      </c>
      <c r="W2218" s="265">
        <v>0</v>
      </c>
      <c r="X2218" s="268">
        <v>0</v>
      </c>
      <c r="Y2218" s="263"/>
      <c r="Z2218" s="263"/>
      <c r="AA2218" s="265">
        <v>122.53425000000001</v>
      </c>
      <c r="AB2218" s="265">
        <v>0</v>
      </c>
      <c r="AC2218" s="268">
        <v>0</v>
      </c>
      <c r="AD2218" s="263"/>
      <c r="AE2218" s="263"/>
      <c r="AF2218" s="271">
        <v>101.4701</v>
      </c>
      <c r="AG2218" s="265">
        <v>0</v>
      </c>
      <c r="AH2218" s="268">
        <v>0</v>
      </c>
      <c r="AI2218" s="263"/>
      <c r="AJ2218" s="263"/>
      <c r="AK2218" s="263">
        <v>88.097300000000004</v>
      </c>
      <c r="AL2218" s="265">
        <v>0</v>
      </c>
      <c r="AM2218" s="268">
        <v>0</v>
      </c>
      <c r="AN2218" s="263"/>
      <c r="AO2218" s="313"/>
      <c r="AP2218" s="263">
        <v>33.32255</v>
      </c>
      <c r="AQ2218" s="265">
        <v>0</v>
      </c>
      <c r="AR2218" s="268">
        <v>0</v>
      </c>
      <c r="AS2218" s="263"/>
      <c r="AT2218" s="263"/>
      <c r="AU2218" s="422">
        <v>101.43029999999999</v>
      </c>
      <c r="AV2218" s="265">
        <v>0</v>
      </c>
      <c r="AW2218" s="268">
        <v>0</v>
      </c>
      <c r="AX2218" s="422"/>
      <c r="AY2218" s="263"/>
      <c r="AZ2218" s="422">
        <v>96.465249999999997</v>
      </c>
      <c r="BA2218" s="265">
        <v>0</v>
      </c>
      <c r="BB2218" s="268">
        <v>0</v>
      </c>
      <c r="BC2218" s="422"/>
      <c r="BD2218" s="263"/>
    </row>
    <row r="2219" spans="1:56" ht="11.25" customHeight="1">
      <c r="A2219" s="123">
        <v>474</v>
      </c>
      <c r="B2219" s="55" t="s">
        <v>508</v>
      </c>
      <c r="C2219" s="345">
        <v>1</v>
      </c>
      <c r="D2219" s="57">
        <v>20909</v>
      </c>
      <c r="E2219" s="8">
        <v>9</v>
      </c>
      <c r="F2219" s="55" t="s">
        <v>132</v>
      </c>
      <c r="G2219" s="55" t="s">
        <v>748</v>
      </c>
      <c r="H2219" s="55" t="s">
        <v>385</v>
      </c>
      <c r="I2219" s="55" t="s">
        <v>103</v>
      </c>
      <c r="J2219" s="55"/>
      <c r="K2219" s="55"/>
      <c r="L2219" s="55"/>
      <c r="M2219" s="8"/>
      <c r="N2219" s="58"/>
      <c r="O2219" s="55"/>
      <c r="P2219" s="55"/>
      <c r="Q2219" s="55"/>
      <c r="R2219" s="8"/>
      <c r="S2219" s="58"/>
      <c r="T2219" s="55"/>
      <c r="U2219" s="55"/>
      <c r="V2219" s="55"/>
      <c r="W2219" s="8"/>
      <c r="X2219" s="58"/>
      <c r="Y2219" s="55"/>
      <c r="Z2219" s="55"/>
      <c r="AA2219" s="55"/>
      <c r="AB2219" s="8"/>
      <c r="AC2219" s="58"/>
      <c r="AD2219" s="55"/>
      <c r="AE2219" s="55"/>
      <c r="AF2219" s="55"/>
      <c r="AG2219" s="8"/>
      <c r="AH2219" s="58"/>
      <c r="AI2219" s="55"/>
      <c r="AJ2219" s="55"/>
      <c r="AK2219" s="55">
        <v>13.02455</v>
      </c>
      <c r="AL2219" s="8">
        <v>0</v>
      </c>
      <c r="AM2219" s="58">
        <v>0</v>
      </c>
      <c r="AN2219" s="55"/>
      <c r="AO2219" s="228"/>
      <c r="AP2219" s="55">
        <v>0.51</v>
      </c>
      <c r="AQ2219" s="200">
        <v>0</v>
      </c>
      <c r="AR2219" s="201">
        <v>0</v>
      </c>
      <c r="AS2219" s="55"/>
      <c r="AT2219" s="55"/>
      <c r="AU2219" s="423">
        <v>0</v>
      </c>
      <c r="AV2219" s="200">
        <v>0</v>
      </c>
      <c r="AW2219" s="201">
        <v>0</v>
      </c>
      <c r="AX2219" s="423"/>
      <c r="AY2219" s="55"/>
      <c r="AZ2219" s="423">
        <v>13.38275</v>
      </c>
      <c r="BA2219" s="200">
        <v>0</v>
      </c>
      <c r="BB2219" s="201">
        <v>0</v>
      </c>
      <c r="BC2219" s="425"/>
      <c r="BD2219" s="136"/>
    </row>
    <row r="2220" spans="1:56" s="4" customFormat="1" ht="11.25" customHeight="1">
      <c r="A2220" s="123">
        <v>474</v>
      </c>
      <c r="B2220" s="55" t="s">
        <v>508</v>
      </c>
      <c r="C2220" s="345">
        <v>2</v>
      </c>
      <c r="D2220" s="57">
        <v>20941</v>
      </c>
      <c r="E2220" s="8">
        <v>9</v>
      </c>
      <c r="F2220" s="55" t="s">
        <v>132</v>
      </c>
      <c r="G2220" s="55" t="s">
        <v>748</v>
      </c>
      <c r="H2220" s="55" t="s">
        <v>385</v>
      </c>
      <c r="I2220" s="55" t="s">
        <v>103</v>
      </c>
      <c r="J2220" s="55"/>
      <c r="K2220" s="55"/>
      <c r="L2220" s="55"/>
      <c r="M2220" s="8"/>
      <c r="N2220" s="58"/>
      <c r="O2220" s="55"/>
      <c r="P2220" s="55"/>
      <c r="Q2220" s="55"/>
      <c r="R2220" s="8"/>
      <c r="S2220" s="58"/>
      <c r="T2220" s="55"/>
      <c r="U2220" s="55"/>
      <c r="V2220" s="55"/>
      <c r="W2220" s="8"/>
      <c r="X2220" s="58"/>
      <c r="Y2220" s="55"/>
      <c r="Z2220" s="55"/>
      <c r="AA2220" s="55"/>
      <c r="AB2220" s="8"/>
      <c r="AC2220" s="58"/>
      <c r="AD2220" s="55"/>
      <c r="AE2220" s="55"/>
      <c r="AF2220" s="55"/>
      <c r="AG2220" s="8"/>
      <c r="AH2220" s="58"/>
      <c r="AI2220" s="55"/>
      <c r="AJ2220" s="55"/>
      <c r="AK2220" s="55">
        <v>41.103450000000002</v>
      </c>
      <c r="AL2220" s="8">
        <v>0</v>
      </c>
      <c r="AM2220" s="58">
        <v>0</v>
      </c>
      <c r="AN2220" s="55"/>
      <c r="AO2220" s="228"/>
      <c r="AP2220" s="55">
        <v>6.77</v>
      </c>
      <c r="AQ2220" s="200">
        <v>0</v>
      </c>
      <c r="AR2220" s="201">
        <v>0</v>
      </c>
      <c r="AS2220" s="55"/>
      <c r="AT2220" s="55"/>
      <c r="AU2220" s="423">
        <v>44.148149999999994</v>
      </c>
      <c r="AV2220" s="200">
        <v>0</v>
      </c>
      <c r="AW2220" s="201">
        <v>0</v>
      </c>
      <c r="AX2220" s="423"/>
      <c r="AY2220" s="55"/>
      <c r="AZ2220" s="423">
        <v>19.01445</v>
      </c>
      <c r="BA2220" s="200">
        <v>0</v>
      </c>
      <c r="BB2220" s="201">
        <v>0</v>
      </c>
      <c r="BC2220" s="425"/>
      <c r="BD2220" s="136"/>
    </row>
    <row r="2221" spans="1:56" ht="11.25" customHeight="1">
      <c r="A2221" s="123">
        <v>474</v>
      </c>
      <c r="B2221" s="55" t="s">
        <v>508</v>
      </c>
      <c r="C2221" s="345">
        <v>3</v>
      </c>
      <c r="D2221" s="57">
        <v>23426</v>
      </c>
      <c r="E2221" s="8">
        <v>9</v>
      </c>
      <c r="F2221" s="55" t="s">
        <v>132</v>
      </c>
      <c r="G2221" s="55" t="s">
        <v>748</v>
      </c>
      <c r="H2221" s="55" t="s">
        <v>385</v>
      </c>
      <c r="I2221" s="55" t="s">
        <v>103</v>
      </c>
      <c r="J2221" s="55"/>
      <c r="K2221" s="55"/>
      <c r="L2221" s="55"/>
      <c r="M2221" s="8"/>
      <c r="N2221" s="58"/>
      <c r="O2221" s="55"/>
      <c r="P2221" s="55"/>
      <c r="Q2221" s="55"/>
      <c r="R2221" s="8"/>
      <c r="S2221" s="58"/>
      <c r="T2221" s="55"/>
      <c r="U2221" s="55"/>
      <c r="V2221" s="55"/>
      <c r="W2221" s="8"/>
      <c r="X2221" s="58"/>
      <c r="Y2221" s="55"/>
      <c r="Z2221" s="55"/>
      <c r="AA2221" s="55"/>
      <c r="AB2221" s="8"/>
      <c r="AC2221" s="58"/>
      <c r="AD2221" s="55"/>
      <c r="AE2221" s="55"/>
      <c r="AF2221" s="55"/>
      <c r="AG2221" s="8"/>
      <c r="AH2221" s="58"/>
      <c r="AI2221" s="55"/>
      <c r="AJ2221" s="55"/>
      <c r="AK2221" s="55">
        <v>23.3626</v>
      </c>
      <c r="AL2221" s="8">
        <v>0</v>
      </c>
      <c r="AM2221" s="58">
        <v>0</v>
      </c>
      <c r="AN2221" s="55"/>
      <c r="AO2221" s="228"/>
      <c r="AP2221" s="55">
        <v>15.77</v>
      </c>
      <c r="AQ2221" s="200">
        <v>0</v>
      </c>
      <c r="AR2221" s="201">
        <v>0</v>
      </c>
      <c r="AS2221" s="55"/>
      <c r="AT2221" s="55"/>
      <c r="AU2221" s="423">
        <v>34.675749999999994</v>
      </c>
      <c r="AV2221" s="200">
        <v>0</v>
      </c>
      <c r="AW2221" s="201">
        <v>0</v>
      </c>
      <c r="AX2221" s="423"/>
      <c r="AY2221" s="55"/>
      <c r="AZ2221" s="423">
        <v>37.979150000000004</v>
      </c>
      <c r="BA2221" s="200">
        <v>0</v>
      </c>
      <c r="BB2221" s="201">
        <v>0</v>
      </c>
      <c r="BC2221" s="425"/>
      <c r="BD2221" s="136"/>
    </row>
    <row r="2222" spans="1:56" ht="11.25" customHeight="1">
      <c r="A2222" s="123">
        <v>474</v>
      </c>
      <c r="B2222" s="55" t="s">
        <v>508</v>
      </c>
      <c r="C2222" s="345">
        <v>4</v>
      </c>
      <c r="D2222" s="57">
        <v>23545</v>
      </c>
      <c r="E2222" s="8">
        <v>9</v>
      </c>
      <c r="F2222" s="55" t="s">
        <v>132</v>
      </c>
      <c r="G2222" s="55" t="s">
        <v>748</v>
      </c>
      <c r="H2222" s="55" t="s">
        <v>385</v>
      </c>
      <c r="I2222" s="55" t="s">
        <v>103</v>
      </c>
      <c r="J2222" s="55"/>
      <c r="K2222" s="55"/>
      <c r="L2222" s="55"/>
      <c r="M2222" s="8"/>
      <c r="N2222" s="58"/>
      <c r="O2222" s="55"/>
      <c r="P2222" s="55"/>
      <c r="Q2222" s="55"/>
      <c r="R2222" s="8"/>
      <c r="S2222" s="58"/>
      <c r="T2222" s="55"/>
      <c r="U2222" s="55"/>
      <c r="V2222" s="55"/>
      <c r="W2222" s="8"/>
      <c r="X2222" s="58"/>
      <c r="Y2222" s="55"/>
      <c r="Z2222" s="55"/>
      <c r="AA2222" s="55"/>
      <c r="AB2222" s="8"/>
      <c r="AC2222" s="58"/>
      <c r="AD2222" s="55"/>
      <c r="AE2222" s="55"/>
      <c r="AF2222" s="55"/>
      <c r="AG2222" s="8"/>
      <c r="AH2222" s="58"/>
      <c r="AI2222" s="55"/>
      <c r="AJ2222" s="55"/>
      <c r="AK2222" s="55">
        <v>10.6067</v>
      </c>
      <c r="AL2222" s="8">
        <v>0</v>
      </c>
      <c r="AM2222" s="58">
        <v>0</v>
      </c>
      <c r="AN2222" s="55"/>
      <c r="AO2222" s="228"/>
      <c r="AP2222" s="55">
        <v>10.28</v>
      </c>
      <c r="AQ2222" s="200">
        <v>0</v>
      </c>
      <c r="AR2222" s="201">
        <v>0</v>
      </c>
      <c r="AS2222" s="55"/>
      <c r="AT2222" s="55"/>
      <c r="AU2222" s="423">
        <v>22.606400000000001</v>
      </c>
      <c r="AV2222" s="200">
        <v>0</v>
      </c>
      <c r="AW2222" s="201">
        <v>0</v>
      </c>
      <c r="AX2222" s="423"/>
      <c r="AY2222" s="55"/>
      <c r="AZ2222" s="423">
        <v>26.088899999999995</v>
      </c>
      <c r="BA2222" s="200">
        <v>0</v>
      </c>
      <c r="BB2222" s="201">
        <v>0</v>
      </c>
      <c r="BC2222" s="425"/>
      <c r="BD2222" s="136"/>
    </row>
    <row r="2223" spans="1:56" s="4" customFormat="1" ht="11.25" customHeight="1">
      <c r="A2223" s="357">
        <v>475</v>
      </c>
      <c r="B2223" s="263" t="s">
        <v>98</v>
      </c>
      <c r="C2223" s="344">
        <v>0</v>
      </c>
      <c r="D2223" s="264"/>
      <c r="E2223" s="421">
        <v>0</v>
      </c>
      <c r="F2223" s="263" t="s">
        <v>99</v>
      </c>
      <c r="G2223" s="263" t="s">
        <v>748</v>
      </c>
      <c r="H2223" s="263" t="s">
        <v>99</v>
      </c>
      <c r="I2223" s="263" t="s">
        <v>103</v>
      </c>
      <c r="J2223" s="263"/>
      <c r="K2223" s="263"/>
      <c r="L2223" s="277" t="s">
        <v>238</v>
      </c>
      <c r="M2223" s="265">
        <v>0</v>
      </c>
      <c r="N2223" s="268">
        <v>0</v>
      </c>
      <c r="O2223" s="263"/>
      <c r="P2223" s="263"/>
      <c r="Q2223" s="277" t="s">
        <v>238</v>
      </c>
      <c r="R2223" s="265">
        <v>0</v>
      </c>
      <c r="S2223" s="268">
        <v>0</v>
      </c>
      <c r="T2223" s="263"/>
      <c r="U2223" s="263"/>
      <c r="V2223" s="277" t="s">
        <v>238</v>
      </c>
      <c r="W2223" s="265">
        <v>0</v>
      </c>
      <c r="X2223" s="268">
        <v>0</v>
      </c>
      <c r="Y2223" s="263"/>
      <c r="Z2223" s="263"/>
      <c r="AA2223" s="276" t="s">
        <v>238</v>
      </c>
      <c r="AB2223" s="265">
        <v>0</v>
      </c>
      <c r="AC2223" s="268">
        <v>0</v>
      </c>
      <c r="AD2223" s="263"/>
      <c r="AE2223" s="263"/>
      <c r="AF2223" s="276" t="s">
        <v>238</v>
      </c>
      <c r="AG2223" s="265">
        <v>0</v>
      </c>
      <c r="AH2223" s="268">
        <v>0</v>
      </c>
      <c r="AI2223" s="263"/>
      <c r="AJ2223" s="263"/>
      <c r="AK2223" s="263"/>
      <c r="AL2223" s="265">
        <v>0</v>
      </c>
      <c r="AM2223" s="268">
        <v>0</v>
      </c>
      <c r="AN2223" s="263"/>
      <c r="AO2223" s="313"/>
      <c r="AP2223" s="263"/>
      <c r="AQ2223" s="265">
        <v>0</v>
      </c>
      <c r="AR2223" s="268">
        <v>0</v>
      </c>
      <c r="AS2223" s="263"/>
      <c r="AT2223" s="263"/>
      <c r="AU2223" s="422">
        <v>0</v>
      </c>
      <c r="AV2223" s="265">
        <v>0</v>
      </c>
      <c r="AW2223" s="268">
        <v>0</v>
      </c>
      <c r="AX2223" s="422"/>
      <c r="AY2223" s="263"/>
      <c r="AZ2223" s="422">
        <v>0</v>
      </c>
      <c r="BA2223" s="265">
        <v>0</v>
      </c>
      <c r="BB2223" s="268">
        <v>0</v>
      </c>
      <c r="BC2223" s="422"/>
      <c r="BD2223" s="263"/>
    </row>
    <row r="2224" spans="1:56" ht="11.25" customHeight="1">
      <c r="A2224" s="123">
        <v>475</v>
      </c>
      <c r="B2224" s="55" t="s">
        <v>98</v>
      </c>
      <c r="C2224" s="345">
        <v>1</v>
      </c>
      <c r="D2224" s="57">
        <v>33359</v>
      </c>
      <c r="E2224" s="94">
        <v>0</v>
      </c>
      <c r="F2224" s="55" t="s">
        <v>99</v>
      </c>
      <c r="G2224" s="55" t="s">
        <v>748</v>
      </c>
      <c r="H2224" s="55" t="s">
        <v>99</v>
      </c>
      <c r="I2224" s="55" t="s">
        <v>103</v>
      </c>
      <c r="J2224" s="55"/>
      <c r="K2224" s="55"/>
      <c r="L2224" s="228" t="s">
        <v>238</v>
      </c>
      <c r="M2224" s="8"/>
      <c r="N2224" s="58"/>
      <c r="O2224" s="55"/>
      <c r="P2224" s="55"/>
      <c r="Q2224" s="228" t="s">
        <v>238</v>
      </c>
      <c r="R2224" s="8"/>
      <c r="S2224" s="58"/>
      <c r="T2224" s="55"/>
      <c r="U2224" s="55"/>
      <c r="V2224" s="228" t="s">
        <v>238</v>
      </c>
      <c r="W2224" s="8"/>
      <c r="X2224" s="58"/>
      <c r="Y2224" s="55"/>
      <c r="Z2224" s="55"/>
      <c r="AA2224" s="228" t="s">
        <v>238</v>
      </c>
      <c r="AB2224" s="8"/>
      <c r="AC2224" s="58"/>
      <c r="AD2224" s="55"/>
      <c r="AE2224" s="55"/>
      <c r="AF2224" s="228" t="s">
        <v>238</v>
      </c>
      <c r="AG2224" s="8"/>
      <c r="AH2224" s="58"/>
      <c r="AI2224" s="55"/>
      <c r="AJ2224" s="55"/>
      <c r="AK2224" s="55"/>
      <c r="AL2224" s="8">
        <v>0</v>
      </c>
      <c r="AM2224" s="58">
        <v>0</v>
      </c>
      <c r="AN2224" s="55"/>
      <c r="AO2224" s="228"/>
      <c r="AP2224" s="55"/>
      <c r="AQ2224" s="200">
        <v>0</v>
      </c>
      <c r="AR2224" s="201">
        <v>0</v>
      </c>
      <c r="AS2224" s="55"/>
      <c r="AT2224" s="55"/>
      <c r="AU2224" s="245">
        <v>0</v>
      </c>
      <c r="AV2224" s="200">
        <v>0</v>
      </c>
      <c r="AW2224" s="201">
        <v>0</v>
      </c>
      <c r="AX2224" s="423"/>
      <c r="AY2224" s="55"/>
      <c r="AZ2224" s="423">
        <v>0</v>
      </c>
      <c r="BA2224" s="200">
        <v>0</v>
      </c>
      <c r="BB2224" s="201">
        <v>0</v>
      </c>
      <c r="BC2224" s="425"/>
      <c r="BD2224" s="136"/>
    </row>
    <row r="2225" spans="1:56" ht="11.25" customHeight="1">
      <c r="A2225" s="123">
        <v>475</v>
      </c>
      <c r="B2225" s="55" t="s">
        <v>98</v>
      </c>
      <c r="C2225" s="345">
        <v>2</v>
      </c>
      <c r="D2225" s="57">
        <v>33460</v>
      </c>
      <c r="E2225" s="94">
        <v>0</v>
      </c>
      <c r="F2225" s="55" t="s">
        <v>99</v>
      </c>
      <c r="G2225" s="55" t="s">
        <v>748</v>
      </c>
      <c r="H2225" s="55" t="s">
        <v>99</v>
      </c>
      <c r="I2225" s="55" t="s">
        <v>103</v>
      </c>
      <c r="J2225" s="55"/>
      <c r="K2225" s="55"/>
      <c r="L2225" s="228" t="s">
        <v>238</v>
      </c>
      <c r="M2225" s="8"/>
      <c r="N2225" s="58"/>
      <c r="O2225" s="55"/>
      <c r="P2225" s="55"/>
      <c r="Q2225" s="228" t="s">
        <v>238</v>
      </c>
      <c r="R2225" s="8"/>
      <c r="S2225" s="58"/>
      <c r="T2225" s="55"/>
      <c r="U2225" s="55"/>
      <c r="V2225" s="228" t="s">
        <v>238</v>
      </c>
      <c r="W2225" s="8"/>
      <c r="X2225" s="58"/>
      <c r="Y2225" s="55"/>
      <c r="Z2225" s="55"/>
      <c r="AA2225" s="228" t="s">
        <v>238</v>
      </c>
      <c r="AB2225" s="8"/>
      <c r="AC2225" s="58"/>
      <c r="AD2225" s="55"/>
      <c r="AE2225" s="55"/>
      <c r="AF2225" s="228" t="s">
        <v>238</v>
      </c>
      <c r="AG2225" s="8"/>
      <c r="AH2225" s="58"/>
      <c r="AI2225" s="55"/>
      <c r="AJ2225" s="55"/>
      <c r="AK2225" s="55"/>
      <c r="AL2225" s="8">
        <v>0</v>
      </c>
      <c r="AM2225" s="58">
        <v>0</v>
      </c>
      <c r="AN2225" s="55"/>
      <c r="AO2225" s="228"/>
      <c r="AP2225" s="55"/>
      <c r="AQ2225" s="200">
        <v>0</v>
      </c>
      <c r="AR2225" s="201">
        <v>0</v>
      </c>
      <c r="AS2225" s="55"/>
      <c r="AT2225" s="55"/>
      <c r="AU2225" s="245">
        <v>0</v>
      </c>
      <c r="AV2225" s="200">
        <v>0</v>
      </c>
      <c r="AW2225" s="201">
        <v>0</v>
      </c>
      <c r="AX2225" s="423"/>
      <c r="AY2225" s="55"/>
      <c r="AZ2225" s="423">
        <v>0</v>
      </c>
      <c r="BA2225" s="200">
        <v>0</v>
      </c>
      <c r="BB2225" s="201">
        <v>0</v>
      </c>
      <c r="BC2225" s="425"/>
      <c r="BD2225" s="136"/>
    </row>
    <row r="2226" spans="1:56" s="4" customFormat="1" ht="11.25" customHeight="1">
      <c r="A2226" s="123">
        <v>475</v>
      </c>
      <c r="B2226" s="55" t="s">
        <v>98</v>
      </c>
      <c r="C2226" s="345">
        <v>3</v>
      </c>
      <c r="D2226" s="57">
        <v>33512</v>
      </c>
      <c r="E2226" s="94">
        <v>0</v>
      </c>
      <c r="F2226" s="55" t="s">
        <v>99</v>
      </c>
      <c r="G2226" s="55" t="s">
        <v>748</v>
      </c>
      <c r="H2226" s="55" t="s">
        <v>99</v>
      </c>
      <c r="I2226" s="55" t="s">
        <v>103</v>
      </c>
      <c r="J2226" s="55"/>
      <c r="K2226" s="55"/>
      <c r="L2226" s="227" t="s">
        <v>238</v>
      </c>
      <c r="M2226" s="200"/>
      <c r="N2226" s="201"/>
      <c r="O2226" s="56"/>
      <c r="P2226" s="56"/>
      <c r="Q2226" s="227" t="s">
        <v>238</v>
      </c>
      <c r="R2226" s="200"/>
      <c r="S2226" s="201"/>
      <c r="T2226" s="56"/>
      <c r="U2226" s="56"/>
      <c r="V2226" s="241" t="s">
        <v>238</v>
      </c>
      <c r="W2226" s="200"/>
      <c r="X2226" s="201"/>
      <c r="Y2226" s="56"/>
      <c r="Z2226" s="56"/>
      <c r="AA2226" s="241" t="s">
        <v>238</v>
      </c>
      <c r="AB2226" s="200"/>
      <c r="AC2226" s="201"/>
      <c r="AD2226" s="56"/>
      <c r="AE2226" s="56"/>
      <c r="AF2226" s="241" t="s">
        <v>238</v>
      </c>
      <c r="AG2226" s="200"/>
      <c r="AH2226" s="201"/>
      <c r="AI2226" s="56"/>
      <c r="AJ2226" s="56"/>
      <c r="AK2226" s="55"/>
      <c r="AL2226" s="8">
        <v>0</v>
      </c>
      <c r="AM2226" s="58">
        <v>0</v>
      </c>
      <c r="AN2226" s="55"/>
      <c r="AO2226" s="228"/>
      <c r="AP2226" s="56"/>
      <c r="AQ2226" s="200">
        <v>0</v>
      </c>
      <c r="AR2226" s="201">
        <v>0</v>
      </c>
      <c r="AS2226" s="56"/>
      <c r="AT2226" s="56"/>
      <c r="AU2226" s="245">
        <v>0</v>
      </c>
      <c r="AV2226" s="200">
        <v>0</v>
      </c>
      <c r="AW2226" s="201">
        <v>0</v>
      </c>
      <c r="AX2226" s="423"/>
      <c r="AY2226" s="56"/>
      <c r="AZ2226" s="423">
        <v>0</v>
      </c>
      <c r="BA2226" s="200">
        <v>0</v>
      </c>
      <c r="BB2226" s="201">
        <v>0</v>
      </c>
      <c r="BC2226" s="425"/>
      <c r="BD2226" s="139"/>
    </row>
    <row r="2227" spans="1:56" ht="11.25" customHeight="1">
      <c r="A2227" s="357">
        <v>476</v>
      </c>
      <c r="B2227" s="263" t="s">
        <v>453</v>
      </c>
      <c r="C2227" s="344">
        <v>0</v>
      </c>
      <c r="D2227" s="264"/>
      <c r="E2227" s="421">
        <v>0</v>
      </c>
      <c r="F2227" s="263" t="s">
        <v>454</v>
      </c>
      <c r="G2227" s="263" t="s">
        <v>589</v>
      </c>
      <c r="H2227" s="263" t="s">
        <v>590</v>
      </c>
      <c r="I2227" s="263" t="s">
        <v>849</v>
      </c>
      <c r="J2227" s="263" t="s">
        <v>591</v>
      </c>
      <c r="K2227" s="263" t="s">
        <v>848</v>
      </c>
      <c r="L2227" s="267">
        <v>3384</v>
      </c>
      <c r="M2227" s="265">
        <v>4081439.4300277755</v>
      </c>
      <c r="N2227" s="268">
        <v>1.2060991223486335</v>
      </c>
      <c r="O2227" s="263">
        <v>1</v>
      </c>
      <c r="P2227" s="263"/>
      <c r="Q2227" s="267">
        <v>3224</v>
      </c>
      <c r="R2227" s="265">
        <v>3908428.9248541938</v>
      </c>
      <c r="S2227" s="268">
        <v>1.212291850140879</v>
      </c>
      <c r="T2227" s="263">
        <v>1</v>
      </c>
      <c r="U2227" s="263"/>
      <c r="V2227" s="267">
        <v>3007.94</v>
      </c>
      <c r="W2227" s="265">
        <v>3762104.7402587715</v>
      </c>
      <c r="X2227" s="268">
        <v>1.250724662147108</v>
      </c>
      <c r="Y2227" s="263">
        <v>1</v>
      </c>
      <c r="Z2227" s="263"/>
      <c r="AA2227" s="267">
        <v>3026.85</v>
      </c>
      <c r="AB2227" s="265">
        <v>3790544.564446026</v>
      </c>
      <c r="AC2227" s="268">
        <v>1.2523067097629634</v>
      </c>
      <c r="AD2227" s="263">
        <v>1</v>
      </c>
      <c r="AE2227" s="263"/>
      <c r="AF2227" s="267">
        <v>0</v>
      </c>
      <c r="AG2227" s="265">
        <v>0</v>
      </c>
      <c r="AH2227" s="268">
        <v>0</v>
      </c>
      <c r="AI2227" s="263">
        <v>1</v>
      </c>
      <c r="AJ2227" s="263"/>
      <c r="AK2227" s="263"/>
      <c r="AL2227" s="265">
        <v>0</v>
      </c>
      <c r="AM2227" s="268">
        <v>0</v>
      </c>
      <c r="AN2227" s="263"/>
      <c r="AO2227" s="313"/>
      <c r="AP2227" s="263"/>
      <c r="AQ2227" s="265">
        <v>0</v>
      </c>
      <c r="AR2227" s="268">
        <v>0</v>
      </c>
      <c r="AS2227" s="263"/>
      <c r="AT2227" s="263"/>
      <c r="AU2227" s="422">
        <v>0</v>
      </c>
      <c r="AV2227" s="265">
        <v>0</v>
      </c>
      <c r="AW2227" s="268">
        <v>0</v>
      </c>
      <c r="AX2227" s="422"/>
      <c r="AY2227" s="263"/>
      <c r="AZ2227" s="422">
        <v>0</v>
      </c>
      <c r="BA2227" s="265">
        <v>0</v>
      </c>
      <c r="BB2227" s="268">
        <v>0</v>
      </c>
      <c r="BC2227" s="422"/>
      <c r="BD2227" s="263"/>
    </row>
    <row r="2228" spans="1:56" ht="11.25" customHeight="1">
      <c r="A2228" s="123">
        <v>476</v>
      </c>
      <c r="B2228" s="55" t="s">
        <v>453</v>
      </c>
      <c r="C2228" s="345">
        <v>1</v>
      </c>
      <c r="D2228" s="57">
        <v>24823</v>
      </c>
      <c r="E2228" s="94">
        <v>0</v>
      </c>
      <c r="F2228" s="55" t="s">
        <v>454</v>
      </c>
      <c r="G2228" s="55" t="s">
        <v>589</v>
      </c>
      <c r="H2228" s="55" t="s">
        <v>590</v>
      </c>
      <c r="I2228" s="55" t="s">
        <v>849</v>
      </c>
      <c r="J2228" s="55" t="s">
        <v>591</v>
      </c>
      <c r="K2228" s="55" t="s">
        <v>848</v>
      </c>
      <c r="L2228" s="55"/>
      <c r="M2228" s="8"/>
      <c r="N2228" s="58"/>
      <c r="O2228" s="55"/>
      <c r="P2228" s="55"/>
      <c r="Q2228" s="55"/>
      <c r="R2228" s="8"/>
      <c r="S2228" s="58"/>
      <c r="T2228" s="55"/>
      <c r="U2228" s="55"/>
      <c r="V2228" s="55"/>
      <c r="W2228" s="8"/>
      <c r="X2228" s="58"/>
      <c r="Y2228" s="55"/>
      <c r="Z2228" s="55"/>
      <c r="AA2228" s="55"/>
      <c r="AB2228" s="8"/>
      <c r="AC2228" s="58"/>
      <c r="AD2228" s="55"/>
      <c r="AE2228" s="55"/>
      <c r="AF2228" s="55"/>
      <c r="AG2228" s="8"/>
      <c r="AH2228" s="58"/>
      <c r="AI2228" s="55"/>
      <c r="AJ2228" s="55"/>
      <c r="AK2228" s="55"/>
      <c r="AL2228" s="8">
        <v>0</v>
      </c>
      <c r="AM2228" s="58">
        <v>0</v>
      </c>
      <c r="AN2228" s="237">
        <v>1</v>
      </c>
      <c r="AO2228" s="228"/>
      <c r="AP2228" s="55"/>
      <c r="AQ2228" s="200">
        <v>0</v>
      </c>
      <c r="AR2228" s="201">
        <v>0</v>
      </c>
      <c r="AS2228" s="55">
        <v>1</v>
      </c>
      <c r="AT2228" s="55"/>
      <c r="AU2228" s="245">
        <v>0</v>
      </c>
      <c r="AV2228" s="200">
        <v>0</v>
      </c>
      <c r="AW2228" s="201">
        <v>0</v>
      </c>
      <c r="AX2228" s="423">
        <v>1</v>
      </c>
      <c r="AY2228" s="55"/>
      <c r="AZ2228" s="245">
        <v>0</v>
      </c>
      <c r="BA2228" s="200">
        <v>0</v>
      </c>
      <c r="BB2228" s="201">
        <v>0</v>
      </c>
      <c r="BC2228" s="425">
        <v>1</v>
      </c>
      <c r="BD2228" s="136"/>
    </row>
    <row r="2229" spans="1:56" ht="11.25" customHeight="1">
      <c r="A2229" s="123">
        <v>476</v>
      </c>
      <c r="B2229" s="55" t="s">
        <v>453</v>
      </c>
      <c r="C2229" s="345">
        <v>2</v>
      </c>
      <c r="D2229" s="57">
        <v>24925</v>
      </c>
      <c r="E2229" s="94">
        <v>0</v>
      </c>
      <c r="F2229" s="55" t="s">
        <v>454</v>
      </c>
      <c r="G2229" s="55" t="s">
        <v>589</v>
      </c>
      <c r="H2229" s="55" t="s">
        <v>590</v>
      </c>
      <c r="I2229" s="55" t="s">
        <v>849</v>
      </c>
      <c r="J2229" s="55" t="s">
        <v>591</v>
      </c>
      <c r="K2229" s="55" t="s">
        <v>848</v>
      </c>
      <c r="L2229" s="55"/>
      <c r="M2229" s="8"/>
      <c r="N2229" s="58"/>
      <c r="O2229" s="55"/>
      <c r="P2229" s="55"/>
      <c r="Q2229" s="55"/>
      <c r="R2229" s="8"/>
      <c r="S2229" s="58"/>
      <c r="T2229" s="55"/>
      <c r="U2229" s="55"/>
      <c r="V2229" s="55"/>
      <c r="W2229" s="8"/>
      <c r="X2229" s="58"/>
      <c r="Y2229" s="55"/>
      <c r="Z2229" s="55"/>
      <c r="AA2229" s="55"/>
      <c r="AB2229" s="8"/>
      <c r="AC2229" s="58"/>
      <c r="AD2229" s="55"/>
      <c r="AE2229" s="55"/>
      <c r="AF2229" s="55"/>
      <c r="AG2229" s="8"/>
      <c r="AH2229" s="58"/>
      <c r="AI2229" s="55"/>
      <c r="AJ2229" s="55"/>
      <c r="AK2229" s="55"/>
      <c r="AL2229" s="8">
        <v>0</v>
      </c>
      <c r="AM2229" s="58">
        <v>0</v>
      </c>
      <c r="AN2229" s="237">
        <v>1</v>
      </c>
      <c r="AO2229" s="228"/>
      <c r="AP2229" s="55"/>
      <c r="AQ2229" s="200">
        <v>0</v>
      </c>
      <c r="AR2229" s="201">
        <v>0</v>
      </c>
      <c r="AS2229" s="55">
        <v>1</v>
      </c>
      <c r="AT2229" s="55"/>
      <c r="AU2229" s="245">
        <v>0</v>
      </c>
      <c r="AV2229" s="200">
        <v>0</v>
      </c>
      <c r="AW2229" s="201">
        <v>0</v>
      </c>
      <c r="AX2229" s="423">
        <v>1</v>
      </c>
      <c r="AY2229" s="55"/>
      <c r="AZ2229" s="245">
        <v>0</v>
      </c>
      <c r="BA2229" s="200">
        <v>0</v>
      </c>
      <c r="BB2229" s="201">
        <v>0</v>
      </c>
      <c r="BC2229" s="425">
        <v>1</v>
      </c>
      <c r="BD2229" s="136"/>
    </row>
    <row r="2230" spans="1:56" s="4" customFormat="1" ht="11.25" customHeight="1">
      <c r="A2230" s="123">
        <v>476</v>
      </c>
      <c r="B2230" s="55" t="s">
        <v>453</v>
      </c>
      <c r="C2230" s="345">
        <v>3</v>
      </c>
      <c r="D2230" s="57">
        <v>25030</v>
      </c>
      <c r="E2230" s="94">
        <v>0</v>
      </c>
      <c r="F2230" s="55" t="s">
        <v>454</v>
      </c>
      <c r="G2230" s="55" t="s">
        <v>589</v>
      </c>
      <c r="H2230" s="55" t="s">
        <v>590</v>
      </c>
      <c r="I2230" s="55" t="s">
        <v>849</v>
      </c>
      <c r="J2230" s="55" t="s">
        <v>591</v>
      </c>
      <c r="K2230" s="55" t="s">
        <v>848</v>
      </c>
      <c r="L2230" s="55"/>
      <c r="M2230" s="8"/>
      <c r="N2230" s="58"/>
      <c r="O2230" s="55"/>
      <c r="P2230" s="55"/>
      <c r="Q2230" s="55"/>
      <c r="R2230" s="8"/>
      <c r="S2230" s="58"/>
      <c r="T2230" s="55"/>
      <c r="U2230" s="55"/>
      <c r="V2230" s="55"/>
      <c r="W2230" s="8"/>
      <c r="X2230" s="58"/>
      <c r="Y2230" s="55"/>
      <c r="Z2230" s="55"/>
      <c r="AA2230" s="55"/>
      <c r="AB2230" s="8"/>
      <c r="AC2230" s="58"/>
      <c r="AD2230" s="55"/>
      <c r="AE2230" s="55"/>
      <c r="AF2230" s="55"/>
      <c r="AG2230" s="8"/>
      <c r="AH2230" s="58"/>
      <c r="AI2230" s="55"/>
      <c r="AJ2230" s="55"/>
      <c r="AK2230" s="55"/>
      <c r="AL2230" s="8">
        <v>0</v>
      </c>
      <c r="AM2230" s="58">
        <v>0</v>
      </c>
      <c r="AN2230" s="237">
        <v>1</v>
      </c>
      <c r="AO2230" s="228"/>
      <c r="AP2230" s="55"/>
      <c r="AQ2230" s="200">
        <v>0</v>
      </c>
      <c r="AR2230" s="201">
        <v>0</v>
      </c>
      <c r="AS2230" s="55">
        <v>1</v>
      </c>
      <c r="AT2230" s="55"/>
      <c r="AU2230" s="245">
        <v>0</v>
      </c>
      <c r="AV2230" s="200">
        <v>0</v>
      </c>
      <c r="AW2230" s="201">
        <v>0</v>
      </c>
      <c r="AX2230" s="423">
        <v>1</v>
      </c>
      <c r="AY2230" s="55"/>
      <c r="AZ2230" s="245">
        <v>0</v>
      </c>
      <c r="BA2230" s="200">
        <v>0</v>
      </c>
      <c r="BB2230" s="201">
        <v>0</v>
      </c>
      <c r="BC2230" s="425">
        <v>1</v>
      </c>
      <c r="BD2230" s="136"/>
    </row>
    <row r="2231" spans="1:56" ht="11.25" customHeight="1">
      <c r="A2231" s="123">
        <v>476</v>
      </c>
      <c r="B2231" s="55" t="s">
        <v>453</v>
      </c>
      <c r="C2231" s="345">
        <v>4</v>
      </c>
      <c r="D2231" s="57">
        <v>25304</v>
      </c>
      <c r="E2231" s="94">
        <v>0</v>
      </c>
      <c r="F2231" s="55" t="s">
        <v>454</v>
      </c>
      <c r="G2231" s="55" t="s">
        <v>589</v>
      </c>
      <c r="H2231" s="55" t="s">
        <v>590</v>
      </c>
      <c r="I2231" s="55" t="s">
        <v>849</v>
      </c>
      <c r="J2231" s="55" t="s">
        <v>591</v>
      </c>
      <c r="K2231" s="55" t="s">
        <v>848</v>
      </c>
      <c r="L2231" s="55"/>
      <c r="M2231" s="8"/>
      <c r="N2231" s="58"/>
      <c r="O2231" s="55"/>
      <c r="P2231" s="55"/>
      <c r="Q2231" s="55"/>
      <c r="R2231" s="8"/>
      <c r="S2231" s="58"/>
      <c r="T2231" s="55"/>
      <c r="U2231" s="55"/>
      <c r="V2231" s="55"/>
      <c r="W2231" s="8"/>
      <c r="X2231" s="58"/>
      <c r="Y2231" s="55"/>
      <c r="Z2231" s="55"/>
      <c r="AA2231" s="55"/>
      <c r="AB2231" s="8"/>
      <c r="AC2231" s="58"/>
      <c r="AD2231" s="55"/>
      <c r="AE2231" s="55"/>
      <c r="AF2231" s="55"/>
      <c r="AG2231" s="8"/>
      <c r="AH2231" s="58"/>
      <c r="AI2231" s="55"/>
      <c r="AJ2231" s="55"/>
      <c r="AK2231" s="55"/>
      <c r="AL2231" s="8">
        <v>0</v>
      </c>
      <c r="AM2231" s="58">
        <v>0</v>
      </c>
      <c r="AN2231" s="237">
        <v>1</v>
      </c>
      <c r="AO2231" s="228"/>
      <c r="AP2231" s="55"/>
      <c r="AQ2231" s="200">
        <v>0</v>
      </c>
      <c r="AR2231" s="201">
        <v>0</v>
      </c>
      <c r="AS2231" s="55">
        <v>1</v>
      </c>
      <c r="AT2231" s="55"/>
      <c r="AU2231" s="245">
        <v>0</v>
      </c>
      <c r="AV2231" s="200">
        <v>0</v>
      </c>
      <c r="AW2231" s="201">
        <v>0</v>
      </c>
      <c r="AX2231" s="423">
        <v>1</v>
      </c>
      <c r="AY2231" s="55"/>
      <c r="AZ2231" s="245">
        <v>0</v>
      </c>
      <c r="BA2231" s="200">
        <v>0</v>
      </c>
      <c r="BB2231" s="201">
        <v>0</v>
      </c>
      <c r="BC2231" s="425">
        <v>1</v>
      </c>
      <c r="BD2231" s="136"/>
    </row>
    <row r="2232" spans="1:56" ht="11.25" customHeight="1">
      <c r="A2232" s="123">
        <v>476</v>
      </c>
      <c r="B2232" s="55" t="s">
        <v>453</v>
      </c>
      <c r="C2232" s="345">
        <v>5</v>
      </c>
      <c r="D2232" s="57">
        <v>30034</v>
      </c>
      <c r="E2232" s="94">
        <v>0</v>
      </c>
      <c r="F2232" s="55" t="s">
        <v>454</v>
      </c>
      <c r="G2232" s="55" t="s">
        <v>589</v>
      </c>
      <c r="H2232" s="55" t="s">
        <v>590</v>
      </c>
      <c r="I2232" s="55" t="s">
        <v>849</v>
      </c>
      <c r="J2232" s="55" t="s">
        <v>591</v>
      </c>
      <c r="K2232" s="55" t="s">
        <v>848</v>
      </c>
      <c r="L2232" s="55"/>
      <c r="M2232" s="8"/>
      <c r="N2232" s="58"/>
      <c r="O2232" s="55"/>
      <c r="P2232" s="55"/>
      <c r="Q2232" s="55"/>
      <c r="R2232" s="8"/>
      <c r="S2232" s="58"/>
      <c r="T2232" s="55"/>
      <c r="U2232" s="55"/>
      <c r="V2232" s="55"/>
      <c r="W2232" s="8"/>
      <c r="X2232" s="58"/>
      <c r="Y2232" s="55"/>
      <c r="Z2232" s="55"/>
      <c r="AA2232" s="55"/>
      <c r="AB2232" s="8"/>
      <c r="AC2232" s="58"/>
      <c r="AD2232" s="55"/>
      <c r="AE2232" s="55"/>
      <c r="AF2232" s="55"/>
      <c r="AG2232" s="8"/>
      <c r="AH2232" s="58"/>
      <c r="AI2232" s="55"/>
      <c r="AJ2232" s="55"/>
      <c r="AK2232" s="55"/>
      <c r="AL2232" s="8">
        <v>0</v>
      </c>
      <c r="AM2232" s="58">
        <v>0</v>
      </c>
      <c r="AN2232" s="237">
        <v>1</v>
      </c>
      <c r="AO2232" s="228"/>
      <c r="AP2232" s="55"/>
      <c r="AQ2232" s="200">
        <v>0</v>
      </c>
      <c r="AR2232" s="201">
        <v>0</v>
      </c>
      <c r="AS2232" s="55">
        <v>1</v>
      </c>
      <c r="AT2232" s="55"/>
      <c r="AU2232" s="245">
        <v>0</v>
      </c>
      <c r="AV2232" s="200">
        <v>0</v>
      </c>
      <c r="AW2232" s="201">
        <v>0</v>
      </c>
      <c r="AX2232" s="423">
        <v>1</v>
      </c>
      <c r="AY2232" s="55"/>
      <c r="AZ2232" s="245">
        <v>0</v>
      </c>
      <c r="BA2232" s="200">
        <v>0</v>
      </c>
      <c r="BB2232" s="201">
        <v>0</v>
      </c>
      <c r="BC2232" s="425">
        <v>1</v>
      </c>
      <c r="BD2232" s="136"/>
    </row>
    <row r="2233" spans="1:56" s="4" customFormat="1" ht="11.25" customHeight="1">
      <c r="A2233" s="123">
        <v>476</v>
      </c>
      <c r="B2233" s="55" t="s">
        <v>453</v>
      </c>
      <c r="C2233" s="345">
        <v>6</v>
      </c>
      <c r="D2233" s="57">
        <v>30399</v>
      </c>
      <c r="E2233" s="94">
        <v>0</v>
      </c>
      <c r="F2233" s="55" t="s">
        <v>454</v>
      </c>
      <c r="G2233" s="55" t="s">
        <v>589</v>
      </c>
      <c r="H2233" s="55" t="s">
        <v>590</v>
      </c>
      <c r="I2233" s="55" t="s">
        <v>849</v>
      </c>
      <c r="J2233" s="55" t="s">
        <v>591</v>
      </c>
      <c r="K2233" s="55" t="s">
        <v>848</v>
      </c>
      <c r="L2233" s="55"/>
      <c r="M2233" s="8"/>
      <c r="N2233" s="58"/>
      <c r="O2233" s="55"/>
      <c r="P2233" s="55"/>
      <c r="Q2233" s="55"/>
      <c r="R2233" s="8"/>
      <c r="S2233" s="58"/>
      <c r="T2233" s="55"/>
      <c r="U2233" s="55"/>
      <c r="V2233" s="136"/>
      <c r="W2233" s="8"/>
      <c r="X2233" s="58"/>
      <c r="Y2233" s="55"/>
      <c r="Z2233" s="55"/>
      <c r="AA2233" s="136"/>
      <c r="AB2233" s="8"/>
      <c r="AC2233" s="58"/>
      <c r="AD2233" s="55"/>
      <c r="AE2233" s="55"/>
      <c r="AF2233" s="136"/>
      <c r="AG2233" s="8"/>
      <c r="AH2233" s="58"/>
      <c r="AI2233" s="55"/>
      <c r="AJ2233" s="55"/>
      <c r="AK2233" s="55"/>
      <c r="AL2233" s="8">
        <v>0</v>
      </c>
      <c r="AM2233" s="58">
        <v>0</v>
      </c>
      <c r="AN2233" s="237">
        <v>1</v>
      </c>
      <c r="AO2233" s="228"/>
      <c r="AP2233" s="55"/>
      <c r="AQ2233" s="200">
        <v>0</v>
      </c>
      <c r="AR2233" s="201">
        <v>0</v>
      </c>
      <c r="AS2233" s="55">
        <v>1</v>
      </c>
      <c r="AT2233" s="55"/>
      <c r="AU2233" s="245">
        <v>0</v>
      </c>
      <c r="AV2233" s="200">
        <v>0</v>
      </c>
      <c r="AW2233" s="201">
        <v>0</v>
      </c>
      <c r="AX2233" s="423">
        <v>1</v>
      </c>
      <c r="AY2233" s="55"/>
      <c r="AZ2233" s="245">
        <v>0</v>
      </c>
      <c r="BA2233" s="200">
        <v>0</v>
      </c>
      <c r="BB2233" s="201">
        <v>0</v>
      </c>
      <c r="BC2233" s="425">
        <v>1</v>
      </c>
      <c r="BD2233" s="136"/>
    </row>
    <row r="2234" spans="1:56" ht="10.5" customHeight="1">
      <c r="A2234" s="357">
        <v>477</v>
      </c>
      <c r="B2234" s="263" t="s">
        <v>457</v>
      </c>
      <c r="C2234" s="344">
        <v>0</v>
      </c>
      <c r="D2234" s="264"/>
      <c r="E2234" s="421">
        <v>3000</v>
      </c>
      <c r="F2234" s="263" t="s">
        <v>454</v>
      </c>
      <c r="G2234" s="263" t="s">
        <v>589</v>
      </c>
      <c r="H2234" s="263" t="s">
        <v>590</v>
      </c>
      <c r="I2234" s="263" t="s">
        <v>849</v>
      </c>
      <c r="J2234" s="263" t="s">
        <v>591</v>
      </c>
      <c r="K2234" s="263" t="s">
        <v>848</v>
      </c>
      <c r="L2234" s="267">
        <v>21490</v>
      </c>
      <c r="M2234" s="265">
        <v>20701375.94374134</v>
      </c>
      <c r="N2234" s="268">
        <v>0.96330274284510653</v>
      </c>
      <c r="O2234" s="263">
        <v>1</v>
      </c>
      <c r="P2234" s="263"/>
      <c r="Q2234" s="267">
        <v>19850</v>
      </c>
      <c r="R2234" s="265">
        <v>19241947.251060247</v>
      </c>
      <c r="S2234" s="268">
        <v>0.96936761970076812</v>
      </c>
      <c r="T2234" s="263">
        <v>1</v>
      </c>
      <c r="U2234" s="263"/>
      <c r="V2234" s="267">
        <v>17940.84</v>
      </c>
      <c r="W2234" s="265">
        <v>17286139.190395486</v>
      </c>
      <c r="X2234" s="268">
        <v>0.96350779508626605</v>
      </c>
      <c r="Y2234" s="263">
        <v>1</v>
      </c>
      <c r="Z2234" s="263"/>
      <c r="AA2234" s="267">
        <v>20460.650000000001</v>
      </c>
      <c r="AB2234" s="265">
        <v>19813520.559970044</v>
      </c>
      <c r="AC2234" s="268">
        <v>0.96837199991056211</v>
      </c>
      <c r="AD2234" s="263">
        <v>1</v>
      </c>
      <c r="AE2234" s="263"/>
      <c r="AF2234" s="267">
        <v>20701.990000000002</v>
      </c>
      <c r="AG2234" s="265">
        <v>19706562.207906768</v>
      </c>
      <c r="AH2234" s="268">
        <v>0.95191632340208676</v>
      </c>
      <c r="AI2234" s="263">
        <v>1</v>
      </c>
      <c r="AJ2234" s="263"/>
      <c r="AK2234" s="263">
        <v>21788.2</v>
      </c>
      <c r="AL2234" s="265">
        <v>20991075.176146753</v>
      </c>
      <c r="AM2234" s="268">
        <v>0.9634148381301233</v>
      </c>
      <c r="AN2234" s="263"/>
      <c r="AO2234" s="313"/>
      <c r="AP2234" s="263">
        <v>21235.34</v>
      </c>
      <c r="AQ2234" s="265">
        <v>20262995.885600496</v>
      </c>
      <c r="AR2234" s="268">
        <v>0.9542110409157798</v>
      </c>
      <c r="AS2234" s="263"/>
      <c r="AT2234" s="263"/>
      <c r="AU2234" s="422">
        <v>20004.871214999999</v>
      </c>
      <c r="AV2234" s="265">
        <v>19123180.191547971</v>
      </c>
      <c r="AW2234" s="268">
        <v>0.95592618347920577</v>
      </c>
      <c r="AX2234" s="422"/>
      <c r="AY2234" s="263"/>
      <c r="AZ2234" s="422">
        <v>19434.23056</v>
      </c>
      <c r="BA2234" s="265">
        <v>18641053.114666473</v>
      </c>
      <c r="BB2234" s="268">
        <v>0.95918657839914367</v>
      </c>
      <c r="BC2234" s="422"/>
      <c r="BD2234" s="263"/>
    </row>
    <row r="2235" spans="1:56" ht="11.25" customHeight="1">
      <c r="A2235" s="123">
        <v>477</v>
      </c>
      <c r="B2235" s="55" t="s">
        <v>457</v>
      </c>
      <c r="C2235" s="345">
        <v>1</v>
      </c>
      <c r="D2235" s="57">
        <v>34749</v>
      </c>
      <c r="E2235" s="94">
        <v>500</v>
      </c>
      <c r="F2235" s="55" t="s">
        <v>454</v>
      </c>
      <c r="G2235" s="55" t="s">
        <v>589</v>
      </c>
      <c r="H2235" s="55" t="s">
        <v>590</v>
      </c>
      <c r="I2235" s="55" t="s">
        <v>849</v>
      </c>
      <c r="J2235" s="55" t="s">
        <v>591</v>
      </c>
      <c r="K2235" s="55" t="s">
        <v>848</v>
      </c>
      <c r="L2235" s="55"/>
      <c r="M2235" s="8"/>
      <c r="N2235" s="58"/>
      <c r="O2235" s="55"/>
      <c r="P2235" s="55"/>
      <c r="Q2235" s="55"/>
      <c r="R2235" s="8"/>
      <c r="S2235" s="58"/>
      <c r="T2235" s="55"/>
      <c r="U2235" s="55"/>
      <c r="V2235" s="55"/>
      <c r="W2235" s="8"/>
      <c r="X2235" s="58"/>
      <c r="Y2235" s="55"/>
      <c r="Z2235" s="55"/>
      <c r="AA2235" s="55"/>
      <c r="AB2235" s="8"/>
      <c r="AC2235" s="58"/>
      <c r="AD2235" s="55"/>
      <c r="AE2235" s="55"/>
      <c r="AF2235" s="55"/>
      <c r="AG2235" s="8"/>
      <c r="AH2235" s="58"/>
      <c r="AI2235" s="55"/>
      <c r="AJ2235" s="55"/>
      <c r="AK2235" s="55">
        <v>3762.83</v>
      </c>
      <c r="AL2235" s="8">
        <v>3670517.6441841107</v>
      </c>
      <c r="AM2235" s="58">
        <v>0.97546730630512424</v>
      </c>
      <c r="AN2235" s="237">
        <v>1</v>
      </c>
      <c r="AO2235" s="228"/>
      <c r="AP2235" s="55">
        <v>3057.83</v>
      </c>
      <c r="AQ2235" s="200">
        <v>2992760.0168769113</v>
      </c>
      <c r="AR2235" s="201">
        <v>0.97872020906227986</v>
      </c>
      <c r="AS2235" s="55">
        <v>1</v>
      </c>
      <c r="AT2235" s="55"/>
      <c r="AU2235" s="423">
        <v>3439.4471610000001</v>
      </c>
      <c r="AV2235" s="200">
        <v>3325979.4373718537</v>
      </c>
      <c r="AW2235" s="201">
        <v>0.96700989481252664</v>
      </c>
      <c r="AX2235" s="423">
        <v>1</v>
      </c>
      <c r="AY2235" s="55"/>
      <c r="AZ2235" s="426">
        <v>2801.2818809999999</v>
      </c>
      <c r="BA2235" s="200">
        <v>2745963.8489543223</v>
      </c>
      <c r="BB2235" s="201">
        <v>0.98025260063227548</v>
      </c>
      <c r="BC2235" s="425">
        <v>1</v>
      </c>
      <c r="BD2235" s="136"/>
    </row>
    <row r="2236" spans="1:56" ht="11.25" customHeight="1">
      <c r="A2236" s="123">
        <v>477</v>
      </c>
      <c r="B2236" s="55" t="s">
        <v>457</v>
      </c>
      <c r="C2236" s="345">
        <v>2</v>
      </c>
      <c r="D2236" s="57">
        <v>35151</v>
      </c>
      <c r="E2236" s="94">
        <v>500</v>
      </c>
      <c r="F2236" s="55" t="s">
        <v>454</v>
      </c>
      <c r="G2236" s="55" t="s">
        <v>589</v>
      </c>
      <c r="H2236" s="55" t="s">
        <v>590</v>
      </c>
      <c r="I2236" s="55" t="s">
        <v>849</v>
      </c>
      <c r="J2236" s="55" t="s">
        <v>591</v>
      </c>
      <c r="K2236" s="55" t="s">
        <v>848</v>
      </c>
      <c r="L2236" s="55"/>
      <c r="M2236" s="8"/>
      <c r="N2236" s="58"/>
      <c r="O2236" s="55"/>
      <c r="P2236" s="55"/>
      <c r="Q2236" s="55"/>
      <c r="R2236" s="8"/>
      <c r="S2236" s="58"/>
      <c r="T2236" s="55"/>
      <c r="U2236" s="55"/>
      <c r="V2236" s="55"/>
      <c r="W2236" s="8"/>
      <c r="X2236" s="58"/>
      <c r="Y2236" s="55"/>
      <c r="Z2236" s="55"/>
      <c r="AA2236" s="55"/>
      <c r="AB2236" s="8"/>
      <c r="AC2236" s="58"/>
      <c r="AD2236" s="55"/>
      <c r="AE2236" s="55"/>
      <c r="AF2236" s="55"/>
      <c r="AG2236" s="8"/>
      <c r="AH2236" s="58"/>
      <c r="AI2236" s="55"/>
      <c r="AJ2236" s="55"/>
      <c r="AK2236" s="55">
        <v>3265.9</v>
      </c>
      <c r="AL2236" s="8">
        <v>3175572.2645273926</v>
      </c>
      <c r="AM2236" s="58">
        <v>0.97234216128093098</v>
      </c>
      <c r="AN2236" s="237">
        <v>1</v>
      </c>
      <c r="AO2236" s="228"/>
      <c r="AP2236" s="55">
        <v>3753.2799999999997</v>
      </c>
      <c r="AQ2236" s="200">
        <v>3581301.2961220229</v>
      </c>
      <c r="AR2236" s="201">
        <v>0.95417909032153825</v>
      </c>
      <c r="AS2236" s="55">
        <v>1</v>
      </c>
      <c r="AT2236" s="55"/>
      <c r="AU2236" s="423">
        <v>3124.0985690000002</v>
      </c>
      <c r="AV2236" s="200">
        <v>3009303.4901463999</v>
      </c>
      <c r="AW2236" s="201">
        <v>0.96325497537347382</v>
      </c>
      <c r="AX2236" s="423">
        <v>1</v>
      </c>
      <c r="AY2236" s="55"/>
      <c r="AZ2236" s="426">
        <v>3496.074646</v>
      </c>
      <c r="BA2236" s="200">
        <v>3362958.6651998083</v>
      </c>
      <c r="BB2236" s="201">
        <v>0.96192415944193443</v>
      </c>
      <c r="BC2236" s="425">
        <v>1</v>
      </c>
      <c r="BD2236" s="136"/>
    </row>
    <row r="2237" spans="1:56" ht="11.25" customHeight="1">
      <c r="A2237" s="123">
        <v>477</v>
      </c>
      <c r="B2237" s="55" t="s">
        <v>457</v>
      </c>
      <c r="C2237" s="345">
        <v>3</v>
      </c>
      <c r="D2237" s="57">
        <v>37625</v>
      </c>
      <c r="E2237" s="94">
        <v>500</v>
      </c>
      <c r="F2237" s="55" t="s">
        <v>454</v>
      </c>
      <c r="G2237" s="55" t="s">
        <v>589</v>
      </c>
      <c r="H2237" s="55" t="s">
        <v>590</v>
      </c>
      <c r="I2237" s="55" t="s">
        <v>849</v>
      </c>
      <c r="J2237" s="55" t="s">
        <v>591</v>
      </c>
      <c r="K2237" s="55" t="s">
        <v>848</v>
      </c>
      <c r="L2237" s="55"/>
      <c r="M2237" s="8"/>
      <c r="N2237" s="58"/>
      <c r="O2237" s="55"/>
      <c r="P2237" s="55"/>
      <c r="Q2237" s="55"/>
      <c r="R2237" s="8"/>
      <c r="S2237" s="58"/>
      <c r="T2237" s="55"/>
      <c r="U2237" s="55"/>
      <c r="V2237" s="55"/>
      <c r="W2237" s="8"/>
      <c r="X2237" s="58"/>
      <c r="Y2237" s="55"/>
      <c r="Z2237" s="55"/>
      <c r="AA2237" s="55"/>
      <c r="AB2237" s="8"/>
      <c r="AC2237" s="58"/>
      <c r="AD2237" s="55"/>
      <c r="AE2237" s="55"/>
      <c r="AF2237" s="55"/>
      <c r="AG2237" s="8"/>
      <c r="AH2237" s="58"/>
      <c r="AI2237" s="55"/>
      <c r="AJ2237" s="55"/>
      <c r="AK2237" s="55">
        <v>3803.27</v>
      </c>
      <c r="AL2237" s="8">
        <v>3670463.3898316701</v>
      </c>
      <c r="AM2237" s="58">
        <v>0.96508094083030393</v>
      </c>
      <c r="AN2237" s="237">
        <v>1</v>
      </c>
      <c r="AO2237" s="228"/>
      <c r="AP2237" s="55">
        <v>3309.55</v>
      </c>
      <c r="AQ2237" s="200">
        <v>3170463.6485202536</v>
      </c>
      <c r="AR2237" s="201">
        <v>0.95797424076392668</v>
      </c>
      <c r="AS2237" s="55">
        <v>1</v>
      </c>
      <c r="AT2237" s="55"/>
      <c r="AU2237" s="423">
        <v>3398.7607900000003</v>
      </c>
      <c r="AV2237" s="200">
        <v>3262628.5206432804</v>
      </c>
      <c r="AW2237" s="201">
        <v>0.9599464988070785</v>
      </c>
      <c r="AX2237" s="423">
        <v>1</v>
      </c>
      <c r="AY2237" s="55"/>
      <c r="AZ2237" s="426">
        <v>3014.9482970000004</v>
      </c>
      <c r="BA2237" s="200">
        <v>2904126.8097866424</v>
      </c>
      <c r="BB2237" s="201">
        <v>0.9632426574864883</v>
      </c>
      <c r="BC2237" s="425">
        <v>1</v>
      </c>
      <c r="BD2237" s="136"/>
    </row>
    <row r="2238" spans="1:56" s="4" customFormat="1" ht="11.25" customHeight="1">
      <c r="A2238" s="123">
        <v>477</v>
      </c>
      <c r="B2238" s="55" t="s">
        <v>457</v>
      </c>
      <c r="C2238" s="345">
        <v>4</v>
      </c>
      <c r="D2238" s="57">
        <v>37919</v>
      </c>
      <c r="E2238" s="94">
        <v>500</v>
      </c>
      <c r="F2238" s="55" t="s">
        <v>454</v>
      </c>
      <c r="G2238" s="55" t="s">
        <v>589</v>
      </c>
      <c r="H2238" s="55" t="s">
        <v>590</v>
      </c>
      <c r="I2238" s="55" t="s">
        <v>849</v>
      </c>
      <c r="J2238" s="55" t="s">
        <v>591</v>
      </c>
      <c r="K2238" s="55" t="s">
        <v>848</v>
      </c>
      <c r="L2238" s="55"/>
      <c r="M2238" s="8"/>
      <c r="N2238" s="58"/>
      <c r="O2238" s="55"/>
      <c r="P2238" s="55"/>
      <c r="Q2238" s="55"/>
      <c r="R2238" s="8"/>
      <c r="S2238" s="58"/>
      <c r="T2238" s="55"/>
      <c r="U2238" s="55"/>
      <c r="V2238" s="136"/>
      <c r="W2238" s="8"/>
      <c r="X2238" s="58"/>
      <c r="Y2238" s="55"/>
      <c r="Z2238" s="55"/>
      <c r="AA2238" s="136"/>
      <c r="AB2238" s="8"/>
      <c r="AC2238" s="58"/>
      <c r="AD2238" s="55"/>
      <c r="AE2238" s="55"/>
      <c r="AF2238" s="136"/>
      <c r="AG2238" s="8"/>
      <c r="AH2238" s="58"/>
      <c r="AI2238" s="55"/>
      <c r="AJ2238" s="55"/>
      <c r="AK2238" s="55">
        <v>3938.96</v>
      </c>
      <c r="AL2238" s="8">
        <v>3745196.8246512101</v>
      </c>
      <c r="AM2238" s="58">
        <v>0.95080854455267638</v>
      </c>
      <c r="AN2238" s="237">
        <v>1</v>
      </c>
      <c r="AO2238" s="228"/>
      <c r="AP2238" s="55">
        <v>3359.2599999999998</v>
      </c>
      <c r="AQ2238" s="200">
        <v>3196090.5870000031</v>
      </c>
      <c r="AR2238" s="201">
        <v>0.95142697707233237</v>
      </c>
      <c r="AS2238" s="55">
        <v>1</v>
      </c>
      <c r="AT2238" s="55"/>
      <c r="AU2238" s="423">
        <v>3587.2768490000003</v>
      </c>
      <c r="AV2238" s="200">
        <v>3414401.2961878227</v>
      </c>
      <c r="AW2238" s="201">
        <v>0.95180869498255516</v>
      </c>
      <c r="AX2238" s="423">
        <v>1</v>
      </c>
      <c r="AY2238" s="55"/>
      <c r="AZ2238" s="426">
        <v>2977.8990879999997</v>
      </c>
      <c r="BA2238" s="200">
        <v>2852390.2420600173</v>
      </c>
      <c r="BB2238" s="201">
        <v>0.95785322395720407</v>
      </c>
      <c r="BC2238" s="425">
        <v>1</v>
      </c>
      <c r="BD2238" s="136"/>
    </row>
    <row r="2239" spans="1:56" ht="11.25" customHeight="1">
      <c r="A2239" s="123">
        <v>477</v>
      </c>
      <c r="B2239" s="55" t="s">
        <v>457</v>
      </c>
      <c r="C2239" s="345">
        <v>5</v>
      </c>
      <c r="D2239" s="57">
        <v>38120</v>
      </c>
      <c r="E2239" s="94">
        <v>500</v>
      </c>
      <c r="F2239" s="55" t="s">
        <v>454</v>
      </c>
      <c r="G2239" s="55" t="s">
        <v>589</v>
      </c>
      <c r="H2239" s="55" t="s">
        <v>590</v>
      </c>
      <c r="I2239" s="55" t="s">
        <v>849</v>
      </c>
      <c r="J2239" s="55" t="s">
        <v>591</v>
      </c>
      <c r="K2239" s="55" t="s">
        <v>848</v>
      </c>
      <c r="L2239" s="55"/>
      <c r="M2239" s="8"/>
      <c r="N2239" s="58"/>
      <c r="O2239" s="55"/>
      <c r="P2239" s="55"/>
      <c r="Q2239" s="55"/>
      <c r="R2239" s="8"/>
      <c r="S2239" s="58"/>
      <c r="T2239" s="55"/>
      <c r="U2239" s="55"/>
      <c r="V2239" s="55"/>
      <c r="W2239" s="8"/>
      <c r="X2239" s="58"/>
      <c r="Y2239" s="55"/>
      <c r="Z2239" s="55"/>
      <c r="AA2239" s="55"/>
      <c r="AB2239" s="8"/>
      <c r="AC2239" s="58"/>
      <c r="AD2239" s="55"/>
      <c r="AE2239" s="55"/>
      <c r="AF2239" s="55"/>
      <c r="AG2239" s="8"/>
      <c r="AH2239" s="58"/>
      <c r="AI2239" s="55"/>
      <c r="AJ2239" s="55"/>
      <c r="AK2239" s="55">
        <v>3538.06</v>
      </c>
      <c r="AL2239" s="8">
        <v>3405427.0444104592</v>
      </c>
      <c r="AM2239" s="58">
        <v>0.96251251940624505</v>
      </c>
      <c r="AN2239" s="237">
        <v>1</v>
      </c>
      <c r="AO2239" s="228"/>
      <c r="AP2239" s="55">
        <v>3873.4399999999996</v>
      </c>
      <c r="AQ2239" s="200">
        <v>3653218.0281694499</v>
      </c>
      <c r="AR2239" s="201">
        <v>0.94314563493159831</v>
      </c>
      <c r="AS2239" s="55">
        <v>1</v>
      </c>
      <c r="AT2239" s="55"/>
      <c r="AU2239" s="423">
        <v>3140.611316</v>
      </c>
      <c r="AV2239" s="200">
        <v>2985568.2812119704</v>
      </c>
      <c r="AW2239" s="201">
        <v>0.95063284845273421</v>
      </c>
      <c r="AX2239" s="423">
        <v>1</v>
      </c>
      <c r="AY2239" s="55"/>
      <c r="AZ2239" s="426">
        <v>3649.4651180000001</v>
      </c>
      <c r="BA2239" s="200">
        <v>3458343.123673595</v>
      </c>
      <c r="BB2239" s="201">
        <v>0.94763013533579288</v>
      </c>
      <c r="BC2239" s="425">
        <v>1</v>
      </c>
      <c r="BD2239" s="136"/>
    </row>
    <row r="2240" spans="1:56" s="4" customFormat="1" ht="11.25" customHeight="1">
      <c r="A2240" s="123">
        <v>477</v>
      </c>
      <c r="B2240" s="55" t="s">
        <v>457</v>
      </c>
      <c r="C2240" s="345">
        <v>6</v>
      </c>
      <c r="D2240" s="57">
        <v>38389</v>
      </c>
      <c r="E2240" s="94">
        <v>500</v>
      </c>
      <c r="F2240" s="55" t="s">
        <v>454</v>
      </c>
      <c r="G2240" s="55" t="s">
        <v>589</v>
      </c>
      <c r="H2240" s="55" t="s">
        <v>590</v>
      </c>
      <c r="I2240" s="55" t="s">
        <v>849</v>
      </c>
      <c r="J2240" s="55" t="s">
        <v>591</v>
      </c>
      <c r="K2240" s="55" t="s">
        <v>848</v>
      </c>
      <c r="L2240" s="55"/>
      <c r="M2240" s="8"/>
      <c r="N2240" s="58"/>
      <c r="O2240" s="55"/>
      <c r="P2240" s="55"/>
      <c r="Q2240" s="55"/>
      <c r="R2240" s="8"/>
      <c r="S2240" s="58"/>
      <c r="T2240" s="55"/>
      <c r="U2240" s="55"/>
      <c r="V2240" s="55"/>
      <c r="W2240" s="8"/>
      <c r="X2240" s="58"/>
      <c r="Y2240" s="55"/>
      <c r="Z2240" s="55"/>
      <c r="AA2240" s="55"/>
      <c r="AB2240" s="8"/>
      <c r="AC2240" s="58"/>
      <c r="AD2240" s="55"/>
      <c r="AE2240" s="55"/>
      <c r="AF2240" s="55"/>
      <c r="AG2240" s="8"/>
      <c r="AH2240" s="58"/>
      <c r="AI2240" s="55"/>
      <c r="AJ2240" s="55"/>
      <c r="AK2240" s="55">
        <v>3479.19</v>
      </c>
      <c r="AL2240" s="8">
        <v>3323864.8239079788</v>
      </c>
      <c r="AM2240" s="58">
        <v>0.95535593741876101</v>
      </c>
      <c r="AN2240" s="237">
        <v>1</v>
      </c>
      <c r="AO2240" s="228"/>
      <c r="AP2240" s="55">
        <v>3881.98</v>
      </c>
      <c r="AQ2240" s="200">
        <v>3669143.1057516579</v>
      </c>
      <c r="AR2240" s="201">
        <v>0.94517310901953588</v>
      </c>
      <c r="AS2240" s="55">
        <v>1</v>
      </c>
      <c r="AT2240" s="55"/>
      <c r="AU2240" s="423">
        <v>3314.6765300000002</v>
      </c>
      <c r="AV2240" s="200">
        <v>3125299.1659866446</v>
      </c>
      <c r="AW2240" s="201">
        <v>0.94286701513726412</v>
      </c>
      <c r="AX2240" s="423">
        <v>1</v>
      </c>
      <c r="AY2240" s="55"/>
      <c r="AZ2240" s="426">
        <v>3494.5615299999999</v>
      </c>
      <c r="BA2240" s="200">
        <v>3317270.4249920887</v>
      </c>
      <c r="BB2240" s="201">
        <v>0.94926656649599428</v>
      </c>
      <c r="BC2240" s="425">
        <v>1</v>
      </c>
      <c r="BD2240" s="136"/>
    </row>
    <row r="2241" spans="1:56" ht="11.25" customHeight="1">
      <c r="A2241" s="357">
        <v>478</v>
      </c>
      <c r="B2241" s="263" t="s">
        <v>1123</v>
      </c>
      <c r="C2241" s="344">
        <v>0</v>
      </c>
      <c r="D2241" s="264"/>
      <c r="E2241" s="421">
        <v>1980</v>
      </c>
      <c r="F2241" s="263" t="s">
        <v>1012</v>
      </c>
      <c r="G2241" s="263" t="s">
        <v>338</v>
      </c>
      <c r="H2241" s="263" t="s">
        <v>1124</v>
      </c>
      <c r="I2241" s="263" t="s">
        <v>849</v>
      </c>
      <c r="J2241" s="263" t="s">
        <v>591</v>
      </c>
      <c r="K2241" s="263" t="s">
        <v>848</v>
      </c>
      <c r="L2241" s="267">
        <v>7915.7</v>
      </c>
      <c r="M2241" s="265">
        <v>7309252.4840044715</v>
      </c>
      <c r="N2241" s="268">
        <v>0.92338674836141743</v>
      </c>
      <c r="O2241" s="263">
        <v>1</v>
      </c>
      <c r="P2241" s="263"/>
      <c r="Q2241" s="267">
        <v>9859.5</v>
      </c>
      <c r="R2241" s="265">
        <v>9024978.985750135</v>
      </c>
      <c r="S2241" s="268">
        <v>0.91535868814342869</v>
      </c>
      <c r="T2241" s="263">
        <v>1</v>
      </c>
      <c r="U2241" s="263"/>
      <c r="V2241" s="267">
        <v>8223</v>
      </c>
      <c r="W2241" s="265">
        <v>7568796.1642690776</v>
      </c>
      <c r="X2241" s="268">
        <v>0.92044219436569108</v>
      </c>
      <c r="Y2241" s="263">
        <v>1</v>
      </c>
      <c r="Z2241" s="263"/>
      <c r="AA2241" s="267">
        <v>6483.5020000000004</v>
      </c>
      <c r="AB2241" s="265">
        <v>6027232.3740770826</v>
      </c>
      <c r="AC2241" s="268">
        <v>0.92962605303076684</v>
      </c>
      <c r="AD2241" s="263">
        <v>1</v>
      </c>
      <c r="AE2241" s="263"/>
      <c r="AF2241" s="267">
        <v>8258.0598160000009</v>
      </c>
      <c r="AG2241" s="265">
        <v>7644854.0393198049</v>
      </c>
      <c r="AH2241" s="268">
        <v>0.92574457071719085</v>
      </c>
      <c r="AI2241" s="263">
        <v>1</v>
      </c>
      <c r="AJ2241" s="263"/>
      <c r="AK2241" s="263">
        <v>10749</v>
      </c>
      <c r="AL2241" s="265">
        <v>10097356.373044943</v>
      </c>
      <c r="AM2241" s="268">
        <v>0.93937634878081155</v>
      </c>
      <c r="AN2241" s="263"/>
      <c r="AO2241" s="313"/>
      <c r="AP2241" s="263">
        <v>10278.4</v>
      </c>
      <c r="AQ2241" s="265">
        <v>9335127.3789050523</v>
      </c>
      <c r="AR2241" s="268">
        <v>0.90822767929882597</v>
      </c>
      <c r="AS2241" s="263"/>
      <c r="AT2241" s="263"/>
      <c r="AU2241" s="422">
        <v>10230.939999999999</v>
      </c>
      <c r="AV2241" s="265">
        <v>9276653.9387406129</v>
      </c>
      <c r="AW2241" s="268">
        <v>0.90672547573738238</v>
      </c>
      <c r="AX2241" s="422"/>
      <c r="AY2241" s="263"/>
      <c r="AZ2241" s="422">
        <v>9863.4313099999999</v>
      </c>
      <c r="BA2241" s="265">
        <v>8396804.8049201649</v>
      </c>
      <c r="BB2241" s="268">
        <v>0.85130666408221434</v>
      </c>
      <c r="BC2241" s="422"/>
      <c r="BD2241" s="263"/>
    </row>
    <row r="2242" spans="1:56" ht="11.25" customHeight="1">
      <c r="A2242" s="123">
        <v>478</v>
      </c>
      <c r="B2242" s="55" t="s">
        <v>1123</v>
      </c>
      <c r="C2242" s="345">
        <v>1</v>
      </c>
      <c r="D2242" s="57">
        <v>41807</v>
      </c>
      <c r="E2242" s="94">
        <v>660</v>
      </c>
      <c r="F2242" s="122" t="s">
        <v>1012</v>
      </c>
      <c r="G2242" s="122" t="s">
        <v>338</v>
      </c>
      <c r="H2242" s="122" t="s">
        <v>1124</v>
      </c>
      <c r="I2242" s="55" t="s">
        <v>849</v>
      </c>
      <c r="J2242" s="55" t="s">
        <v>591</v>
      </c>
      <c r="K2242" s="55" t="s">
        <v>848</v>
      </c>
      <c r="L2242" s="197">
        <v>2738.12</v>
      </c>
      <c r="M2242" s="8">
        <v>2522039.5594443469</v>
      </c>
      <c r="N2242" s="58">
        <v>0.92108437886007444</v>
      </c>
      <c r="O2242" s="55"/>
      <c r="P2242" s="55">
        <v>1</v>
      </c>
      <c r="Q2242" s="197">
        <v>3389.6858530758245</v>
      </c>
      <c r="R2242" s="8">
        <v>3116840.0475685606</v>
      </c>
      <c r="S2242" s="58">
        <v>0.91950705247222786</v>
      </c>
      <c r="T2242" s="55"/>
      <c r="U2242" s="55"/>
      <c r="V2242" s="197">
        <v>2831</v>
      </c>
      <c r="W2242" s="8">
        <v>2553870.3110932107</v>
      </c>
      <c r="X2242" s="58">
        <v>0.90210890536672939</v>
      </c>
      <c r="Y2242" s="55"/>
      <c r="Z2242" s="55"/>
      <c r="AA2242" s="197">
        <v>2366.1480000000001</v>
      </c>
      <c r="AB2242" s="8">
        <v>2195786.5713572097</v>
      </c>
      <c r="AC2242" s="58">
        <v>0.92800051871531686</v>
      </c>
      <c r="AD2242" s="55"/>
      <c r="AE2242" s="55"/>
      <c r="AF2242" s="197">
        <v>2409.8449949999999</v>
      </c>
      <c r="AG2242" s="8">
        <v>2228500.9088181867</v>
      </c>
      <c r="AH2242" s="58">
        <v>0.92474865123770622</v>
      </c>
      <c r="AI2242" s="55"/>
      <c r="AJ2242" s="55"/>
      <c r="AK2242" s="55">
        <v>3739</v>
      </c>
      <c r="AL2242" s="8">
        <v>3494099.8071598704</v>
      </c>
      <c r="AM2242" s="58">
        <v>0.93450115195503347</v>
      </c>
      <c r="AN2242" s="237">
        <v>1</v>
      </c>
      <c r="AO2242" s="228"/>
      <c r="AP2242" s="55">
        <v>3439.1022899999998</v>
      </c>
      <c r="AQ2242" s="200">
        <v>3113595.7856132621</v>
      </c>
      <c r="AR2242" s="201">
        <v>0.90535131643707589</v>
      </c>
      <c r="AS2242" s="55">
        <v>1</v>
      </c>
      <c r="AT2242" s="55"/>
      <c r="AU2242" s="423">
        <v>3664.18</v>
      </c>
      <c r="AV2242" s="200">
        <v>3209554.6374907224</v>
      </c>
      <c r="AW2242" s="201">
        <v>0.87592712079939372</v>
      </c>
      <c r="AX2242" s="423">
        <v>1</v>
      </c>
      <c r="AY2242" s="55"/>
      <c r="AZ2242" s="423">
        <v>3272.71362</v>
      </c>
      <c r="BA2242" s="200">
        <v>2750696.7887872891</v>
      </c>
      <c r="BB2242" s="201">
        <v>0.84049419172438589</v>
      </c>
      <c r="BC2242" s="425">
        <v>1</v>
      </c>
      <c r="BD2242" s="136"/>
    </row>
    <row r="2243" spans="1:56" ht="11.25" customHeight="1">
      <c r="A2243" s="123">
        <v>478</v>
      </c>
      <c r="B2243" s="55" t="s">
        <v>1123</v>
      </c>
      <c r="C2243" s="345">
        <v>2</v>
      </c>
      <c r="D2243" s="57">
        <v>42307</v>
      </c>
      <c r="E2243" s="94">
        <v>660</v>
      </c>
      <c r="F2243" s="122" t="s">
        <v>1012</v>
      </c>
      <c r="G2243" s="122" t="s">
        <v>338</v>
      </c>
      <c r="H2243" s="122" t="s">
        <v>1124</v>
      </c>
      <c r="I2243" s="55" t="s">
        <v>849</v>
      </c>
      <c r="J2243" s="55" t="s">
        <v>591</v>
      </c>
      <c r="K2243" s="55" t="s">
        <v>848</v>
      </c>
      <c r="L2243" s="197">
        <v>2574.37</v>
      </c>
      <c r="M2243" s="8">
        <v>2380134.2688474553</v>
      </c>
      <c r="N2243" s="58">
        <v>0.92455018853057458</v>
      </c>
      <c r="O2243" s="55"/>
      <c r="P2243" s="55">
        <v>1</v>
      </c>
      <c r="Q2243" s="197">
        <v>3158.2821720296506</v>
      </c>
      <c r="R2243" s="8">
        <v>2924902.2698980584</v>
      </c>
      <c r="S2243" s="58">
        <v>0.92610543028787962</v>
      </c>
      <c r="T2243" s="55"/>
      <c r="U2243" s="55">
        <v>1</v>
      </c>
      <c r="V2243" s="197">
        <v>2967</v>
      </c>
      <c r="W2243" s="8">
        <v>2680247.449370265</v>
      </c>
      <c r="X2243" s="58">
        <v>0.90335269611400903</v>
      </c>
      <c r="Y2243" s="55"/>
      <c r="Z2243" s="55">
        <v>1</v>
      </c>
      <c r="AA2243" s="197">
        <v>2209.5149999999999</v>
      </c>
      <c r="AB2243" s="8">
        <v>2038021.9285812031</v>
      </c>
      <c r="AC2243" s="58">
        <v>0.92238429183834603</v>
      </c>
      <c r="AD2243" s="55"/>
      <c r="AE2243" s="55">
        <v>1</v>
      </c>
      <c r="AF2243" s="197">
        <v>3449.274461</v>
      </c>
      <c r="AG2243" s="8">
        <v>3169639.1508814082</v>
      </c>
      <c r="AH2243" s="58">
        <v>0.91892923764682943</v>
      </c>
      <c r="AI2243" s="55"/>
      <c r="AJ2243" s="55"/>
      <c r="AK2243" s="55">
        <v>3487</v>
      </c>
      <c r="AL2243" s="8">
        <v>3233790.5877898331</v>
      </c>
      <c r="AM2243" s="58">
        <v>0.9273847398307522</v>
      </c>
      <c r="AN2243" s="237">
        <v>1</v>
      </c>
      <c r="AO2243" s="228"/>
      <c r="AP2243" s="55">
        <v>3318.7282300000002</v>
      </c>
      <c r="AQ2243" s="200">
        <v>3012074.0804646383</v>
      </c>
      <c r="AR2243" s="201">
        <v>0.90759889684146811</v>
      </c>
      <c r="AS2243" s="55">
        <v>1</v>
      </c>
      <c r="AT2243" s="55"/>
      <c r="AU2243" s="423">
        <v>3590.68</v>
      </c>
      <c r="AV2243" s="200">
        <v>3277575.0673289453</v>
      </c>
      <c r="AW2243" s="201">
        <v>0.91280065818422851</v>
      </c>
      <c r="AX2243" s="423">
        <v>1</v>
      </c>
      <c r="AY2243" s="55"/>
      <c r="AZ2243" s="423">
        <v>3022.5287699999999</v>
      </c>
      <c r="BA2243" s="200">
        <v>2568351.534753317</v>
      </c>
      <c r="BB2243" s="201">
        <v>0.84973600921367487</v>
      </c>
      <c r="BC2243" s="425">
        <v>1</v>
      </c>
      <c r="BD2243" s="136"/>
    </row>
    <row r="2244" spans="1:56" s="4" customFormat="1" ht="11.25" customHeight="1">
      <c r="A2244" s="123">
        <v>478</v>
      </c>
      <c r="B2244" s="55" t="s">
        <v>1123</v>
      </c>
      <c r="C2244" s="345">
        <v>3</v>
      </c>
      <c r="D2244" s="57">
        <v>42458</v>
      </c>
      <c r="E2244" s="94">
        <v>660</v>
      </c>
      <c r="F2244" s="122" t="s">
        <v>1012</v>
      </c>
      <c r="G2244" s="122" t="s">
        <v>338</v>
      </c>
      <c r="H2244" s="122" t="s">
        <v>1124</v>
      </c>
      <c r="I2244" s="55" t="s">
        <v>849</v>
      </c>
      <c r="J2244" s="55" t="s">
        <v>591</v>
      </c>
      <c r="K2244" s="55" t="s">
        <v>848</v>
      </c>
      <c r="L2244" s="197">
        <v>2603.19</v>
      </c>
      <c r="M2244" s="8">
        <v>2407078.6557126688</v>
      </c>
      <c r="N2244" s="58">
        <v>0.92466499015157122</v>
      </c>
      <c r="O2244" s="55"/>
      <c r="P2244" s="55">
        <v>1</v>
      </c>
      <c r="Q2244" s="197">
        <v>3311.5319748945249</v>
      </c>
      <c r="R2244" s="8">
        <v>2983236.6682835156</v>
      </c>
      <c r="S2244" s="58">
        <v>0.90086301171183292</v>
      </c>
      <c r="T2244" s="55"/>
      <c r="U2244" s="55">
        <v>1</v>
      </c>
      <c r="V2244" s="197">
        <v>2425</v>
      </c>
      <c r="W2244" s="8">
        <v>2334678.4038056023</v>
      </c>
      <c r="X2244" s="58">
        <v>0.96275398095076392</v>
      </c>
      <c r="Y2244" s="55"/>
      <c r="Z2244" s="55">
        <v>1</v>
      </c>
      <c r="AA2244" s="197">
        <v>1907.8389999999999</v>
      </c>
      <c r="AB2244" s="8">
        <v>1793423.8741386693</v>
      </c>
      <c r="AC2244" s="58">
        <v>0.94002894066987275</v>
      </c>
      <c r="AD2244" s="55"/>
      <c r="AE2244" s="55">
        <v>1</v>
      </c>
      <c r="AF2244" s="197">
        <v>2398.9403600000001</v>
      </c>
      <c r="AG2244" s="8">
        <v>2246713.9796202085</v>
      </c>
      <c r="AH2244" s="58">
        <v>0.93654432477021166</v>
      </c>
      <c r="AI2244" s="55"/>
      <c r="AJ2244" s="55">
        <v>1</v>
      </c>
      <c r="AK2244" s="55">
        <v>3522</v>
      </c>
      <c r="AL2244" s="8">
        <v>3370695.3674385194</v>
      </c>
      <c r="AM2244" s="58">
        <v>0.95704013839821678</v>
      </c>
      <c r="AN2244" s="237">
        <v>1</v>
      </c>
      <c r="AO2244" s="228">
        <v>1</v>
      </c>
      <c r="AP2244" s="55">
        <v>3520.57321</v>
      </c>
      <c r="AQ2244" s="200">
        <v>3209465.7689368362</v>
      </c>
      <c r="AR2244" s="201">
        <v>0.91163159448595477</v>
      </c>
      <c r="AS2244" s="55">
        <v>1</v>
      </c>
      <c r="AT2244" s="55"/>
      <c r="AU2244" s="423">
        <v>2976.08</v>
      </c>
      <c r="AV2244" s="200">
        <v>2789524.2339209463</v>
      </c>
      <c r="AW2244" s="201">
        <v>0.93731493572785218</v>
      </c>
      <c r="AX2244" s="423">
        <v>1</v>
      </c>
      <c r="AY2244" s="55"/>
      <c r="AZ2244" s="423">
        <v>3568.1889200000001</v>
      </c>
      <c r="BA2244" s="200">
        <v>3077756.4813795574</v>
      </c>
      <c r="BB2244" s="201">
        <v>0.86255423980733537</v>
      </c>
      <c r="BC2244" s="425">
        <v>1</v>
      </c>
      <c r="BD2244" s="136"/>
    </row>
    <row r="2245" spans="1:56" ht="11.25" customHeight="1">
      <c r="A2245" s="357">
        <v>479</v>
      </c>
      <c r="B2245" s="263" t="s">
        <v>1029</v>
      </c>
      <c r="C2245" s="344">
        <v>0</v>
      </c>
      <c r="D2245" s="280"/>
      <c r="E2245" s="421">
        <v>2400</v>
      </c>
      <c r="F2245" s="279" t="s">
        <v>540</v>
      </c>
      <c r="G2245" s="279" t="s">
        <v>338</v>
      </c>
      <c r="H2245" s="279" t="s">
        <v>1030</v>
      </c>
      <c r="I2245" s="279" t="s">
        <v>849</v>
      </c>
      <c r="J2245" s="279" t="s">
        <v>591</v>
      </c>
      <c r="K2245" s="279" t="s">
        <v>848</v>
      </c>
      <c r="L2245" s="284">
        <v>6337.63</v>
      </c>
      <c r="M2245" s="269">
        <v>5878050.2357055238</v>
      </c>
      <c r="N2245" s="282">
        <v>0.9274839704598602</v>
      </c>
      <c r="O2245" s="279">
        <v>1</v>
      </c>
      <c r="P2245" s="279"/>
      <c r="Q2245" s="284">
        <v>6660.8530000000001</v>
      </c>
      <c r="R2245" s="269">
        <v>6202890.5249038162</v>
      </c>
      <c r="S2245" s="282">
        <v>0.93124567152342441</v>
      </c>
      <c r="T2245" s="279">
        <v>1</v>
      </c>
      <c r="U2245" s="279"/>
      <c r="V2245" s="284">
        <v>6736.92</v>
      </c>
      <c r="W2245" s="269">
        <v>6240937.8324996913</v>
      </c>
      <c r="X2245" s="282">
        <v>0.92637849826028673</v>
      </c>
      <c r="Y2245" s="279">
        <v>1</v>
      </c>
      <c r="Z2245" s="279"/>
      <c r="AA2245" s="284">
        <v>8227.3310000000001</v>
      </c>
      <c r="AB2245" s="269">
        <v>7588827.1278653936</v>
      </c>
      <c r="AC2245" s="282">
        <v>0.92239234423233896</v>
      </c>
      <c r="AD2245" s="279">
        <v>1</v>
      </c>
      <c r="AE2245" s="279"/>
      <c r="AF2245" s="284">
        <v>9075.3970000000008</v>
      </c>
      <c r="AG2245" s="269">
        <v>8462416.4881819561</v>
      </c>
      <c r="AH2245" s="282">
        <v>0.93245689287002598</v>
      </c>
      <c r="AI2245" s="279">
        <v>1</v>
      </c>
      <c r="AJ2245" s="279"/>
      <c r="AK2245" s="279">
        <v>12283</v>
      </c>
      <c r="AL2245" s="265">
        <v>11399836.496600924</v>
      </c>
      <c r="AM2245" s="268">
        <v>0.92809871339256889</v>
      </c>
      <c r="AN2245" s="263"/>
      <c r="AO2245" s="316"/>
      <c r="AP2245" s="263">
        <v>16240.57</v>
      </c>
      <c r="AQ2245" s="265">
        <v>14881508.611103218</v>
      </c>
      <c r="AR2245" s="268">
        <v>0.91631689103912106</v>
      </c>
      <c r="AS2245" s="263"/>
      <c r="AT2245" s="263"/>
      <c r="AU2245" s="422">
        <v>18026.669999999998</v>
      </c>
      <c r="AV2245" s="265">
        <v>16383683.080337729</v>
      </c>
      <c r="AW2245" s="268">
        <v>0.90885799098434328</v>
      </c>
      <c r="AX2245" s="422"/>
      <c r="AY2245" s="263"/>
      <c r="AZ2245" s="422">
        <v>17458.593439999993</v>
      </c>
      <c r="BA2245" s="265">
        <v>15894843.504539732</v>
      </c>
      <c r="BB2245" s="268">
        <v>0.91043093243253492</v>
      </c>
      <c r="BC2245" s="422"/>
      <c r="BD2245" s="263"/>
    </row>
    <row r="2246" spans="1:56" ht="11.25" customHeight="1">
      <c r="A2246" s="123">
        <v>479</v>
      </c>
      <c r="B2246" s="55" t="s">
        <v>1029</v>
      </c>
      <c r="C2246" s="346">
        <v>1</v>
      </c>
      <c r="D2246" s="140">
        <v>41708</v>
      </c>
      <c r="E2246" s="127">
        <v>600</v>
      </c>
      <c r="F2246" s="136" t="s">
        <v>540</v>
      </c>
      <c r="G2246" s="136" t="s">
        <v>338</v>
      </c>
      <c r="H2246" s="136" t="s">
        <v>1030</v>
      </c>
      <c r="I2246" s="136" t="s">
        <v>849</v>
      </c>
      <c r="J2246" s="136" t="s">
        <v>591</v>
      </c>
      <c r="K2246" s="136" t="s">
        <v>848</v>
      </c>
      <c r="L2246" s="222">
        <v>1935.3452742034656</v>
      </c>
      <c r="M2246" s="126">
        <v>1822512.7825595154</v>
      </c>
      <c r="N2246" s="221">
        <v>0.9416990378161908</v>
      </c>
      <c r="O2246" s="136"/>
      <c r="P2246" s="136"/>
      <c r="Q2246" s="222">
        <v>1542.7790060041682</v>
      </c>
      <c r="R2246" s="126">
        <v>1432336.6797152946</v>
      </c>
      <c r="S2246" s="221">
        <v>0.92841338528781148</v>
      </c>
      <c r="T2246" s="136"/>
      <c r="U2246" s="136"/>
      <c r="V2246" s="222"/>
      <c r="W2246" s="126">
        <v>0</v>
      </c>
      <c r="X2246" s="221">
        <v>0</v>
      </c>
      <c r="Y2246" s="136"/>
      <c r="Z2246" s="136"/>
      <c r="AA2246" s="222"/>
      <c r="AB2246" s="126"/>
      <c r="AC2246" s="221"/>
      <c r="AD2246" s="136"/>
      <c r="AE2246" s="136"/>
      <c r="AF2246" s="222"/>
      <c r="AG2246" s="126"/>
      <c r="AH2246" s="221"/>
      <c r="AI2246" s="136"/>
      <c r="AJ2246" s="136"/>
      <c r="AK2246" s="136">
        <v>3108.91</v>
      </c>
      <c r="AL2246" s="8">
        <v>2859752.2267907923</v>
      </c>
      <c r="AM2246" s="58">
        <v>0.91985687163372132</v>
      </c>
      <c r="AN2246" s="237">
        <v>1</v>
      </c>
      <c r="AO2246" s="237"/>
      <c r="AP2246" s="55">
        <v>4455.2330000000002</v>
      </c>
      <c r="AQ2246" s="200">
        <v>4109885.4319515433</v>
      </c>
      <c r="AR2246" s="201">
        <v>0.92248495913716366</v>
      </c>
      <c r="AS2246" s="55">
        <v>1</v>
      </c>
      <c r="AT2246" s="55"/>
      <c r="AU2246" s="423">
        <v>4166.96</v>
      </c>
      <c r="AV2246" s="200">
        <v>3738254.8848610329</v>
      </c>
      <c r="AW2246" s="201">
        <v>0.89711801525837376</v>
      </c>
      <c r="AX2246" s="423">
        <v>1</v>
      </c>
      <c r="AY2246" s="55"/>
      <c r="AZ2246" s="423">
        <v>4498.254650099776</v>
      </c>
      <c r="BA2246" s="200">
        <v>4019544.4689585837</v>
      </c>
      <c r="BB2246" s="201">
        <v>0.89357868364998549</v>
      </c>
      <c r="BC2246" s="425">
        <v>1</v>
      </c>
      <c r="BD2246" s="136"/>
    </row>
    <row r="2247" spans="1:56" s="4" customFormat="1" ht="11.25" customHeight="1">
      <c r="A2247" s="123">
        <v>479</v>
      </c>
      <c r="B2247" s="55" t="s">
        <v>1029</v>
      </c>
      <c r="C2247" s="345">
        <v>2</v>
      </c>
      <c r="D2247" s="57">
        <v>41728</v>
      </c>
      <c r="E2247" s="94">
        <v>600</v>
      </c>
      <c r="F2247" s="55" t="s">
        <v>540</v>
      </c>
      <c r="G2247" s="55" t="s">
        <v>338</v>
      </c>
      <c r="H2247" s="55" t="s">
        <v>1030</v>
      </c>
      <c r="I2247" s="55" t="s">
        <v>849</v>
      </c>
      <c r="J2247" s="55" t="s">
        <v>591</v>
      </c>
      <c r="K2247" s="55" t="s">
        <v>848</v>
      </c>
      <c r="L2247" s="197">
        <v>3522.4857904453293</v>
      </c>
      <c r="M2247" s="8">
        <v>3251896.8069539187</v>
      </c>
      <c r="N2247" s="58">
        <v>0.92318237756263555</v>
      </c>
      <c r="O2247" s="55"/>
      <c r="P2247" s="55">
        <v>1</v>
      </c>
      <c r="Q2247" s="197">
        <v>2809.6378666502151</v>
      </c>
      <c r="R2247" s="8">
        <v>2612029.2191759581</v>
      </c>
      <c r="S2247" s="58">
        <v>0.92966757395327404</v>
      </c>
      <c r="T2247" s="55"/>
      <c r="U2247" s="55"/>
      <c r="V2247" s="197"/>
      <c r="W2247" s="8">
        <v>0</v>
      </c>
      <c r="X2247" s="58">
        <v>0</v>
      </c>
      <c r="Y2247" s="55"/>
      <c r="Z2247" s="55"/>
      <c r="AA2247" s="197"/>
      <c r="AB2247" s="8"/>
      <c r="AC2247" s="58"/>
      <c r="AD2247" s="55"/>
      <c r="AE2247" s="55"/>
      <c r="AF2247" s="197"/>
      <c r="AG2247" s="8"/>
      <c r="AH2247" s="58"/>
      <c r="AI2247" s="55"/>
      <c r="AJ2247" s="55"/>
      <c r="AK2247" s="55">
        <v>3277.3029999999999</v>
      </c>
      <c r="AL2247" s="8">
        <v>3096882.8888274827</v>
      </c>
      <c r="AM2247" s="58">
        <v>0.94494860219744192</v>
      </c>
      <c r="AN2247" s="237">
        <v>1</v>
      </c>
      <c r="AO2247" s="228"/>
      <c r="AP2247" s="55">
        <v>3760.1570000000002</v>
      </c>
      <c r="AQ2247" s="200">
        <v>3489486.8963348698</v>
      </c>
      <c r="AR2247" s="201">
        <v>0.92801627600519598</v>
      </c>
      <c r="AS2247" s="55">
        <v>1</v>
      </c>
      <c r="AT2247" s="55"/>
      <c r="AU2247" s="423">
        <v>4497.62</v>
      </c>
      <c r="AV2247" s="200">
        <v>4074573.6283510239</v>
      </c>
      <c r="AW2247" s="201">
        <v>0.90593994787265797</v>
      </c>
      <c r="AX2247" s="423">
        <v>1</v>
      </c>
      <c r="AY2247" s="55"/>
      <c r="AZ2247" s="423">
        <v>4215.8507656497995</v>
      </c>
      <c r="BA2247" s="200">
        <v>3788110.6112246681</v>
      </c>
      <c r="BB2247" s="201">
        <v>0.89854001524192884</v>
      </c>
      <c r="BC2247" s="425">
        <v>1</v>
      </c>
      <c r="BD2247" s="136"/>
    </row>
    <row r="2248" spans="1:56" ht="11.25" customHeight="1">
      <c r="A2248" s="123">
        <v>479</v>
      </c>
      <c r="B2248" s="55" t="s">
        <v>1029</v>
      </c>
      <c r="C2248" s="345">
        <v>3</v>
      </c>
      <c r="D2248" s="57">
        <v>41729</v>
      </c>
      <c r="E2248" s="94">
        <v>600</v>
      </c>
      <c r="F2248" s="122" t="s">
        <v>540</v>
      </c>
      <c r="G2248" s="122" t="s">
        <v>338</v>
      </c>
      <c r="H2248" s="122" t="s">
        <v>1030</v>
      </c>
      <c r="I2248" s="55" t="s">
        <v>849</v>
      </c>
      <c r="J2248" s="55" t="s">
        <v>591</v>
      </c>
      <c r="K2248" s="55" t="s">
        <v>848</v>
      </c>
      <c r="L2248" s="197">
        <v>374.0700426374159</v>
      </c>
      <c r="M2248" s="8">
        <v>344868.79432710126</v>
      </c>
      <c r="N2248" s="58">
        <v>0.92193641569255724</v>
      </c>
      <c r="O2248" s="55"/>
      <c r="P2248" s="55"/>
      <c r="Q2248" s="197">
        <v>1527.3633437435637</v>
      </c>
      <c r="R2248" s="8">
        <v>1435033.0197228824</v>
      </c>
      <c r="S2248" s="58">
        <v>0.93954920785621321</v>
      </c>
      <c r="T2248" s="55"/>
      <c r="U2248" s="55"/>
      <c r="V2248" s="197"/>
      <c r="W2248" s="8">
        <v>0</v>
      </c>
      <c r="X2248" s="58">
        <v>0</v>
      </c>
      <c r="Y2248" s="55"/>
      <c r="Z2248" s="55"/>
      <c r="AA2248" s="197"/>
      <c r="AB2248" s="8"/>
      <c r="AC2248" s="58"/>
      <c r="AD2248" s="55"/>
      <c r="AE2248" s="55"/>
      <c r="AF2248" s="197"/>
      <c r="AG2248" s="8"/>
      <c r="AH2248" s="58"/>
      <c r="AI2248" s="55"/>
      <c r="AJ2248" s="55"/>
      <c r="AK2248" s="55">
        <v>2591.6909999999998</v>
      </c>
      <c r="AL2248" s="8">
        <v>2382753.5962678073</v>
      </c>
      <c r="AM2248" s="58">
        <v>0.91938182301354887</v>
      </c>
      <c r="AN2248" s="237">
        <v>1</v>
      </c>
      <c r="AO2248" s="228"/>
      <c r="AP2248" s="136">
        <v>3988.0970000000002</v>
      </c>
      <c r="AQ2248" s="200">
        <v>3642278.8097486701</v>
      </c>
      <c r="AR2248" s="201">
        <v>0.91328741746970299</v>
      </c>
      <c r="AS2248" s="136">
        <v>1</v>
      </c>
      <c r="AT2248" s="136"/>
      <c r="AU2248" s="423">
        <v>4691.43</v>
      </c>
      <c r="AV2248" s="200">
        <v>4306639.803575905</v>
      </c>
      <c r="AW2248" s="201">
        <v>0.91798019017141996</v>
      </c>
      <c r="AX2248" s="423">
        <v>1</v>
      </c>
      <c r="AY2248" s="136"/>
      <c r="AZ2248" s="423">
        <v>4515.2345674448243</v>
      </c>
      <c r="BA2248" s="200">
        <v>4189537.3763204613</v>
      </c>
      <c r="BB2248" s="201">
        <v>0.92786704959413102</v>
      </c>
      <c r="BC2248" s="425">
        <v>1</v>
      </c>
      <c r="BD2248" s="136"/>
    </row>
    <row r="2249" spans="1:56" s="4" customFormat="1" ht="11.25" customHeight="1">
      <c r="A2249" s="123">
        <v>479</v>
      </c>
      <c r="B2249" s="55" t="s">
        <v>1029</v>
      </c>
      <c r="C2249" s="345">
        <v>4</v>
      </c>
      <c r="D2249" s="57">
        <v>42089</v>
      </c>
      <c r="E2249" s="94">
        <v>600</v>
      </c>
      <c r="F2249" s="122" t="s">
        <v>540</v>
      </c>
      <c r="G2249" s="122" t="s">
        <v>338</v>
      </c>
      <c r="H2249" s="122" t="s">
        <v>1030</v>
      </c>
      <c r="I2249" s="55" t="s">
        <v>849</v>
      </c>
      <c r="J2249" s="55" t="s">
        <v>591</v>
      </c>
      <c r="K2249" s="55" t="s">
        <v>848</v>
      </c>
      <c r="L2249" s="197">
        <v>505.72889271378926</v>
      </c>
      <c r="M2249" s="8">
        <v>458771.8518649888</v>
      </c>
      <c r="N2249" s="58">
        <v>0.90714977624310811</v>
      </c>
      <c r="O2249" s="55"/>
      <c r="P2249" s="55">
        <v>1</v>
      </c>
      <c r="Q2249" s="197">
        <v>781.07278369660514</v>
      </c>
      <c r="R2249" s="8">
        <v>723491.60478828964</v>
      </c>
      <c r="S2249" s="58">
        <v>0.92627936844016068</v>
      </c>
      <c r="T2249" s="55"/>
      <c r="U2249" s="55">
        <v>1</v>
      </c>
      <c r="V2249" s="197">
        <v>1979.586260392635</v>
      </c>
      <c r="W2249" s="8">
        <v>1752630.5933215886</v>
      </c>
      <c r="X2249" s="58">
        <v>0.88535196893818024</v>
      </c>
      <c r="Y2249" s="55"/>
      <c r="Z2249" s="55">
        <v>1</v>
      </c>
      <c r="AA2249" s="197">
        <v>437.24679450479897</v>
      </c>
      <c r="AB2249" s="8">
        <v>410204.27882911358</v>
      </c>
      <c r="AC2249" s="58">
        <v>0.93815274116231728</v>
      </c>
      <c r="AD2249" s="55"/>
      <c r="AE2249" s="55"/>
      <c r="AF2249" s="197"/>
      <c r="AG2249" s="8">
        <v>0</v>
      </c>
      <c r="AH2249" s="58">
        <v>0</v>
      </c>
      <c r="AI2249" s="55"/>
      <c r="AJ2249" s="55"/>
      <c r="AK2249" s="55">
        <v>3305.1660000000002</v>
      </c>
      <c r="AL2249" s="8">
        <v>3061638.195833222</v>
      </c>
      <c r="AM2249" s="58">
        <v>0.92631903990093745</v>
      </c>
      <c r="AN2249" s="237">
        <v>1</v>
      </c>
      <c r="AO2249" s="228"/>
      <c r="AP2249" s="136">
        <v>4037.08</v>
      </c>
      <c r="AQ2249" s="200">
        <v>3639857.473068133</v>
      </c>
      <c r="AR2249" s="201">
        <v>0.90160647623235934</v>
      </c>
      <c r="AS2249" s="136">
        <v>1</v>
      </c>
      <c r="AT2249" s="136"/>
      <c r="AU2249" s="423">
        <v>4670.66</v>
      </c>
      <c r="AV2249" s="200">
        <v>4264214.7635497684</v>
      </c>
      <c r="AW2249" s="201">
        <v>0.91297905725310091</v>
      </c>
      <c r="AX2249" s="423">
        <v>1</v>
      </c>
      <c r="AY2249" s="136"/>
      <c r="AZ2249" s="423">
        <v>4229.2534568055935</v>
      </c>
      <c r="BA2249" s="200">
        <v>3897651.0480360202</v>
      </c>
      <c r="BB2249" s="201">
        <v>0.92159315771534855</v>
      </c>
      <c r="BC2249" s="425">
        <v>1</v>
      </c>
      <c r="BD2249" s="136"/>
    </row>
    <row r="2250" spans="1:56" ht="11.25" customHeight="1">
      <c r="A2250" s="357">
        <v>480</v>
      </c>
      <c r="B2250" s="263" t="s">
        <v>400</v>
      </c>
      <c r="C2250" s="344">
        <v>0</v>
      </c>
      <c r="D2250" s="264"/>
      <c r="E2250" s="421">
        <v>94.199999999999989</v>
      </c>
      <c r="F2250" s="263" t="s">
        <v>902</v>
      </c>
      <c r="G2250" s="263" t="s">
        <v>589</v>
      </c>
      <c r="H2250" s="263" t="s">
        <v>370</v>
      </c>
      <c r="I2250" s="263" t="s">
        <v>103</v>
      </c>
      <c r="J2250" s="263"/>
      <c r="K2250" s="263"/>
      <c r="L2250" s="267">
        <v>457.44129999999996</v>
      </c>
      <c r="M2250" s="265">
        <v>0</v>
      </c>
      <c r="N2250" s="268">
        <v>0</v>
      </c>
      <c r="O2250" s="263"/>
      <c r="P2250" s="263"/>
      <c r="Q2250" s="267">
        <v>450.62554999999998</v>
      </c>
      <c r="R2250" s="265">
        <v>0</v>
      </c>
      <c r="S2250" s="268">
        <v>0</v>
      </c>
      <c r="T2250" s="263"/>
      <c r="U2250" s="263"/>
      <c r="V2250" s="267">
        <v>555.02094999999997</v>
      </c>
      <c r="W2250" s="265">
        <v>0</v>
      </c>
      <c r="X2250" s="268">
        <v>0</v>
      </c>
      <c r="Y2250" s="263"/>
      <c r="Z2250" s="263"/>
      <c r="AA2250" s="265">
        <v>470.78424999999993</v>
      </c>
      <c r="AB2250" s="265">
        <v>0</v>
      </c>
      <c r="AC2250" s="268">
        <v>0</v>
      </c>
      <c r="AD2250" s="263"/>
      <c r="AE2250" s="263"/>
      <c r="AF2250" s="271">
        <v>537.50895000000003</v>
      </c>
      <c r="AG2250" s="265">
        <v>0</v>
      </c>
      <c r="AH2250" s="268">
        <v>0</v>
      </c>
      <c r="AI2250" s="263"/>
      <c r="AJ2250" s="263"/>
      <c r="AK2250" s="263">
        <v>532.27525000000003</v>
      </c>
      <c r="AL2250" s="265">
        <v>0</v>
      </c>
      <c r="AM2250" s="268">
        <v>0</v>
      </c>
      <c r="AN2250" s="263"/>
      <c r="AO2250" s="313"/>
      <c r="AP2250" s="263">
        <v>451.17279999999994</v>
      </c>
      <c r="AQ2250" s="265">
        <v>0</v>
      </c>
      <c r="AR2250" s="268">
        <v>0</v>
      </c>
      <c r="AS2250" s="263"/>
      <c r="AT2250" s="263"/>
      <c r="AU2250" s="422">
        <v>450.33699999999999</v>
      </c>
      <c r="AV2250" s="265">
        <v>0</v>
      </c>
      <c r="AW2250" s="268">
        <v>0</v>
      </c>
      <c r="AX2250" s="422"/>
      <c r="AY2250" s="263"/>
      <c r="AZ2250" s="422">
        <v>493.57969999999995</v>
      </c>
      <c r="BA2250" s="265">
        <v>0</v>
      </c>
      <c r="BB2250" s="268">
        <v>0</v>
      </c>
      <c r="BC2250" s="422"/>
      <c r="BD2250" s="263"/>
    </row>
    <row r="2251" spans="1:56" ht="11.25" customHeight="1">
      <c r="A2251" s="123">
        <v>480</v>
      </c>
      <c r="B2251" s="55" t="s">
        <v>400</v>
      </c>
      <c r="C2251" s="345">
        <v>1</v>
      </c>
      <c r="D2251" s="57">
        <v>33694</v>
      </c>
      <c r="E2251" s="8">
        <v>31.4</v>
      </c>
      <c r="F2251" s="55" t="s">
        <v>902</v>
      </c>
      <c r="G2251" s="55" t="s">
        <v>589</v>
      </c>
      <c r="H2251" s="55" t="s">
        <v>370</v>
      </c>
      <c r="I2251" s="55" t="s">
        <v>103</v>
      </c>
      <c r="J2251" s="55"/>
      <c r="K2251" s="55"/>
      <c r="L2251" s="55"/>
      <c r="M2251" s="8"/>
      <c r="N2251" s="58"/>
      <c r="O2251" s="55"/>
      <c r="P2251" s="55"/>
      <c r="Q2251" s="55"/>
      <c r="R2251" s="8"/>
      <c r="S2251" s="58"/>
      <c r="T2251" s="55"/>
      <c r="U2251" s="55"/>
      <c r="V2251" s="55"/>
      <c r="W2251" s="8"/>
      <c r="X2251" s="58"/>
      <c r="Y2251" s="55"/>
      <c r="Z2251" s="55"/>
      <c r="AA2251" s="55"/>
      <c r="AB2251" s="8"/>
      <c r="AC2251" s="58"/>
      <c r="AD2251" s="55"/>
      <c r="AE2251" s="55"/>
      <c r="AF2251" s="55"/>
      <c r="AG2251" s="8"/>
      <c r="AH2251" s="58"/>
      <c r="AI2251" s="55"/>
      <c r="AJ2251" s="55"/>
      <c r="AK2251" s="55">
        <v>172.53300000000002</v>
      </c>
      <c r="AL2251" s="8">
        <v>0</v>
      </c>
      <c r="AM2251" s="58">
        <v>0</v>
      </c>
      <c r="AN2251" s="55"/>
      <c r="AO2251" s="228"/>
      <c r="AP2251" s="55">
        <v>148.54</v>
      </c>
      <c r="AQ2251" s="200">
        <v>0</v>
      </c>
      <c r="AR2251" s="201">
        <v>0</v>
      </c>
      <c r="AS2251" s="55"/>
      <c r="AT2251" s="55"/>
      <c r="AU2251" s="423">
        <v>139.60845</v>
      </c>
      <c r="AV2251" s="200">
        <v>0</v>
      </c>
      <c r="AW2251" s="201">
        <v>0</v>
      </c>
      <c r="AX2251" s="423"/>
      <c r="AY2251" s="55"/>
      <c r="AZ2251" s="423">
        <v>134.11605</v>
      </c>
      <c r="BA2251" s="200">
        <v>0</v>
      </c>
      <c r="BB2251" s="201">
        <v>0</v>
      </c>
      <c r="BC2251" s="425"/>
      <c r="BD2251" s="136"/>
    </row>
    <row r="2252" spans="1:56" ht="11.25" customHeight="1">
      <c r="A2252" s="123">
        <v>480</v>
      </c>
      <c r="B2252" s="55" t="s">
        <v>400</v>
      </c>
      <c r="C2252" s="345">
        <v>2</v>
      </c>
      <c r="D2252" s="57">
        <v>33700</v>
      </c>
      <c r="E2252" s="8">
        <v>31.4</v>
      </c>
      <c r="F2252" s="55" t="s">
        <v>902</v>
      </c>
      <c r="G2252" s="55" t="s">
        <v>589</v>
      </c>
      <c r="H2252" s="55" t="s">
        <v>370</v>
      </c>
      <c r="I2252" s="55" t="s">
        <v>103</v>
      </c>
      <c r="J2252" s="55"/>
      <c r="K2252" s="55"/>
      <c r="L2252" s="55"/>
      <c r="M2252" s="8"/>
      <c r="N2252" s="58"/>
      <c r="O2252" s="55"/>
      <c r="P2252" s="55"/>
      <c r="Q2252" s="55"/>
      <c r="R2252" s="8"/>
      <c r="S2252" s="58"/>
      <c r="T2252" s="55"/>
      <c r="U2252" s="55"/>
      <c r="V2252" s="55"/>
      <c r="W2252" s="8"/>
      <c r="X2252" s="58"/>
      <c r="Y2252" s="55"/>
      <c r="Z2252" s="55"/>
      <c r="AA2252" s="55"/>
      <c r="AB2252" s="8"/>
      <c r="AC2252" s="58"/>
      <c r="AD2252" s="55"/>
      <c r="AE2252" s="55"/>
      <c r="AF2252" s="55"/>
      <c r="AG2252" s="8"/>
      <c r="AH2252" s="58"/>
      <c r="AI2252" s="55"/>
      <c r="AJ2252" s="55"/>
      <c r="AK2252" s="55">
        <v>177.76669999999999</v>
      </c>
      <c r="AL2252" s="8">
        <v>0</v>
      </c>
      <c r="AM2252" s="58">
        <v>0</v>
      </c>
      <c r="AN2252" s="55"/>
      <c r="AO2252" s="228"/>
      <c r="AP2252" s="55">
        <v>147.22</v>
      </c>
      <c r="AQ2252" s="200">
        <v>0</v>
      </c>
      <c r="AR2252" s="201">
        <v>0</v>
      </c>
      <c r="AS2252" s="55"/>
      <c r="AT2252" s="55"/>
      <c r="AU2252" s="423">
        <v>165.27944999999997</v>
      </c>
      <c r="AV2252" s="200">
        <v>0</v>
      </c>
      <c r="AW2252" s="201">
        <v>0</v>
      </c>
      <c r="AX2252" s="423"/>
      <c r="AY2252" s="55"/>
      <c r="AZ2252" s="423">
        <v>182.48299999999998</v>
      </c>
      <c r="BA2252" s="200">
        <v>0</v>
      </c>
      <c r="BB2252" s="201">
        <v>0</v>
      </c>
      <c r="BC2252" s="425"/>
      <c r="BD2252" s="136"/>
    </row>
    <row r="2253" spans="1:56" s="4" customFormat="1" ht="11.25" customHeight="1">
      <c r="A2253" s="123">
        <v>480</v>
      </c>
      <c r="B2253" s="55" t="s">
        <v>400</v>
      </c>
      <c r="C2253" s="345">
        <v>3</v>
      </c>
      <c r="D2253" s="57">
        <v>33697</v>
      </c>
      <c r="E2253" s="8">
        <v>31.4</v>
      </c>
      <c r="F2253" s="55" t="s">
        <v>902</v>
      </c>
      <c r="G2253" s="55" t="s">
        <v>589</v>
      </c>
      <c r="H2253" s="55" t="s">
        <v>370</v>
      </c>
      <c r="I2253" s="55" t="s">
        <v>103</v>
      </c>
      <c r="J2253" s="55"/>
      <c r="K2253" s="55"/>
      <c r="L2253" s="55"/>
      <c r="M2253" s="8"/>
      <c r="N2253" s="58"/>
      <c r="O2253" s="55"/>
      <c r="P2253" s="55"/>
      <c r="Q2253" s="55"/>
      <c r="R2253" s="8"/>
      <c r="S2253" s="58"/>
      <c r="T2253" s="55"/>
      <c r="U2253" s="55"/>
      <c r="V2253" s="55"/>
      <c r="W2253" s="8"/>
      <c r="X2253" s="58"/>
      <c r="Y2253" s="55"/>
      <c r="Z2253" s="55"/>
      <c r="AA2253" s="55"/>
      <c r="AB2253" s="8"/>
      <c r="AC2253" s="58"/>
      <c r="AD2253" s="55"/>
      <c r="AE2253" s="55"/>
      <c r="AF2253" s="55"/>
      <c r="AG2253" s="8"/>
      <c r="AH2253" s="58"/>
      <c r="AI2253" s="55"/>
      <c r="AJ2253" s="55"/>
      <c r="AK2253" s="55">
        <v>181.97555</v>
      </c>
      <c r="AL2253" s="8">
        <v>0</v>
      </c>
      <c r="AM2253" s="58">
        <v>0</v>
      </c>
      <c r="AN2253" s="55"/>
      <c r="AO2253" s="228"/>
      <c r="AP2253" s="55">
        <v>155.41</v>
      </c>
      <c r="AQ2253" s="200">
        <v>0</v>
      </c>
      <c r="AR2253" s="201">
        <v>0</v>
      </c>
      <c r="AS2253" s="55"/>
      <c r="AT2253" s="55"/>
      <c r="AU2253" s="423">
        <v>145.44910000000002</v>
      </c>
      <c r="AV2253" s="200">
        <v>0</v>
      </c>
      <c r="AW2253" s="201">
        <v>0</v>
      </c>
      <c r="AX2253" s="423"/>
      <c r="AY2253" s="55"/>
      <c r="AZ2253" s="423">
        <v>176.98064999999997</v>
      </c>
      <c r="BA2253" s="200">
        <v>0</v>
      </c>
      <c r="BB2253" s="201">
        <v>0</v>
      </c>
      <c r="BC2253" s="425"/>
      <c r="BD2253" s="136"/>
    </row>
    <row r="2254" spans="1:56" ht="11.25" customHeight="1">
      <c r="A2254" s="357">
        <v>481</v>
      </c>
      <c r="B2254" s="263" t="s">
        <v>322</v>
      </c>
      <c r="C2254" s="344">
        <v>0</v>
      </c>
      <c r="D2254" s="264"/>
      <c r="E2254" s="421">
        <v>1760</v>
      </c>
      <c r="F2254" s="263" t="s">
        <v>312</v>
      </c>
      <c r="G2254" s="263" t="s">
        <v>589</v>
      </c>
      <c r="H2254" s="263" t="s">
        <v>590</v>
      </c>
      <c r="I2254" s="263" t="s">
        <v>849</v>
      </c>
      <c r="J2254" s="263" t="s">
        <v>591</v>
      </c>
      <c r="K2254" s="263" t="s">
        <v>848</v>
      </c>
      <c r="L2254" s="267">
        <v>2887</v>
      </c>
      <c r="M2254" s="265">
        <v>3388346.2520027827</v>
      </c>
      <c r="N2254" s="268">
        <v>1.1736564780058132</v>
      </c>
      <c r="O2254" s="263">
        <v>1</v>
      </c>
      <c r="P2254" s="263"/>
      <c r="Q2254" s="267">
        <v>2051.41</v>
      </c>
      <c r="R2254" s="265">
        <v>2557251.1970811724</v>
      </c>
      <c r="S2254" s="268">
        <v>1.2465822030121587</v>
      </c>
      <c r="T2254" s="263">
        <v>1</v>
      </c>
      <c r="U2254" s="263"/>
      <c r="V2254" s="267">
        <v>3460.41</v>
      </c>
      <c r="W2254" s="265">
        <v>3780521.1976761338</v>
      </c>
      <c r="X2254" s="268">
        <v>1.0925067254100336</v>
      </c>
      <c r="Y2254" s="263">
        <v>1</v>
      </c>
      <c r="Z2254" s="263"/>
      <c r="AA2254" s="267">
        <v>5265.09</v>
      </c>
      <c r="AB2254" s="265">
        <v>5305349.3932849877</v>
      </c>
      <c r="AC2254" s="268">
        <v>1.0076464777021832</v>
      </c>
      <c r="AD2254" s="263">
        <v>1</v>
      </c>
      <c r="AE2254" s="263"/>
      <c r="AF2254" s="267">
        <v>7810.7600000000011</v>
      </c>
      <c r="AG2254" s="265">
        <v>7519369.7673980361</v>
      </c>
      <c r="AH2254" s="268">
        <v>0.96269374137702801</v>
      </c>
      <c r="AI2254" s="263">
        <v>1</v>
      </c>
      <c r="AJ2254" s="263"/>
      <c r="AK2254" s="263">
        <v>9311.94</v>
      </c>
      <c r="AL2254" s="265">
        <v>8967072.5899760406</v>
      </c>
      <c r="AM2254" s="268">
        <v>0.96296503091472241</v>
      </c>
      <c r="AN2254" s="263"/>
      <c r="AO2254" s="313"/>
      <c r="AP2254" s="263">
        <v>9623</v>
      </c>
      <c r="AQ2254" s="265">
        <v>9398342.1320807561</v>
      </c>
      <c r="AR2254" s="268">
        <v>0.97665407171160301</v>
      </c>
      <c r="AS2254" s="263"/>
      <c r="AT2254" s="263"/>
      <c r="AU2254" s="422">
        <v>9916.4196489999995</v>
      </c>
      <c r="AV2254" s="265">
        <v>9721603.4013876002</v>
      </c>
      <c r="AW2254" s="268">
        <v>0.98035417474168263</v>
      </c>
      <c r="AX2254" s="422"/>
      <c r="AY2254" s="263"/>
      <c r="AZ2254" s="422">
        <v>8466.4573439999986</v>
      </c>
      <c r="BA2254" s="265">
        <v>8032331.9913833616</v>
      </c>
      <c r="BB2254" s="268">
        <v>0.94872408435101929</v>
      </c>
      <c r="BC2254" s="422"/>
      <c r="BD2254" s="263"/>
    </row>
    <row r="2255" spans="1:56" s="4" customFormat="1" ht="11.25" customHeight="1">
      <c r="A2255" s="123">
        <v>481</v>
      </c>
      <c r="B2255" s="55" t="s">
        <v>322</v>
      </c>
      <c r="C2255" s="345">
        <v>1</v>
      </c>
      <c r="D2255" s="57">
        <v>32165</v>
      </c>
      <c r="E2255" s="94">
        <v>110</v>
      </c>
      <c r="F2255" s="55" t="s">
        <v>312</v>
      </c>
      <c r="G2255" s="55" t="s">
        <v>589</v>
      </c>
      <c r="H2255" s="55" t="s">
        <v>590</v>
      </c>
      <c r="I2255" s="55" t="s">
        <v>849</v>
      </c>
      <c r="J2255" s="55" t="s">
        <v>591</v>
      </c>
      <c r="K2255" s="55" t="s">
        <v>848</v>
      </c>
      <c r="L2255" s="55"/>
      <c r="M2255" s="8"/>
      <c r="N2255" s="58"/>
      <c r="O2255" s="55"/>
      <c r="P2255" s="55"/>
      <c r="Q2255" s="55"/>
      <c r="R2255" s="8"/>
      <c r="S2255" s="58"/>
      <c r="T2255" s="55"/>
      <c r="U2255" s="55"/>
      <c r="V2255" s="55"/>
      <c r="W2255" s="8"/>
      <c r="X2255" s="58"/>
      <c r="Y2255" s="55"/>
      <c r="Z2255" s="55"/>
      <c r="AA2255" s="197">
        <v>526.50900000000013</v>
      </c>
      <c r="AB2255" s="8">
        <v>530534.93932849891</v>
      </c>
      <c r="AC2255" s="58">
        <v>1.0076464777021832</v>
      </c>
      <c r="AD2255" s="55"/>
      <c r="AE2255" s="55"/>
      <c r="AF2255" s="197">
        <v>488.17250000000007</v>
      </c>
      <c r="AG2255" s="8">
        <v>469960.61046237726</v>
      </c>
      <c r="AH2255" s="58">
        <v>0.96269374137702801</v>
      </c>
      <c r="AI2255" s="55"/>
      <c r="AJ2255" s="55"/>
      <c r="AK2255" s="55">
        <v>364.46</v>
      </c>
      <c r="AL2255" s="8">
        <v>467233.1876732455</v>
      </c>
      <c r="AM2255" s="58">
        <v>1.2819875642683574</v>
      </c>
      <c r="AN2255" s="237">
        <v>1</v>
      </c>
      <c r="AO2255" s="228"/>
      <c r="AP2255" s="55">
        <v>326</v>
      </c>
      <c r="AQ2255" s="200">
        <v>421118.67557753524</v>
      </c>
      <c r="AR2255" s="201">
        <v>1.291775078458697</v>
      </c>
      <c r="AS2255" s="55">
        <v>1</v>
      </c>
      <c r="AT2255" s="55"/>
      <c r="AU2255" s="423">
        <v>406.04113899999999</v>
      </c>
      <c r="AV2255" s="200">
        <v>527262.20616178727</v>
      </c>
      <c r="AW2255" s="201">
        <v>1.2985438063254651</v>
      </c>
      <c r="AX2255" s="423">
        <v>1</v>
      </c>
      <c r="AY2255" s="55"/>
      <c r="AZ2255" s="426">
        <v>178.25387799999999</v>
      </c>
      <c r="BA2255" s="200">
        <v>230442.65619059734</v>
      </c>
      <c r="BB2255" s="201">
        <v>1.2927777997099021</v>
      </c>
      <c r="BC2255" s="425">
        <v>1</v>
      </c>
      <c r="BD2255" s="136"/>
    </row>
    <row r="2256" spans="1:56" ht="11.25" customHeight="1">
      <c r="A2256" s="123">
        <v>481</v>
      </c>
      <c r="B2256" s="55" t="s">
        <v>322</v>
      </c>
      <c r="C2256" s="345">
        <v>2</v>
      </c>
      <c r="D2256" s="57">
        <v>32578</v>
      </c>
      <c r="E2256" s="94">
        <v>110</v>
      </c>
      <c r="F2256" s="55" t="s">
        <v>312</v>
      </c>
      <c r="G2256" s="55" t="s">
        <v>589</v>
      </c>
      <c r="H2256" s="55" t="s">
        <v>590</v>
      </c>
      <c r="I2256" s="55" t="s">
        <v>849</v>
      </c>
      <c r="J2256" s="55" t="s">
        <v>591</v>
      </c>
      <c r="K2256" s="55" t="s">
        <v>848</v>
      </c>
      <c r="L2256" s="55"/>
      <c r="M2256" s="8"/>
      <c r="N2256" s="58"/>
      <c r="O2256" s="55"/>
      <c r="P2256" s="55"/>
      <c r="Q2256" s="55"/>
      <c r="R2256" s="8"/>
      <c r="S2256" s="58"/>
      <c r="T2256" s="55"/>
      <c r="U2256" s="55"/>
      <c r="V2256" s="55"/>
      <c r="W2256" s="8"/>
      <c r="X2256" s="58"/>
      <c r="Y2256" s="55"/>
      <c r="Z2256" s="55"/>
      <c r="AA2256" s="197">
        <v>526.50900000000013</v>
      </c>
      <c r="AB2256" s="8">
        <v>530534.93932849891</v>
      </c>
      <c r="AC2256" s="58">
        <v>1.0076464777021832</v>
      </c>
      <c r="AD2256" s="55"/>
      <c r="AE2256" s="55"/>
      <c r="AF2256" s="197">
        <v>488.17250000000007</v>
      </c>
      <c r="AG2256" s="8">
        <v>469960.61046237726</v>
      </c>
      <c r="AH2256" s="58">
        <v>0.96269374137702801</v>
      </c>
      <c r="AI2256" s="55"/>
      <c r="AJ2256" s="55"/>
      <c r="AK2256" s="55">
        <v>347.99</v>
      </c>
      <c r="AL2256" s="8">
        <v>457000.49583214021</v>
      </c>
      <c r="AM2256" s="58">
        <v>1.313257552895601</v>
      </c>
      <c r="AN2256" s="237">
        <v>1</v>
      </c>
      <c r="AO2256" s="228"/>
      <c r="AP2256" s="55">
        <v>345</v>
      </c>
      <c r="AQ2256" s="200">
        <v>468391.93331789941</v>
      </c>
      <c r="AR2256" s="201">
        <v>1.3576577777330416</v>
      </c>
      <c r="AS2256" s="55">
        <v>1</v>
      </c>
      <c r="AT2256" s="55"/>
      <c r="AU2256" s="423">
        <v>400.52027199999998</v>
      </c>
      <c r="AV2256" s="200">
        <v>527279.7170955831</v>
      </c>
      <c r="AW2256" s="201">
        <v>1.3164869644740058</v>
      </c>
      <c r="AX2256" s="423">
        <v>1</v>
      </c>
      <c r="AY2256" s="55"/>
      <c r="AZ2256" s="426">
        <v>180.78466799999998</v>
      </c>
      <c r="BA2256" s="200">
        <v>233926.65223459384</v>
      </c>
      <c r="BB2256" s="201">
        <v>1.2939518313278306</v>
      </c>
      <c r="BC2256" s="425">
        <v>1</v>
      </c>
      <c r="BD2256" s="136"/>
    </row>
    <row r="2257" spans="1:56" ht="11.25" customHeight="1">
      <c r="A2257" s="123">
        <v>481</v>
      </c>
      <c r="B2257" s="55" t="s">
        <v>322</v>
      </c>
      <c r="C2257" s="345">
        <v>3</v>
      </c>
      <c r="D2257" s="57">
        <v>32960</v>
      </c>
      <c r="E2257" s="94">
        <v>110</v>
      </c>
      <c r="F2257" s="55" t="s">
        <v>312</v>
      </c>
      <c r="G2257" s="55" t="s">
        <v>589</v>
      </c>
      <c r="H2257" s="55" t="s">
        <v>590</v>
      </c>
      <c r="I2257" s="55" t="s">
        <v>849</v>
      </c>
      <c r="J2257" s="55" t="s">
        <v>591</v>
      </c>
      <c r="K2257" s="55" t="s">
        <v>848</v>
      </c>
      <c r="L2257" s="56"/>
      <c r="M2257" s="200"/>
      <c r="N2257" s="201"/>
      <c r="O2257" s="56"/>
      <c r="P2257" s="56"/>
      <c r="Q2257" s="56"/>
      <c r="R2257" s="200"/>
      <c r="S2257" s="201"/>
      <c r="T2257" s="56"/>
      <c r="U2257" s="56"/>
      <c r="V2257" s="56"/>
      <c r="W2257" s="200"/>
      <c r="X2257" s="201"/>
      <c r="Y2257" s="56"/>
      <c r="Z2257" s="56"/>
      <c r="AA2257" s="243">
        <v>526.50900000000013</v>
      </c>
      <c r="AB2257" s="8">
        <v>530534.93932849891</v>
      </c>
      <c r="AC2257" s="58">
        <v>1.0076464777021832</v>
      </c>
      <c r="AD2257" s="56"/>
      <c r="AE2257" s="56"/>
      <c r="AF2257" s="197">
        <v>488.17250000000007</v>
      </c>
      <c r="AG2257" s="8">
        <v>469960.61046237726</v>
      </c>
      <c r="AH2257" s="58">
        <v>0.96269374137702801</v>
      </c>
      <c r="AI2257" s="56"/>
      <c r="AJ2257" s="56"/>
      <c r="AK2257" s="55">
        <v>370.6</v>
      </c>
      <c r="AL2257" s="8">
        <v>486516.8951019565</v>
      </c>
      <c r="AM2257" s="58">
        <v>1.3127816921261641</v>
      </c>
      <c r="AN2257" s="237">
        <v>1</v>
      </c>
      <c r="AO2257" s="228"/>
      <c r="AP2257" s="56">
        <v>376</v>
      </c>
      <c r="AQ2257" s="200">
        <v>496882.25584838347</v>
      </c>
      <c r="AR2257" s="201">
        <v>1.3214953612988922</v>
      </c>
      <c r="AS2257" s="56">
        <v>1</v>
      </c>
      <c r="AT2257" s="56"/>
      <c r="AU2257" s="423">
        <v>403.47424799999999</v>
      </c>
      <c r="AV2257" s="200">
        <v>528040.04399992945</v>
      </c>
      <c r="AW2257" s="201">
        <v>1.3087329528895471</v>
      </c>
      <c r="AX2257" s="423">
        <v>1</v>
      </c>
      <c r="AY2257" s="56"/>
      <c r="AZ2257" s="426">
        <v>199.93088999999998</v>
      </c>
      <c r="BA2257" s="200">
        <v>266528.6133972315</v>
      </c>
      <c r="BB2257" s="201">
        <v>1.3331037209769414</v>
      </c>
      <c r="BC2257" s="425">
        <v>1</v>
      </c>
      <c r="BD2257" s="139"/>
    </row>
    <row r="2258" spans="1:56" ht="11.25" customHeight="1">
      <c r="A2258" s="123">
        <v>481</v>
      </c>
      <c r="B2258" s="55" t="s">
        <v>1361</v>
      </c>
      <c r="C2258" s="345">
        <v>4</v>
      </c>
      <c r="D2258" s="57">
        <v>35846</v>
      </c>
      <c r="E2258" s="94">
        <v>110</v>
      </c>
      <c r="F2258" s="55" t="s">
        <v>312</v>
      </c>
      <c r="G2258" s="55" t="s">
        <v>589</v>
      </c>
      <c r="H2258" s="55" t="s">
        <v>590</v>
      </c>
      <c r="I2258" s="55" t="s">
        <v>849</v>
      </c>
      <c r="J2258" s="55" t="s">
        <v>591</v>
      </c>
      <c r="K2258" s="55" t="s">
        <v>848</v>
      </c>
      <c r="L2258" s="55"/>
      <c r="M2258" s="8"/>
      <c r="N2258" s="58"/>
      <c r="O2258" s="55"/>
      <c r="P2258" s="55"/>
      <c r="Q2258" s="55"/>
      <c r="R2258" s="8"/>
      <c r="S2258" s="58"/>
      <c r="T2258" s="55"/>
      <c r="U2258" s="55"/>
      <c r="V2258" s="55"/>
      <c r="W2258" s="8"/>
      <c r="X2258" s="58"/>
      <c r="Y2258" s="55"/>
      <c r="Z2258" s="55"/>
      <c r="AA2258" s="197">
        <v>526.50900000000013</v>
      </c>
      <c r="AB2258" s="8">
        <v>530534.93932849891</v>
      </c>
      <c r="AC2258" s="58">
        <v>1.0076464777021832</v>
      </c>
      <c r="AD2258" s="55"/>
      <c r="AE2258" s="55"/>
      <c r="AF2258" s="197">
        <v>488.17250000000007</v>
      </c>
      <c r="AG2258" s="8">
        <v>469960.61046237726</v>
      </c>
      <c r="AH2258" s="58">
        <v>0.96269374137702801</v>
      </c>
      <c r="AI2258" s="55"/>
      <c r="AJ2258" s="55"/>
      <c r="AK2258" s="55">
        <v>377.2</v>
      </c>
      <c r="AL2258" s="8">
        <v>487211.98034756037</v>
      </c>
      <c r="AM2258" s="58">
        <v>1.2916542427029702</v>
      </c>
      <c r="AN2258" s="237">
        <v>1</v>
      </c>
      <c r="AO2258" s="228"/>
      <c r="AP2258" s="55">
        <v>403</v>
      </c>
      <c r="AQ2258" s="200">
        <v>519172.14022518351</v>
      </c>
      <c r="AR2258" s="201">
        <v>1.2882683380277506</v>
      </c>
      <c r="AS2258" s="55">
        <v>1</v>
      </c>
      <c r="AT2258" s="55"/>
      <c r="AU2258" s="423">
        <v>317.63015899999999</v>
      </c>
      <c r="AV2258" s="200">
        <v>412173.13707252883</v>
      </c>
      <c r="AW2258" s="201">
        <v>1.2976511373169979</v>
      </c>
      <c r="AX2258" s="423">
        <v>1</v>
      </c>
      <c r="AY2258" s="55"/>
      <c r="AZ2258" s="426">
        <v>211.515028</v>
      </c>
      <c r="BA2258" s="200">
        <v>270863.42936515971</v>
      </c>
      <c r="BB2258" s="201">
        <v>1.2805871617082436</v>
      </c>
      <c r="BC2258" s="425">
        <v>1</v>
      </c>
      <c r="BD2258" s="136"/>
    </row>
    <row r="2259" spans="1:56" ht="11.25" customHeight="1">
      <c r="A2259" s="123">
        <v>481</v>
      </c>
      <c r="B2259" s="55" t="s">
        <v>1362</v>
      </c>
      <c r="C2259" s="345">
        <v>5</v>
      </c>
      <c r="D2259" s="57">
        <v>43736</v>
      </c>
      <c r="E2259" s="94">
        <v>660</v>
      </c>
      <c r="F2259" s="122" t="s">
        <v>312</v>
      </c>
      <c r="G2259" s="122" t="s">
        <v>589</v>
      </c>
      <c r="H2259" s="122" t="s">
        <v>590</v>
      </c>
      <c r="I2259" s="55" t="s">
        <v>849</v>
      </c>
      <c r="J2259" s="55" t="s">
        <v>591</v>
      </c>
      <c r="K2259" s="55" t="s">
        <v>848</v>
      </c>
      <c r="L2259" s="55"/>
      <c r="M2259" s="8"/>
      <c r="N2259" s="58"/>
      <c r="O2259" s="55"/>
      <c r="P2259" s="55"/>
      <c r="Q2259" s="55"/>
      <c r="R2259" s="8"/>
      <c r="S2259" s="58"/>
      <c r="T2259" s="55"/>
      <c r="U2259" s="55"/>
      <c r="V2259" s="197">
        <v>1494.5739688715953</v>
      </c>
      <c r="W2259" s="8">
        <v>1632832.1126149839</v>
      </c>
      <c r="X2259" s="58">
        <v>1.0925067254100336</v>
      </c>
      <c r="Y2259" s="55"/>
      <c r="Z2259" s="55">
        <v>1</v>
      </c>
      <c r="AA2259" s="197">
        <v>3159.0540000000001</v>
      </c>
      <c r="AB2259" s="8">
        <v>3183209.6359709925</v>
      </c>
      <c r="AC2259" s="58">
        <v>1.0076464777021832</v>
      </c>
      <c r="AD2259" s="55"/>
      <c r="AE2259" s="55">
        <v>1</v>
      </c>
      <c r="AF2259" s="197">
        <v>2929.0350000000008</v>
      </c>
      <c r="AG2259" s="8">
        <v>2819763.6627742639</v>
      </c>
      <c r="AH2259" s="58">
        <v>0.96269374137702801</v>
      </c>
      <c r="AI2259" s="55"/>
      <c r="AJ2259" s="55">
        <v>1</v>
      </c>
      <c r="AK2259" s="55">
        <v>4125.7299999999996</v>
      </c>
      <c r="AL2259" s="8">
        <v>3710694.7498657112</v>
      </c>
      <c r="AM2259" s="58">
        <v>0.89940319649267197</v>
      </c>
      <c r="AN2259" s="237">
        <v>1</v>
      </c>
      <c r="AO2259" s="228">
        <v>1</v>
      </c>
      <c r="AP2259" s="55">
        <v>4134</v>
      </c>
      <c r="AQ2259" s="200">
        <v>3800078.4940197011</v>
      </c>
      <c r="AR2259" s="201">
        <v>0.9192255670100874</v>
      </c>
      <c r="AS2259" s="55">
        <v>1</v>
      </c>
      <c r="AT2259" s="55">
        <v>1</v>
      </c>
      <c r="AU2259" s="423">
        <v>3939.213338</v>
      </c>
      <c r="AV2259" s="200">
        <v>3609776.9538769899</v>
      </c>
      <c r="AW2259" s="201">
        <v>0.916370006938931</v>
      </c>
      <c r="AX2259" s="423">
        <v>1</v>
      </c>
      <c r="AY2259" s="55">
        <v>1</v>
      </c>
      <c r="AZ2259" s="426">
        <v>3987.3534889999996</v>
      </c>
      <c r="BA2259" s="200">
        <v>3609634.9994073729</v>
      </c>
      <c r="BB2259" s="201">
        <v>0.90527087938537498</v>
      </c>
      <c r="BC2259" s="425">
        <v>1</v>
      </c>
      <c r="BD2259" s="136">
        <v>1</v>
      </c>
    </row>
    <row r="2260" spans="1:56" s="4" customFormat="1" ht="11.25" customHeight="1">
      <c r="A2260" s="123">
        <v>481</v>
      </c>
      <c r="B2260" s="55" t="s">
        <v>1362</v>
      </c>
      <c r="C2260" s="345">
        <v>6</v>
      </c>
      <c r="D2260" s="57">
        <v>44286</v>
      </c>
      <c r="E2260" s="94">
        <v>660</v>
      </c>
      <c r="F2260" s="122" t="s">
        <v>312</v>
      </c>
      <c r="G2260" s="122" t="s">
        <v>589</v>
      </c>
      <c r="H2260" s="122" t="s">
        <v>590</v>
      </c>
      <c r="I2260" s="55" t="s">
        <v>849</v>
      </c>
      <c r="J2260" s="55" t="s">
        <v>591</v>
      </c>
      <c r="K2260" s="55" t="s">
        <v>848</v>
      </c>
      <c r="L2260" s="55"/>
      <c r="M2260" s="8"/>
      <c r="N2260" s="58"/>
      <c r="O2260" s="55"/>
      <c r="P2260" s="55"/>
      <c r="Q2260" s="55"/>
      <c r="R2260" s="8"/>
      <c r="S2260" s="58"/>
      <c r="T2260" s="55"/>
      <c r="U2260" s="55"/>
      <c r="V2260" s="197"/>
      <c r="W2260" s="8"/>
      <c r="X2260" s="58"/>
      <c r="Y2260" s="55"/>
      <c r="Z2260" s="55"/>
      <c r="AA2260" s="197">
        <v>0</v>
      </c>
      <c r="AB2260" s="8">
        <v>0</v>
      </c>
      <c r="AC2260" s="58">
        <v>0</v>
      </c>
      <c r="AD2260" s="55"/>
      <c r="AE2260" s="55">
        <v>1</v>
      </c>
      <c r="AF2260" s="197">
        <v>2929.0350000000008</v>
      </c>
      <c r="AG2260" s="8">
        <v>2819763.6627742639</v>
      </c>
      <c r="AH2260" s="58">
        <v>0.96269374137702801</v>
      </c>
      <c r="AI2260" s="55"/>
      <c r="AJ2260" s="55">
        <v>1</v>
      </c>
      <c r="AK2260" s="55">
        <v>3725.97</v>
      </c>
      <c r="AL2260" s="8">
        <v>3358411.9506352586</v>
      </c>
      <c r="AM2260" s="58">
        <v>0.90135238626056002</v>
      </c>
      <c r="AN2260" s="237">
        <v>1</v>
      </c>
      <c r="AO2260" s="228">
        <v>1</v>
      </c>
      <c r="AP2260" s="55">
        <v>4039</v>
      </c>
      <c r="AQ2260" s="200">
        <v>3692692.1489111567</v>
      </c>
      <c r="AR2260" s="201">
        <v>0.91425901186213332</v>
      </c>
      <c r="AS2260" s="55">
        <v>1</v>
      </c>
      <c r="AT2260" s="55">
        <v>1</v>
      </c>
      <c r="AU2260" s="423">
        <v>4449.5404930000004</v>
      </c>
      <c r="AV2260" s="200">
        <v>4117071.3431807798</v>
      </c>
      <c r="AW2260" s="201">
        <v>0.92528011592606929</v>
      </c>
      <c r="AX2260" s="423">
        <v>1</v>
      </c>
      <c r="AY2260" s="55">
        <v>1</v>
      </c>
      <c r="AZ2260" s="426">
        <v>3708.6193909999997</v>
      </c>
      <c r="BA2260" s="200">
        <v>3420935.6407884061</v>
      </c>
      <c r="BB2260" s="201">
        <v>0.92242834330485934</v>
      </c>
      <c r="BC2260" s="425">
        <v>1</v>
      </c>
      <c r="BD2260" s="136">
        <v>1</v>
      </c>
    </row>
    <row r="2261" spans="1:56" ht="11.25" customHeight="1">
      <c r="A2261" s="357">
        <v>482</v>
      </c>
      <c r="B2261" s="263" t="s">
        <v>140</v>
      </c>
      <c r="C2261" s="344">
        <v>0</v>
      </c>
      <c r="D2261" s="264"/>
      <c r="E2261" s="421">
        <v>0</v>
      </c>
      <c r="F2261" s="263" t="s">
        <v>978</v>
      </c>
      <c r="G2261" s="263" t="s">
        <v>338</v>
      </c>
      <c r="H2261" s="263" t="s">
        <v>141</v>
      </c>
      <c r="I2261" s="263" t="s">
        <v>849</v>
      </c>
      <c r="J2261" s="263" t="s">
        <v>596</v>
      </c>
      <c r="K2261" s="263" t="s">
        <v>530</v>
      </c>
      <c r="L2261" s="263">
        <v>0</v>
      </c>
      <c r="M2261" s="265">
        <v>0</v>
      </c>
      <c r="N2261" s="268">
        <v>0</v>
      </c>
      <c r="O2261" s="263">
        <v>1</v>
      </c>
      <c r="P2261" s="263"/>
      <c r="Q2261" s="263">
        <v>0</v>
      </c>
      <c r="R2261" s="265">
        <v>0</v>
      </c>
      <c r="S2261" s="268">
        <v>0</v>
      </c>
      <c r="T2261" s="263">
        <v>1</v>
      </c>
      <c r="U2261" s="263"/>
      <c r="V2261" s="263">
        <v>0</v>
      </c>
      <c r="W2261" s="265">
        <v>0</v>
      </c>
      <c r="X2261" s="268">
        <v>0</v>
      </c>
      <c r="Y2261" s="263">
        <v>1</v>
      </c>
      <c r="Z2261" s="263"/>
      <c r="AA2261" s="263">
        <v>0</v>
      </c>
      <c r="AB2261" s="265">
        <v>0</v>
      </c>
      <c r="AC2261" s="268">
        <v>0</v>
      </c>
      <c r="AD2261" s="263">
        <v>1</v>
      </c>
      <c r="AE2261" s="263"/>
      <c r="AF2261" s="263">
        <v>0</v>
      </c>
      <c r="AG2261" s="265">
        <v>0</v>
      </c>
      <c r="AH2261" s="268">
        <v>0</v>
      </c>
      <c r="AI2261" s="263">
        <v>1</v>
      </c>
      <c r="AJ2261" s="263"/>
      <c r="AK2261" s="263">
        <v>0</v>
      </c>
      <c r="AL2261" s="265">
        <v>0</v>
      </c>
      <c r="AM2261" s="268">
        <v>0</v>
      </c>
      <c r="AN2261" s="263"/>
      <c r="AO2261" s="313"/>
      <c r="AP2261" s="263"/>
      <c r="AQ2261" s="265">
        <v>0</v>
      </c>
      <c r="AR2261" s="268">
        <v>0</v>
      </c>
      <c r="AS2261" s="263"/>
      <c r="AT2261" s="263"/>
      <c r="AU2261" s="422">
        <v>0</v>
      </c>
      <c r="AV2261" s="265">
        <v>0</v>
      </c>
      <c r="AW2261" s="268">
        <v>0</v>
      </c>
      <c r="AX2261" s="422"/>
      <c r="AY2261" s="263"/>
      <c r="AZ2261" s="422">
        <v>0</v>
      </c>
      <c r="BA2261" s="265">
        <v>0</v>
      </c>
      <c r="BB2261" s="268">
        <v>0</v>
      </c>
      <c r="BC2261" s="422"/>
      <c r="BD2261" s="263"/>
    </row>
    <row r="2262" spans="1:56" ht="11.25" customHeight="1">
      <c r="A2262" s="123">
        <v>482</v>
      </c>
      <c r="B2262" s="55" t="s">
        <v>1504</v>
      </c>
      <c r="C2262" s="345">
        <v>1</v>
      </c>
      <c r="D2262" s="57">
        <v>37050</v>
      </c>
      <c r="E2262" s="94">
        <v>0</v>
      </c>
      <c r="F2262" s="55" t="s">
        <v>978</v>
      </c>
      <c r="G2262" s="55" t="s">
        <v>338</v>
      </c>
      <c r="H2262" s="55" t="s">
        <v>141</v>
      </c>
      <c r="I2262" s="55" t="s">
        <v>849</v>
      </c>
      <c r="J2262" s="55" t="s">
        <v>596</v>
      </c>
      <c r="K2262" s="55" t="s">
        <v>530</v>
      </c>
      <c r="L2262" s="55"/>
      <c r="M2262" s="8"/>
      <c r="N2262" s="58"/>
      <c r="O2262" s="55"/>
      <c r="P2262" s="55"/>
      <c r="Q2262" s="55"/>
      <c r="R2262" s="8"/>
      <c r="S2262" s="58"/>
      <c r="T2262" s="55"/>
      <c r="U2262" s="55"/>
      <c r="V2262" s="55"/>
      <c r="W2262" s="8"/>
      <c r="X2262" s="58"/>
      <c r="Y2262" s="55"/>
      <c r="Z2262" s="55"/>
      <c r="AA2262" s="55"/>
      <c r="AB2262" s="8"/>
      <c r="AC2262" s="58"/>
      <c r="AD2262" s="55"/>
      <c r="AE2262" s="55"/>
      <c r="AF2262" s="55"/>
      <c r="AG2262" s="8"/>
      <c r="AH2262" s="58"/>
      <c r="AI2262" s="55"/>
      <c r="AJ2262" s="55"/>
      <c r="AK2262" s="55">
        <v>0</v>
      </c>
      <c r="AL2262" s="8">
        <v>0</v>
      </c>
      <c r="AM2262" s="58">
        <v>0</v>
      </c>
      <c r="AN2262" s="237">
        <v>1</v>
      </c>
      <c r="AO2262" s="228"/>
      <c r="AP2262" s="55"/>
      <c r="AQ2262" s="200">
        <v>0</v>
      </c>
      <c r="AR2262" s="201">
        <v>0</v>
      </c>
      <c r="AS2262" s="55">
        <v>1</v>
      </c>
      <c r="AT2262" s="55"/>
      <c r="AU2262" s="245">
        <v>0</v>
      </c>
      <c r="AV2262" s="200">
        <v>0</v>
      </c>
      <c r="AW2262" s="201">
        <v>0</v>
      </c>
      <c r="AX2262" s="423">
        <v>1</v>
      </c>
      <c r="AY2262" s="55"/>
      <c r="AZ2262" s="245">
        <v>0</v>
      </c>
      <c r="BA2262" s="200">
        <v>0</v>
      </c>
      <c r="BB2262" s="201">
        <v>0</v>
      </c>
      <c r="BC2262" s="425">
        <v>1</v>
      </c>
      <c r="BD2262" s="136"/>
    </row>
    <row r="2263" spans="1:56" s="4" customFormat="1" ht="11.25" customHeight="1">
      <c r="A2263" s="123">
        <v>482</v>
      </c>
      <c r="B2263" s="55" t="s">
        <v>1504</v>
      </c>
      <c r="C2263" s="345">
        <v>2</v>
      </c>
      <c r="D2263" s="57">
        <v>37050</v>
      </c>
      <c r="E2263" s="94">
        <v>0</v>
      </c>
      <c r="F2263" s="55" t="s">
        <v>978</v>
      </c>
      <c r="G2263" s="55" t="s">
        <v>338</v>
      </c>
      <c r="H2263" s="55" t="s">
        <v>141</v>
      </c>
      <c r="I2263" s="55" t="s">
        <v>849</v>
      </c>
      <c r="J2263" s="55" t="s">
        <v>596</v>
      </c>
      <c r="K2263" s="55" t="s">
        <v>530</v>
      </c>
      <c r="L2263" s="55"/>
      <c r="M2263" s="8"/>
      <c r="N2263" s="58"/>
      <c r="O2263" s="55"/>
      <c r="P2263" s="55"/>
      <c r="Q2263" s="55"/>
      <c r="R2263" s="8"/>
      <c r="S2263" s="58"/>
      <c r="T2263" s="55"/>
      <c r="U2263" s="55"/>
      <c r="V2263" s="55"/>
      <c r="W2263" s="8"/>
      <c r="X2263" s="58"/>
      <c r="Y2263" s="55"/>
      <c r="Z2263" s="55"/>
      <c r="AA2263" s="55"/>
      <c r="AB2263" s="8"/>
      <c r="AC2263" s="58"/>
      <c r="AD2263" s="55"/>
      <c r="AE2263" s="55"/>
      <c r="AF2263" s="55"/>
      <c r="AG2263" s="8"/>
      <c r="AH2263" s="58"/>
      <c r="AI2263" s="55"/>
      <c r="AJ2263" s="55"/>
      <c r="AK2263" s="55">
        <v>0</v>
      </c>
      <c r="AL2263" s="8">
        <v>0</v>
      </c>
      <c r="AM2263" s="58">
        <v>0</v>
      </c>
      <c r="AN2263" s="237">
        <v>1</v>
      </c>
      <c r="AO2263" s="228"/>
      <c r="AP2263" s="55"/>
      <c r="AQ2263" s="200">
        <v>0</v>
      </c>
      <c r="AR2263" s="201">
        <v>0</v>
      </c>
      <c r="AS2263" s="55">
        <v>1</v>
      </c>
      <c r="AT2263" s="55"/>
      <c r="AU2263" s="245">
        <v>0</v>
      </c>
      <c r="AV2263" s="200">
        <v>0</v>
      </c>
      <c r="AW2263" s="201">
        <v>0</v>
      </c>
      <c r="AX2263" s="423">
        <v>1</v>
      </c>
      <c r="AY2263" s="55"/>
      <c r="AZ2263" s="245">
        <v>0</v>
      </c>
      <c r="BA2263" s="200">
        <v>0</v>
      </c>
      <c r="BB2263" s="201">
        <v>0</v>
      </c>
      <c r="BC2263" s="425">
        <v>1</v>
      </c>
      <c r="BD2263" s="136"/>
    </row>
    <row r="2264" spans="1:56" s="4" customFormat="1" ht="11.25" customHeight="1">
      <c r="A2264" s="123">
        <v>482</v>
      </c>
      <c r="B2264" s="55" t="s">
        <v>1504</v>
      </c>
      <c r="C2264" s="345">
        <v>3</v>
      </c>
      <c r="D2264" s="57">
        <v>37050</v>
      </c>
      <c r="E2264" s="94">
        <v>0</v>
      </c>
      <c r="F2264" s="55" t="s">
        <v>978</v>
      </c>
      <c r="G2264" s="55" t="s">
        <v>338</v>
      </c>
      <c r="H2264" s="55" t="s">
        <v>141</v>
      </c>
      <c r="I2264" s="55" t="s">
        <v>849</v>
      </c>
      <c r="J2264" s="55" t="s">
        <v>596</v>
      </c>
      <c r="K2264" s="55" t="s">
        <v>530</v>
      </c>
      <c r="L2264" s="55"/>
      <c r="M2264" s="8"/>
      <c r="N2264" s="58"/>
      <c r="O2264" s="55"/>
      <c r="P2264" s="55"/>
      <c r="Q2264" s="55"/>
      <c r="R2264" s="8"/>
      <c r="S2264" s="58"/>
      <c r="T2264" s="55"/>
      <c r="U2264" s="55"/>
      <c r="V2264" s="55"/>
      <c r="W2264" s="8"/>
      <c r="X2264" s="58"/>
      <c r="Y2264" s="55"/>
      <c r="Z2264" s="55"/>
      <c r="AA2264" s="55"/>
      <c r="AB2264" s="8"/>
      <c r="AC2264" s="58"/>
      <c r="AD2264" s="55"/>
      <c r="AE2264" s="55"/>
      <c r="AF2264" s="55"/>
      <c r="AG2264" s="8"/>
      <c r="AH2264" s="58"/>
      <c r="AI2264" s="55"/>
      <c r="AJ2264" s="55"/>
      <c r="AK2264" s="55">
        <v>0</v>
      </c>
      <c r="AL2264" s="8">
        <v>0</v>
      </c>
      <c r="AM2264" s="58">
        <v>0</v>
      </c>
      <c r="AN2264" s="237">
        <v>1</v>
      </c>
      <c r="AO2264" s="228"/>
      <c r="AP2264" s="55"/>
      <c r="AQ2264" s="200">
        <v>0</v>
      </c>
      <c r="AR2264" s="201">
        <v>0</v>
      </c>
      <c r="AS2264" s="55">
        <v>1</v>
      </c>
      <c r="AT2264" s="55"/>
      <c r="AU2264" s="245">
        <v>0</v>
      </c>
      <c r="AV2264" s="200">
        <v>0</v>
      </c>
      <c r="AW2264" s="201">
        <v>0</v>
      </c>
      <c r="AX2264" s="423">
        <v>1</v>
      </c>
      <c r="AY2264" s="55"/>
      <c r="AZ2264" s="245">
        <v>0</v>
      </c>
      <c r="BA2264" s="200">
        <v>0</v>
      </c>
      <c r="BB2264" s="201">
        <v>0</v>
      </c>
      <c r="BC2264" s="425">
        <v>1</v>
      </c>
      <c r="BD2264" s="136"/>
    </row>
    <row r="2265" spans="1:56" ht="11.25" customHeight="1">
      <c r="A2265" s="123">
        <v>482</v>
      </c>
      <c r="B2265" s="55" t="s">
        <v>1504</v>
      </c>
      <c r="C2265" s="345">
        <v>4</v>
      </c>
      <c r="D2265" s="57">
        <v>37050</v>
      </c>
      <c r="E2265" s="94">
        <v>0</v>
      </c>
      <c r="F2265" s="55" t="s">
        <v>978</v>
      </c>
      <c r="G2265" s="55" t="s">
        <v>338</v>
      </c>
      <c r="H2265" s="55" t="s">
        <v>141</v>
      </c>
      <c r="I2265" s="55" t="s">
        <v>849</v>
      </c>
      <c r="J2265" s="55" t="s">
        <v>596</v>
      </c>
      <c r="K2265" s="55" t="s">
        <v>530</v>
      </c>
      <c r="L2265" s="55"/>
      <c r="M2265" s="8"/>
      <c r="N2265" s="58"/>
      <c r="O2265" s="55"/>
      <c r="P2265" s="55"/>
      <c r="Q2265" s="55"/>
      <c r="R2265" s="8"/>
      <c r="S2265" s="58"/>
      <c r="T2265" s="55"/>
      <c r="U2265" s="55"/>
      <c r="V2265" s="55"/>
      <c r="W2265" s="8"/>
      <c r="X2265" s="58"/>
      <c r="Y2265" s="55"/>
      <c r="Z2265" s="55"/>
      <c r="AA2265" s="55"/>
      <c r="AB2265" s="8"/>
      <c r="AC2265" s="58"/>
      <c r="AD2265" s="55"/>
      <c r="AE2265" s="55"/>
      <c r="AF2265" s="55"/>
      <c r="AG2265" s="8"/>
      <c r="AH2265" s="58"/>
      <c r="AI2265" s="55"/>
      <c r="AJ2265" s="55"/>
      <c r="AK2265" s="55">
        <v>0</v>
      </c>
      <c r="AL2265" s="8">
        <v>0</v>
      </c>
      <c r="AM2265" s="58">
        <v>0</v>
      </c>
      <c r="AN2265" s="237">
        <v>1</v>
      </c>
      <c r="AO2265" s="228"/>
      <c r="AP2265" s="55"/>
      <c r="AQ2265" s="200">
        <v>0</v>
      </c>
      <c r="AR2265" s="201">
        <v>0</v>
      </c>
      <c r="AS2265" s="55">
        <v>1</v>
      </c>
      <c r="AT2265" s="55"/>
      <c r="AU2265" s="245">
        <v>0</v>
      </c>
      <c r="AV2265" s="200">
        <v>0</v>
      </c>
      <c r="AW2265" s="201">
        <v>0</v>
      </c>
      <c r="AX2265" s="423">
        <v>1</v>
      </c>
      <c r="AY2265" s="55"/>
      <c r="AZ2265" s="245">
        <v>0</v>
      </c>
      <c r="BA2265" s="200">
        <v>0</v>
      </c>
      <c r="BB2265" s="201">
        <v>0</v>
      </c>
      <c r="BC2265" s="425">
        <v>1</v>
      </c>
      <c r="BD2265" s="136"/>
    </row>
    <row r="2266" spans="1:56" ht="11.25" customHeight="1">
      <c r="A2266" s="123">
        <v>482</v>
      </c>
      <c r="B2266" s="55" t="s">
        <v>1504</v>
      </c>
      <c r="C2266" s="345">
        <v>5</v>
      </c>
      <c r="D2266" s="57">
        <v>37216</v>
      </c>
      <c r="E2266" s="94">
        <v>0</v>
      </c>
      <c r="F2266" s="55" t="s">
        <v>978</v>
      </c>
      <c r="G2266" s="55" t="s">
        <v>338</v>
      </c>
      <c r="H2266" s="55" t="s">
        <v>141</v>
      </c>
      <c r="I2266" s="55" t="s">
        <v>849</v>
      </c>
      <c r="J2266" s="55" t="s">
        <v>596</v>
      </c>
      <c r="K2266" s="55" t="s">
        <v>530</v>
      </c>
      <c r="L2266" s="55"/>
      <c r="M2266" s="8"/>
      <c r="N2266" s="58"/>
      <c r="O2266" s="55"/>
      <c r="P2266" s="55"/>
      <c r="Q2266" s="55"/>
      <c r="R2266" s="8"/>
      <c r="S2266" s="58"/>
      <c r="T2266" s="55"/>
      <c r="U2266" s="55"/>
      <c r="V2266" s="55"/>
      <c r="W2266" s="8"/>
      <c r="X2266" s="58"/>
      <c r="Y2266" s="55"/>
      <c r="Z2266" s="55"/>
      <c r="AA2266" s="55"/>
      <c r="AB2266" s="8"/>
      <c r="AC2266" s="58"/>
      <c r="AD2266" s="55"/>
      <c r="AE2266" s="55"/>
      <c r="AF2266" s="55"/>
      <c r="AG2266" s="8"/>
      <c r="AH2266" s="58"/>
      <c r="AI2266" s="55"/>
      <c r="AJ2266" s="55"/>
      <c r="AK2266" s="55">
        <v>0</v>
      </c>
      <c r="AL2266" s="8">
        <v>0</v>
      </c>
      <c r="AM2266" s="58">
        <v>0</v>
      </c>
      <c r="AN2266" s="237">
        <v>1</v>
      </c>
      <c r="AO2266" s="228"/>
      <c r="AP2266" s="55"/>
      <c r="AQ2266" s="200">
        <v>0</v>
      </c>
      <c r="AR2266" s="201">
        <v>0</v>
      </c>
      <c r="AS2266" s="55">
        <v>1</v>
      </c>
      <c r="AT2266" s="55"/>
      <c r="AU2266" s="245">
        <v>0</v>
      </c>
      <c r="AV2266" s="200">
        <v>0</v>
      </c>
      <c r="AW2266" s="201">
        <v>0</v>
      </c>
      <c r="AX2266" s="423">
        <v>1</v>
      </c>
      <c r="AY2266" s="55"/>
      <c r="AZ2266" s="245">
        <v>0</v>
      </c>
      <c r="BA2266" s="200">
        <v>0</v>
      </c>
      <c r="BB2266" s="201">
        <v>0</v>
      </c>
      <c r="BC2266" s="425">
        <v>1</v>
      </c>
      <c r="BD2266" s="136"/>
    </row>
    <row r="2267" spans="1:56" ht="11.25" customHeight="1">
      <c r="A2267" s="357">
        <v>483</v>
      </c>
      <c r="B2267" s="263" t="s">
        <v>972</v>
      </c>
      <c r="C2267" s="344">
        <v>0</v>
      </c>
      <c r="D2267" s="264"/>
      <c r="E2267" s="421">
        <v>1400</v>
      </c>
      <c r="F2267" s="263" t="s">
        <v>551</v>
      </c>
      <c r="G2267" s="263" t="s">
        <v>589</v>
      </c>
      <c r="H2267" s="263" t="s">
        <v>535</v>
      </c>
      <c r="I2267" s="263" t="s">
        <v>384</v>
      </c>
      <c r="J2267" s="263"/>
      <c r="K2267" s="263"/>
      <c r="L2267" s="263">
        <v>6173.62</v>
      </c>
      <c r="M2267" s="265">
        <v>0</v>
      </c>
      <c r="N2267" s="268">
        <v>0</v>
      </c>
      <c r="O2267" s="263"/>
      <c r="P2267" s="263"/>
      <c r="Q2267" s="267">
        <v>9845.76</v>
      </c>
      <c r="R2267" s="265">
        <v>0</v>
      </c>
      <c r="S2267" s="268">
        <v>0</v>
      </c>
      <c r="T2267" s="263"/>
      <c r="U2267" s="263"/>
      <c r="V2267" s="267">
        <v>9601</v>
      </c>
      <c r="W2267" s="265">
        <v>0</v>
      </c>
      <c r="X2267" s="268">
        <v>0</v>
      </c>
      <c r="Y2267" s="263"/>
      <c r="Z2267" s="263"/>
      <c r="AA2267" s="267">
        <v>7148</v>
      </c>
      <c r="AB2267" s="265">
        <v>0</v>
      </c>
      <c r="AC2267" s="268">
        <v>0</v>
      </c>
      <c r="AD2267" s="263"/>
      <c r="AE2267" s="263"/>
      <c r="AF2267" s="267">
        <v>7809.93</v>
      </c>
      <c r="AG2267" s="265">
        <v>0</v>
      </c>
      <c r="AH2267" s="268">
        <v>0</v>
      </c>
      <c r="AI2267" s="263"/>
      <c r="AJ2267" s="263"/>
      <c r="AK2267" s="263">
        <v>8042.0045999999993</v>
      </c>
      <c r="AL2267" s="265">
        <v>0</v>
      </c>
      <c r="AM2267" s="268">
        <v>0</v>
      </c>
      <c r="AN2267" s="263"/>
      <c r="AO2267" s="313"/>
      <c r="AP2267" s="263">
        <v>7260.58</v>
      </c>
      <c r="AQ2267" s="265">
        <v>0</v>
      </c>
      <c r="AR2267" s="268">
        <v>0</v>
      </c>
      <c r="AS2267" s="263"/>
      <c r="AT2267" s="263"/>
      <c r="AU2267" s="422">
        <v>7578.3588</v>
      </c>
      <c r="AV2267" s="265">
        <v>0</v>
      </c>
      <c r="AW2267" s="268">
        <v>0</v>
      </c>
      <c r="AX2267" s="422"/>
      <c r="AY2267" s="263"/>
      <c r="AZ2267" s="422">
        <v>6620.8072499999998</v>
      </c>
      <c r="BA2267" s="265">
        <v>0</v>
      </c>
      <c r="BB2267" s="268">
        <v>0</v>
      </c>
      <c r="BC2267" s="422"/>
      <c r="BD2267" s="263"/>
    </row>
    <row r="2268" spans="1:56" ht="11.25" customHeight="1">
      <c r="A2268" s="123">
        <v>483</v>
      </c>
      <c r="B2268" s="55" t="s">
        <v>972</v>
      </c>
      <c r="C2268" s="345">
        <v>1</v>
      </c>
      <c r="D2268" s="57">
        <v>22006</v>
      </c>
      <c r="E2268" s="94">
        <v>160</v>
      </c>
      <c r="F2268" s="55" t="s">
        <v>551</v>
      </c>
      <c r="G2268" s="55" t="s">
        <v>589</v>
      </c>
      <c r="H2268" s="55" t="s">
        <v>535</v>
      </c>
      <c r="I2268" s="55" t="s">
        <v>384</v>
      </c>
      <c r="J2268" s="55"/>
      <c r="K2268" s="55"/>
      <c r="L2268" s="55"/>
      <c r="M2268" s="8"/>
      <c r="N2268" s="58"/>
      <c r="O2268" s="55"/>
      <c r="P2268" s="55"/>
      <c r="Q2268" s="55"/>
      <c r="R2268" s="8"/>
      <c r="S2268" s="58"/>
      <c r="T2268" s="55"/>
      <c r="U2268" s="55"/>
      <c r="V2268" s="55"/>
      <c r="W2268" s="8"/>
      <c r="X2268" s="58"/>
      <c r="Y2268" s="55"/>
      <c r="Z2268" s="55"/>
      <c r="AA2268" s="55"/>
      <c r="AB2268" s="8"/>
      <c r="AC2268" s="58"/>
      <c r="AD2268" s="55"/>
      <c r="AE2268" s="55"/>
      <c r="AF2268" s="55"/>
      <c r="AG2268" s="8"/>
      <c r="AH2268" s="58"/>
      <c r="AI2268" s="55"/>
      <c r="AJ2268" s="55"/>
      <c r="AK2268" s="55">
        <v>0</v>
      </c>
      <c r="AL2268" s="8">
        <v>0</v>
      </c>
      <c r="AM2268" s="58">
        <v>0</v>
      </c>
      <c r="AN2268" s="55"/>
      <c r="AO2268" s="228"/>
      <c r="AP2268" s="55">
        <v>0</v>
      </c>
      <c r="AQ2268" s="200">
        <v>0</v>
      </c>
      <c r="AR2268" s="201">
        <v>0</v>
      </c>
      <c r="AS2268" s="55"/>
      <c r="AT2268" s="55"/>
      <c r="AU2268" s="423">
        <v>0</v>
      </c>
      <c r="AV2268" s="200">
        <v>0</v>
      </c>
      <c r="AW2268" s="201">
        <v>0</v>
      </c>
      <c r="AX2268" s="423"/>
      <c r="AY2268" s="55"/>
      <c r="AZ2268" s="423">
        <v>33.786250000000003</v>
      </c>
      <c r="BA2268" s="200">
        <v>0</v>
      </c>
      <c r="BB2268" s="201">
        <v>0</v>
      </c>
      <c r="BC2268" s="425"/>
      <c r="BD2268" s="136"/>
    </row>
    <row r="2269" spans="1:56" s="4" customFormat="1" ht="11.25" customHeight="1">
      <c r="A2269" s="123">
        <v>483</v>
      </c>
      <c r="B2269" s="55" t="s">
        <v>972</v>
      </c>
      <c r="C2269" s="345">
        <v>2</v>
      </c>
      <c r="D2269" s="57">
        <v>25323</v>
      </c>
      <c r="E2269" s="94">
        <v>160</v>
      </c>
      <c r="F2269" s="55" t="s">
        <v>551</v>
      </c>
      <c r="G2269" s="55" t="s">
        <v>589</v>
      </c>
      <c r="H2269" s="55" t="s">
        <v>535</v>
      </c>
      <c r="I2269" s="55" t="s">
        <v>384</v>
      </c>
      <c r="J2269" s="55"/>
      <c r="K2269" s="55"/>
      <c r="L2269" s="55"/>
      <c r="M2269" s="8"/>
      <c r="N2269" s="58"/>
      <c r="O2269" s="55"/>
      <c r="P2269" s="55"/>
      <c r="Q2269" s="55"/>
      <c r="R2269" s="8"/>
      <c r="S2269" s="58"/>
      <c r="T2269" s="55"/>
      <c r="U2269" s="55"/>
      <c r="V2269" s="55"/>
      <c r="W2269" s="8"/>
      <c r="X2269" s="58"/>
      <c r="Y2269" s="55"/>
      <c r="Z2269" s="55"/>
      <c r="AA2269" s="55"/>
      <c r="AB2269" s="8"/>
      <c r="AC2269" s="58"/>
      <c r="AD2269" s="55"/>
      <c r="AE2269" s="55"/>
      <c r="AF2269" s="55"/>
      <c r="AG2269" s="8"/>
      <c r="AH2269" s="58"/>
      <c r="AI2269" s="55"/>
      <c r="AJ2269" s="55"/>
      <c r="AK2269" s="55">
        <v>0</v>
      </c>
      <c r="AL2269" s="8">
        <v>0</v>
      </c>
      <c r="AM2269" s="58">
        <v>0</v>
      </c>
      <c r="AN2269" s="55"/>
      <c r="AO2269" s="228"/>
      <c r="AP2269" s="55">
        <v>0</v>
      </c>
      <c r="AQ2269" s="200">
        <v>0</v>
      </c>
      <c r="AR2269" s="201">
        <v>0</v>
      </c>
      <c r="AS2269" s="55"/>
      <c r="AT2269" s="55"/>
      <c r="AU2269" s="423">
        <v>0</v>
      </c>
      <c r="AV2269" s="200">
        <v>0</v>
      </c>
      <c r="AW2269" s="201">
        <v>0</v>
      </c>
      <c r="AX2269" s="423"/>
      <c r="AY2269" s="55"/>
      <c r="AZ2269" s="423">
        <v>0</v>
      </c>
      <c r="BA2269" s="200">
        <v>0</v>
      </c>
      <c r="BB2269" s="201">
        <v>0</v>
      </c>
      <c r="BC2269" s="425"/>
      <c r="BD2269" s="136"/>
    </row>
    <row r="2270" spans="1:56" ht="11.25" customHeight="1">
      <c r="A2270" s="123">
        <v>483</v>
      </c>
      <c r="B2270" s="55" t="s">
        <v>972</v>
      </c>
      <c r="C2270" s="345">
        <v>3</v>
      </c>
      <c r="D2270" s="57">
        <v>38507</v>
      </c>
      <c r="E2270" s="94">
        <v>540</v>
      </c>
      <c r="F2270" s="55" t="s">
        <v>551</v>
      </c>
      <c r="G2270" s="55" t="s">
        <v>589</v>
      </c>
      <c r="H2270" s="55" t="s">
        <v>535</v>
      </c>
      <c r="I2270" s="55" t="s">
        <v>384</v>
      </c>
      <c r="J2270" s="55"/>
      <c r="K2270" s="55"/>
      <c r="L2270" s="55"/>
      <c r="M2270" s="8"/>
      <c r="N2270" s="58"/>
      <c r="O2270" s="55"/>
      <c r="P2270" s="55"/>
      <c r="Q2270" s="55"/>
      <c r="R2270" s="8"/>
      <c r="S2270" s="58"/>
      <c r="T2270" s="55"/>
      <c r="U2270" s="55"/>
      <c r="V2270" s="55"/>
      <c r="W2270" s="8"/>
      <c r="X2270" s="58"/>
      <c r="Y2270" s="55"/>
      <c r="Z2270" s="55"/>
      <c r="AA2270" s="55"/>
      <c r="AB2270" s="8"/>
      <c r="AC2270" s="58"/>
      <c r="AD2270" s="55"/>
      <c r="AE2270" s="55"/>
      <c r="AF2270" s="55"/>
      <c r="AG2270" s="8"/>
      <c r="AH2270" s="58"/>
      <c r="AI2270" s="55"/>
      <c r="AJ2270" s="55"/>
      <c r="AK2270" s="55">
        <v>4149.2289500000006</v>
      </c>
      <c r="AL2270" s="8">
        <v>0</v>
      </c>
      <c r="AM2270" s="58">
        <v>0</v>
      </c>
      <c r="AN2270" s="55"/>
      <c r="AO2270" s="228"/>
      <c r="AP2270" s="55">
        <v>3712.2809999999999</v>
      </c>
      <c r="AQ2270" s="200">
        <v>0</v>
      </c>
      <c r="AR2270" s="201">
        <v>0</v>
      </c>
      <c r="AS2270" s="55"/>
      <c r="AT2270" s="55"/>
      <c r="AU2270" s="423">
        <v>4190.4078999999992</v>
      </c>
      <c r="AV2270" s="200">
        <v>0</v>
      </c>
      <c r="AW2270" s="201">
        <v>0</v>
      </c>
      <c r="AX2270" s="423"/>
      <c r="AY2270" s="55"/>
      <c r="AZ2270" s="423">
        <v>3193.1004499999999</v>
      </c>
      <c r="BA2270" s="200">
        <v>0</v>
      </c>
      <c r="BB2270" s="201">
        <v>0</v>
      </c>
      <c r="BC2270" s="425"/>
      <c r="BD2270" s="136"/>
    </row>
    <row r="2271" spans="1:56" s="4" customFormat="1" ht="11.25" customHeight="1">
      <c r="A2271" s="123">
        <v>483</v>
      </c>
      <c r="B2271" s="55" t="s">
        <v>972</v>
      </c>
      <c r="C2271" s="345">
        <v>4</v>
      </c>
      <c r="D2271" s="57">
        <v>38947</v>
      </c>
      <c r="E2271" s="94">
        <v>540</v>
      </c>
      <c r="F2271" s="55" t="s">
        <v>551</v>
      </c>
      <c r="G2271" s="55" t="s">
        <v>589</v>
      </c>
      <c r="H2271" s="55" t="s">
        <v>535</v>
      </c>
      <c r="I2271" s="55" t="s">
        <v>384</v>
      </c>
      <c r="J2271" s="55"/>
      <c r="K2271" s="55"/>
      <c r="L2271" s="55"/>
      <c r="M2271" s="8"/>
      <c r="N2271" s="58"/>
      <c r="O2271" s="55"/>
      <c r="P2271" s="55"/>
      <c r="Q2271" s="55"/>
      <c r="R2271" s="8"/>
      <c r="S2271" s="58"/>
      <c r="T2271" s="55"/>
      <c r="U2271" s="55"/>
      <c r="V2271" s="55"/>
      <c r="W2271" s="8"/>
      <c r="X2271" s="58"/>
      <c r="Y2271" s="55"/>
      <c r="Z2271" s="55"/>
      <c r="AA2271" s="55"/>
      <c r="AB2271" s="8"/>
      <c r="AC2271" s="58"/>
      <c r="AD2271" s="55"/>
      <c r="AE2271" s="55"/>
      <c r="AF2271" s="55"/>
      <c r="AG2271" s="8"/>
      <c r="AH2271" s="58"/>
      <c r="AI2271" s="55"/>
      <c r="AJ2271" s="55"/>
      <c r="AK2271" s="55">
        <v>3892.77565</v>
      </c>
      <c r="AL2271" s="8">
        <v>0</v>
      </c>
      <c r="AM2271" s="58">
        <v>0</v>
      </c>
      <c r="AN2271" s="55"/>
      <c r="AO2271" s="228"/>
      <c r="AP2271" s="55">
        <v>3548.2991000000002</v>
      </c>
      <c r="AQ2271" s="200">
        <v>0</v>
      </c>
      <c r="AR2271" s="201">
        <v>0</v>
      </c>
      <c r="AS2271" s="55"/>
      <c r="AT2271" s="55"/>
      <c r="AU2271" s="423">
        <v>3387.9509000000003</v>
      </c>
      <c r="AV2271" s="200">
        <v>0</v>
      </c>
      <c r="AW2271" s="201">
        <v>0</v>
      </c>
      <c r="AX2271" s="423"/>
      <c r="AY2271" s="55"/>
      <c r="AZ2271" s="423">
        <v>3393.9205499999998</v>
      </c>
      <c r="BA2271" s="200">
        <v>0</v>
      </c>
      <c r="BB2271" s="201">
        <v>0</v>
      </c>
      <c r="BC2271" s="425"/>
      <c r="BD2271" s="136"/>
    </row>
    <row r="2272" spans="1:56" ht="11.25" customHeight="1">
      <c r="A2272" s="357">
        <v>484</v>
      </c>
      <c r="B2272" s="263" t="s">
        <v>1319</v>
      </c>
      <c r="C2272" s="344">
        <v>0</v>
      </c>
      <c r="D2272" s="264"/>
      <c r="E2272" s="421">
        <v>97</v>
      </c>
      <c r="F2272" s="263" t="s">
        <v>877</v>
      </c>
      <c r="G2272" s="263" t="s">
        <v>338</v>
      </c>
      <c r="H2272" s="263" t="s">
        <v>1207</v>
      </c>
      <c r="I2272" s="263" t="s">
        <v>103</v>
      </c>
      <c r="J2272" s="263"/>
      <c r="K2272" s="263"/>
      <c r="L2272" s="272">
        <v>452.43645000000004</v>
      </c>
      <c r="M2272" s="265">
        <v>0</v>
      </c>
      <c r="N2272" s="268">
        <v>0</v>
      </c>
      <c r="O2272" s="263"/>
      <c r="P2272" s="263"/>
      <c r="Q2272" s="267">
        <v>421.61135000000002</v>
      </c>
      <c r="R2272" s="265">
        <v>0</v>
      </c>
      <c r="S2272" s="268">
        <v>0</v>
      </c>
      <c r="T2272" s="263"/>
      <c r="U2272" s="263"/>
      <c r="V2272" s="267">
        <v>432.73545000000007</v>
      </c>
      <c r="W2272" s="265">
        <v>0</v>
      </c>
      <c r="X2272" s="268">
        <v>0</v>
      </c>
      <c r="Y2272" s="263"/>
      <c r="Z2272" s="263"/>
      <c r="AA2272" s="265">
        <v>367.93110000000001</v>
      </c>
      <c r="AB2272" s="265">
        <v>0</v>
      </c>
      <c r="AC2272" s="268">
        <v>0</v>
      </c>
      <c r="AD2272" s="263"/>
      <c r="AE2272" s="263"/>
      <c r="AF2272" s="271">
        <v>450.80464999999998</v>
      </c>
      <c r="AG2272" s="265">
        <v>0</v>
      </c>
      <c r="AH2272" s="268">
        <v>0</v>
      </c>
      <c r="AI2272" s="263"/>
      <c r="AJ2272" s="263"/>
      <c r="AK2272" s="263">
        <v>443.71030000000002</v>
      </c>
      <c r="AL2272" s="265">
        <v>0</v>
      </c>
      <c r="AM2272" s="268">
        <v>0</v>
      </c>
      <c r="AN2272" s="263"/>
      <c r="AO2272" s="313"/>
      <c r="AP2272" s="263">
        <v>431.02404999999999</v>
      </c>
      <c r="AQ2272" s="265">
        <v>0</v>
      </c>
      <c r="AR2272" s="268">
        <v>0</v>
      </c>
      <c r="AS2272" s="263"/>
      <c r="AT2272" s="263"/>
      <c r="AU2272" s="422">
        <v>452.43644999999992</v>
      </c>
      <c r="AV2272" s="265">
        <v>0</v>
      </c>
      <c r="AW2272" s="268">
        <v>0</v>
      </c>
      <c r="AX2272" s="422"/>
      <c r="AY2272" s="263"/>
      <c r="AZ2272" s="422">
        <v>448.54599999999994</v>
      </c>
      <c r="BA2272" s="265">
        <v>0</v>
      </c>
      <c r="BB2272" s="268">
        <v>0</v>
      </c>
      <c r="BC2272" s="422"/>
      <c r="BD2272" s="263"/>
    </row>
    <row r="2273" spans="1:56" ht="11.25" customHeight="1">
      <c r="A2273" s="123">
        <v>484</v>
      </c>
      <c r="B2273" s="55" t="s">
        <v>1319</v>
      </c>
      <c r="C2273" s="345">
        <v>1</v>
      </c>
      <c r="D2273" s="57">
        <v>43045</v>
      </c>
      <c r="E2273" s="94">
        <v>48.5</v>
      </c>
      <c r="F2273" s="122" t="s">
        <v>877</v>
      </c>
      <c r="G2273" s="122" t="s">
        <v>338</v>
      </c>
      <c r="H2273" s="122" t="s">
        <v>1207</v>
      </c>
      <c r="I2273" s="55" t="s">
        <v>103</v>
      </c>
      <c r="J2273" s="55"/>
      <c r="K2273" s="55"/>
      <c r="L2273" s="217">
        <v>204.71130000000002</v>
      </c>
      <c r="M2273" s="8">
        <v>0</v>
      </c>
      <c r="N2273" s="58">
        <v>0</v>
      </c>
      <c r="O2273" s="55"/>
      <c r="P2273" s="55" t="s">
        <v>1346</v>
      </c>
      <c r="Q2273" s="197">
        <v>210.80567500000001</v>
      </c>
      <c r="R2273" s="8">
        <v>0</v>
      </c>
      <c r="S2273" s="58">
        <v>0</v>
      </c>
      <c r="T2273" s="55"/>
      <c r="U2273" s="5" t="s">
        <v>1346</v>
      </c>
      <c r="V2273" s="197">
        <v>216.36772500000004</v>
      </c>
      <c r="W2273" s="8">
        <v>0</v>
      </c>
      <c r="X2273" s="58">
        <v>0</v>
      </c>
      <c r="Y2273" s="55"/>
      <c r="Z2273" s="5" t="s">
        <v>1346</v>
      </c>
      <c r="AA2273" s="197">
        <v>183.96555000000001</v>
      </c>
      <c r="AB2273" s="8">
        <v>0</v>
      </c>
      <c r="AC2273" s="58">
        <v>0</v>
      </c>
      <c r="AD2273" s="55"/>
      <c r="AE2273" s="5" t="s">
        <v>1346</v>
      </c>
      <c r="AF2273" s="197">
        <v>225.40232499999999</v>
      </c>
      <c r="AG2273" s="8">
        <v>0</v>
      </c>
      <c r="AH2273" s="58">
        <v>0</v>
      </c>
      <c r="AI2273" s="55"/>
      <c r="AJ2273" s="5" t="s">
        <v>1346</v>
      </c>
      <c r="AK2273" s="55">
        <v>235.84485000000001</v>
      </c>
      <c r="AL2273" s="8">
        <v>0</v>
      </c>
      <c r="AM2273" s="58">
        <v>0</v>
      </c>
      <c r="AN2273" s="55"/>
      <c r="AO2273" s="228" t="s">
        <v>1346</v>
      </c>
      <c r="AP2273" s="55">
        <v>249.2</v>
      </c>
      <c r="AQ2273" s="200">
        <v>0</v>
      </c>
      <c r="AR2273" s="201">
        <v>0</v>
      </c>
      <c r="AS2273" s="55"/>
      <c r="AT2273" s="55" t="s">
        <v>1346</v>
      </c>
      <c r="AU2273" s="423">
        <v>204.71129999999999</v>
      </c>
      <c r="AV2273" s="200">
        <v>0</v>
      </c>
      <c r="AW2273" s="201">
        <v>0</v>
      </c>
      <c r="AX2273" s="423"/>
      <c r="AY2273" s="55" t="s">
        <v>1346</v>
      </c>
      <c r="AZ2273" s="423">
        <v>231.37729999999996</v>
      </c>
      <c r="BA2273" s="200">
        <v>0</v>
      </c>
      <c r="BB2273" s="201">
        <v>0</v>
      </c>
      <c r="BC2273" s="425"/>
      <c r="BD2273" s="136" t="s">
        <v>1346</v>
      </c>
    </row>
    <row r="2274" spans="1:56" ht="11.25" customHeight="1">
      <c r="A2274" s="123">
        <v>484</v>
      </c>
      <c r="B2274" s="55" t="s">
        <v>1319</v>
      </c>
      <c r="C2274" s="345">
        <v>2</v>
      </c>
      <c r="D2274" s="57">
        <v>43045</v>
      </c>
      <c r="E2274" s="94">
        <v>48.5</v>
      </c>
      <c r="F2274" s="122" t="s">
        <v>877</v>
      </c>
      <c r="G2274" s="122" t="s">
        <v>338</v>
      </c>
      <c r="H2274" s="122" t="s">
        <v>1207</v>
      </c>
      <c r="I2274" s="55" t="s">
        <v>103</v>
      </c>
      <c r="J2274" s="55"/>
      <c r="K2274" s="55"/>
      <c r="L2274" s="217">
        <v>247.72514999999999</v>
      </c>
      <c r="M2274" s="8">
        <v>0</v>
      </c>
      <c r="N2274" s="58">
        <v>0</v>
      </c>
      <c r="O2274" s="55"/>
      <c r="P2274" s="55" t="s">
        <v>1346</v>
      </c>
      <c r="Q2274" s="197">
        <v>210.80567500000001</v>
      </c>
      <c r="R2274" s="8">
        <v>0</v>
      </c>
      <c r="S2274" s="58">
        <v>0</v>
      </c>
      <c r="T2274" s="55"/>
      <c r="U2274" s="5" t="s">
        <v>1346</v>
      </c>
      <c r="V2274" s="197">
        <v>216.36772500000004</v>
      </c>
      <c r="W2274" s="8">
        <v>0</v>
      </c>
      <c r="X2274" s="58">
        <v>0</v>
      </c>
      <c r="Y2274" s="55"/>
      <c r="Z2274" s="5" t="s">
        <v>1346</v>
      </c>
      <c r="AA2274" s="197">
        <v>183.96555000000001</v>
      </c>
      <c r="AB2274" s="8">
        <v>0</v>
      </c>
      <c r="AC2274" s="58">
        <v>0</v>
      </c>
      <c r="AD2274" s="55"/>
      <c r="AE2274" s="5" t="s">
        <v>1346</v>
      </c>
      <c r="AF2274" s="197">
        <v>225.40232499999999</v>
      </c>
      <c r="AG2274" s="8">
        <v>0</v>
      </c>
      <c r="AH2274" s="58">
        <v>0</v>
      </c>
      <c r="AI2274" s="55"/>
      <c r="AJ2274" s="5" t="s">
        <v>1346</v>
      </c>
      <c r="AK2274" s="55">
        <v>207.86545000000001</v>
      </c>
      <c r="AL2274" s="8">
        <v>0</v>
      </c>
      <c r="AM2274" s="58">
        <v>0</v>
      </c>
      <c r="AN2274" s="55"/>
      <c r="AO2274" s="228" t="s">
        <v>1346</v>
      </c>
      <c r="AP2274" s="55">
        <v>181.83</v>
      </c>
      <c r="AQ2274" s="200">
        <v>0</v>
      </c>
      <c r="AR2274" s="201">
        <v>0</v>
      </c>
      <c r="AS2274" s="55"/>
      <c r="AT2274" s="55" t="s">
        <v>1346</v>
      </c>
      <c r="AU2274" s="423">
        <v>247.72514999999996</v>
      </c>
      <c r="AV2274" s="200">
        <v>0</v>
      </c>
      <c r="AW2274" s="201">
        <v>0</v>
      </c>
      <c r="AX2274" s="423"/>
      <c r="AY2274" s="55" t="s">
        <v>1346</v>
      </c>
      <c r="AZ2274" s="423">
        <v>217.1687</v>
      </c>
      <c r="BA2274" s="200">
        <v>0</v>
      </c>
      <c r="BB2274" s="201">
        <v>0</v>
      </c>
      <c r="BC2274" s="425"/>
      <c r="BD2274" s="136" t="s">
        <v>1346</v>
      </c>
    </row>
    <row r="2275" spans="1:56" s="4" customFormat="1" ht="11.25" customHeight="1">
      <c r="A2275" s="357">
        <v>485</v>
      </c>
      <c r="B2275" s="263" t="s">
        <v>559</v>
      </c>
      <c r="C2275" s="344">
        <v>0</v>
      </c>
      <c r="D2275" s="264"/>
      <c r="E2275" s="421">
        <v>0</v>
      </c>
      <c r="F2275" s="263" t="s">
        <v>537</v>
      </c>
      <c r="G2275" s="263" t="s">
        <v>338</v>
      </c>
      <c r="H2275" s="263" t="s">
        <v>560</v>
      </c>
      <c r="I2275" s="263" t="s">
        <v>103</v>
      </c>
      <c r="J2275" s="263"/>
      <c r="K2275" s="263"/>
      <c r="L2275" s="277" t="s">
        <v>238</v>
      </c>
      <c r="M2275" s="265">
        <v>0</v>
      </c>
      <c r="N2275" s="268">
        <v>0</v>
      </c>
      <c r="O2275" s="263"/>
      <c r="P2275" s="263"/>
      <c r="Q2275" s="277" t="s">
        <v>238</v>
      </c>
      <c r="R2275" s="265">
        <v>0</v>
      </c>
      <c r="S2275" s="268">
        <v>0</v>
      </c>
      <c r="T2275" s="263"/>
      <c r="U2275" s="263"/>
      <c r="V2275" s="277" t="s">
        <v>238</v>
      </c>
      <c r="W2275" s="265">
        <v>0</v>
      </c>
      <c r="X2275" s="268">
        <v>0</v>
      </c>
      <c r="Y2275" s="263"/>
      <c r="Z2275" s="263"/>
      <c r="AA2275" s="276" t="s">
        <v>238</v>
      </c>
      <c r="AB2275" s="265">
        <v>0</v>
      </c>
      <c r="AC2275" s="268">
        <v>0</v>
      </c>
      <c r="AD2275" s="263"/>
      <c r="AE2275" s="263"/>
      <c r="AF2275" s="276" t="s">
        <v>238</v>
      </c>
      <c r="AG2275" s="265">
        <v>0</v>
      </c>
      <c r="AH2275" s="268">
        <v>0</v>
      </c>
      <c r="AI2275" s="263"/>
      <c r="AJ2275" s="263"/>
      <c r="AK2275" s="263"/>
      <c r="AL2275" s="265">
        <v>0</v>
      </c>
      <c r="AM2275" s="268">
        <v>0</v>
      </c>
      <c r="AN2275" s="263"/>
      <c r="AO2275" s="313"/>
      <c r="AP2275" s="263"/>
      <c r="AQ2275" s="265">
        <v>0</v>
      </c>
      <c r="AR2275" s="268">
        <v>0</v>
      </c>
      <c r="AS2275" s="263"/>
      <c r="AT2275" s="263"/>
      <c r="AU2275" s="422">
        <v>0</v>
      </c>
      <c r="AV2275" s="265">
        <v>0</v>
      </c>
      <c r="AW2275" s="268">
        <v>0</v>
      </c>
      <c r="AX2275" s="422"/>
      <c r="AY2275" s="263"/>
      <c r="AZ2275" s="422">
        <v>0</v>
      </c>
      <c r="BA2275" s="265">
        <v>0</v>
      </c>
      <c r="BB2275" s="268">
        <v>0</v>
      </c>
      <c r="BC2275" s="422"/>
      <c r="BD2275" s="263"/>
    </row>
    <row r="2276" spans="1:56" ht="11.25" customHeight="1">
      <c r="A2276" s="123">
        <v>485</v>
      </c>
      <c r="B2276" s="55" t="s">
        <v>559</v>
      </c>
      <c r="C2276" s="345">
        <v>1</v>
      </c>
      <c r="D2276" s="57">
        <v>37346</v>
      </c>
      <c r="E2276" s="94">
        <v>0</v>
      </c>
      <c r="F2276" s="55" t="s">
        <v>537</v>
      </c>
      <c r="G2276" s="55" t="s">
        <v>338</v>
      </c>
      <c r="H2276" s="55" t="s">
        <v>560</v>
      </c>
      <c r="I2276" s="55" t="s">
        <v>103</v>
      </c>
      <c r="J2276" s="55"/>
      <c r="K2276" s="55"/>
      <c r="L2276" s="228" t="s">
        <v>238</v>
      </c>
      <c r="M2276" s="8"/>
      <c r="N2276" s="58"/>
      <c r="O2276" s="55"/>
      <c r="P2276" s="55"/>
      <c r="Q2276" s="228" t="s">
        <v>238</v>
      </c>
      <c r="R2276" s="8"/>
      <c r="S2276" s="58"/>
      <c r="T2276" s="55"/>
      <c r="U2276" s="55"/>
      <c r="V2276" s="228" t="s">
        <v>238</v>
      </c>
      <c r="W2276" s="8"/>
      <c r="X2276" s="58"/>
      <c r="Y2276" s="55"/>
      <c r="Z2276" s="55"/>
      <c r="AA2276" s="228" t="s">
        <v>238</v>
      </c>
      <c r="AB2276" s="8"/>
      <c r="AC2276" s="58"/>
      <c r="AD2276" s="55"/>
      <c r="AE2276" s="55"/>
      <c r="AF2276" s="228" t="s">
        <v>238</v>
      </c>
      <c r="AG2276" s="8"/>
      <c r="AH2276" s="58"/>
      <c r="AI2276" s="55"/>
      <c r="AJ2276" s="55"/>
      <c r="AK2276" s="55"/>
      <c r="AL2276" s="8">
        <v>0</v>
      </c>
      <c r="AM2276" s="58">
        <v>0</v>
      </c>
      <c r="AN2276" s="55"/>
      <c r="AO2276" s="228"/>
      <c r="AP2276" s="55"/>
      <c r="AQ2276" s="200">
        <v>0</v>
      </c>
      <c r="AR2276" s="201">
        <v>0</v>
      </c>
      <c r="AS2276" s="55"/>
      <c r="AT2276" s="55"/>
      <c r="AU2276" s="245">
        <v>0</v>
      </c>
      <c r="AV2276" s="200">
        <v>0</v>
      </c>
      <c r="AW2276" s="201">
        <v>0</v>
      </c>
      <c r="AX2276" s="423"/>
      <c r="AY2276" s="55"/>
      <c r="AZ2276" s="423">
        <v>0</v>
      </c>
      <c r="BA2276" s="200">
        <v>0</v>
      </c>
      <c r="BB2276" s="201">
        <v>0</v>
      </c>
      <c r="BC2276" s="425"/>
      <c r="BD2276" s="136"/>
    </row>
    <row r="2277" spans="1:56" ht="11.25" customHeight="1">
      <c r="A2277" s="123">
        <v>485</v>
      </c>
      <c r="B2277" s="55" t="s">
        <v>559</v>
      </c>
      <c r="C2277" s="345">
        <v>2</v>
      </c>
      <c r="D2277" s="57">
        <v>37346</v>
      </c>
      <c r="E2277" s="94">
        <v>0</v>
      </c>
      <c r="F2277" s="55" t="s">
        <v>537</v>
      </c>
      <c r="G2277" s="55" t="s">
        <v>338</v>
      </c>
      <c r="H2277" s="55" t="s">
        <v>560</v>
      </c>
      <c r="I2277" s="55" t="s">
        <v>103</v>
      </c>
      <c r="J2277" s="55"/>
      <c r="K2277" s="55"/>
      <c r="L2277" s="228" t="s">
        <v>238</v>
      </c>
      <c r="M2277" s="8"/>
      <c r="N2277" s="58"/>
      <c r="O2277" s="55"/>
      <c r="P2277" s="55"/>
      <c r="Q2277" s="228" t="s">
        <v>238</v>
      </c>
      <c r="R2277" s="8"/>
      <c r="S2277" s="58"/>
      <c r="T2277" s="55"/>
      <c r="U2277" s="55"/>
      <c r="V2277" s="228" t="s">
        <v>238</v>
      </c>
      <c r="W2277" s="8"/>
      <c r="X2277" s="58"/>
      <c r="Y2277" s="55"/>
      <c r="Z2277" s="55"/>
      <c r="AA2277" s="228" t="s">
        <v>238</v>
      </c>
      <c r="AB2277" s="8"/>
      <c r="AC2277" s="58"/>
      <c r="AD2277" s="55"/>
      <c r="AE2277" s="55"/>
      <c r="AF2277" s="228" t="s">
        <v>238</v>
      </c>
      <c r="AG2277" s="8"/>
      <c r="AH2277" s="58"/>
      <c r="AI2277" s="55"/>
      <c r="AJ2277" s="55"/>
      <c r="AK2277" s="55"/>
      <c r="AL2277" s="8">
        <v>0</v>
      </c>
      <c r="AM2277" s="58">
        <v>0</v>
      </c>
      <c r="AN2277" s="55"/>
      <c r="AO2277" s="228"/>
      <c r="AP2277" s="55"/>
      <c r="AQ2277" s="200">
        <v>0</v>
      </c>
      <c r="AR2277" s="201">
        <v>0</v>
      </c>
      <c r="AS2277" s="55"/>
      <c r="AT2277" s="55"/>
      <c r="AU2277" s="245">
        <v>0</v>
      </c>
      <c r="AV2277" s="200">
        <v>0</v>
      </c>
      <c r="AW2277" s="201">
        <v>0</v>
      </c>
      <c r="AX2277" s="423"/>
      <c r="AY2277" s="55"/>
      <c r="AZ2277" s="423">
        <v>0</v>
      </c>
      <c r="BA2277" s="200">
        <v>0</v>
      </c>
      <c r="BB2277" s="201">
        <v>0</v>
      </c>
      <c r="BC2277" s="425"/>
      <c r="BD2277" s="136"/>
    </row>
    <row r="2278" spans="1:56" s="4" customFormat="1" ht="11.25" customHeight="1">
      <c r="A2278" s="357">
        <v>486</v>
      </c>
      <c r="B2278" s="263" t="s">
        <v>22</v>
      </c>
      <c r="C2278" s="344">
        <v>0</v>
      </c>
      <c r="D2278" s="264"/>
      <c r="E2278" s="421">
        <v>0</v>
      </c>
      <c r="F2278" s="263" t="s">
        <v>459</v>
      </c>
      <c r="G2278" s="263" t="s">
        <v>748</v>
      </c>
      <c r="H2278" s="263" t="s">
        <v>876</v>
      </c>
      <c r="I2278" s="263" t="s">
        <v>103</v>
      </c>
      <c r="J2278" s="263"/>
      <c r="K2278" s="263"/>
      <c r="L2278" s="267">
        <v>130.36490000000001</v>
      </c>
      <c r="M2278" s="265">
        <v>0</v>
      </c>
      <c r="N2278" s="268">
        <v>0</v>
      </c>
      <c r="O2278" s="263"/>
      <c r="P2278" s="263"/>
      <c r="Q2278" s="267">
        <v>85.042649999999995</v>
      </c>
      <c r="R2278" s="265">
        <v>0</v>
      </c>
      <c r="S2278" s="268">
        <v>0</v>
      </c>
      <c r="T2278" s="263"/>
      <c r="U2278" s="263"/>
      <c r="V2278" s="284">
        <v>43.53125</v>
      </c>
      <c r="W2278" s="265">
        <v>0</v>
      </c>
      <c r="X2278" s="268">
        <v>0</v>
      </c>
      <c r="Y2278" s="263"/>
      <c r="Z2278" s="263"/>
      <c r="AA2278" s="283">
        <v>30.924600000000002</v>
      </c>
      <c r="AB2278" s="265">
        <v>0</v>
      </c>
      <c r="AC2278" s="268">
        <v>0</v>
      </c>
      <c r="AD2278" s="263"/>
      <c r="AE2278" s="263"/>
      <c r="AF2278" s="286">
        <v>72.326549999999997</v>
      </c>
      <c r="AG2278" s="265">
        <v>0</v>
      </c>
      <c r="AH2278" s="268">
        <v>0</v>
      </c>
      <c r="AI2278" s="263"/>
      <c r="AJ2278" s="263"/>
      <c r="AK2278" s="263"/>
      <c r="AL2278" s="265">
        <v>0</v>
      </c>
      <c r="AM2278" s="268">
        <v>0</v>
      </c>
      <c r="AN2278" s="263"/>
      <c r="AO2278" s="313"/>
      <c r="AP2278" s="263"/>
      <c r="AQ2278" s="265">
        <v>0</v>
      </c>
      <c r="AR2278" s="268">
        <v>0</v>
      </c>
      <c r="AS2278" s="263"/>
      <c r="AT2278" s="263"/>
      <c r="AU2278" s="422">
        <v>0</v>
      </c>
      <c r="AV2278" s="265">
        <v>0</v>
      </c>
      <c r="AW2278" s="268">
        <v>0</v>
      </c>
      <c r="AX2278" s="422"/>
      <c r="AY2278" s="263"/>
      <c r="AZ2278" s="422">
        <v>0</v>
      </c>
      <c r="BA2278" s="265">
        <v>0</v>
      </c>
      <c r="BB2278" s="268">
        <v>0</v>
      </c>
      <c r="BC2278" s="422"/>
      <c r="BD2278" s="263"/>
    </row>
    <row r="2279" spans="1:56" ht="11.25" customHeight="1">
      <c r="A2279" s="123">
        <v>486</v>
      </c>
      <c r="B2279" s="55" t="s">
        <v>23</v>
      </c>
      <c r="C2279" s="345">
        <v>1</v>
      </c>
      <c r="D2279" s="57">
        <v>35778</v>
      </c>
      <c r="E2279" s="94">
        <v>0</v>
      </c>
      <c r="F2279" s="55" t="s">
        <v>459</v>
      </c>
      <c r="G2279" s="55" t="s">
        <v>748</v>
      </c>
      <c r="H2279" s="55" t="s">
        <v>876</v>
      </c>
      <c r="I2279" s="55" t="s">
        <v>103</v>
      </c>
      <c r="J2279" s="55"/>
      <c r="K2279" s="55"/>
      <c r="L2279" s="55"/>
      <c r="M2279" s="8"/>
      <c r="N2279" s="58"/>
      <c r="O2279" s="55"/>
      <c r="P2279" s="55"/>
      <c r="Q2279" s="55"/>
      <c r="R2279" s="8"/>
      <c r="S2279" s="58"/>
      <c r="T2279" s="55"/>
      <c r="U2279" s="55"/>
      <c r="V2279" s="136"/>
      <c r="W2279" s="8"/>
      <c r="X2279" s="58"/>
      <c r="Y2279" s="55"/>
      <c r="Z2279" s="55"/>
      <c r="AA2279" s="136"/>
      <c r="AB2279" s="8"/>
      <c r="AC2279" s="58"/>
      <c r="AD2279" s="55"/>
      <c r="AE2279" s="55"/>
      <c r="AF2279" s="136"/>
      <c r="AG2279" s="8"/>
      <c r="AH2279" s="58"/>
      <c r="AI2279" s="55"/>
      <c r="AJ2279" s="55"/>
      <c r="AK2279" s="55"/>
      <c r="AL2279" s="8">
        <v>0</v>
      </c>
      <c r="AM2279" s="58">
        <v>0</v>
      </c>
      <c r="AN2279" s="55"/>
      <c r="AO2279" s="228"/>
      <c r="AP2279" s="55"/>
      <c r="AQ2279" s="200">
        <v>0</v>
      </c>
      <c r="AR2279" s="201">
        <v>0</v>
      </c>
      <c r="AS2279" s="55"/>
      <c r="AT2279" s="55"/>
      <c r="AU2279" s="245">
        <v>0</v>
      </c>
      <c r="AV2279" s="200">
        <v>0</v>
      </c>
      <c r="AW2279" s="201">
        <v>0</v>
      </c>
      <c r="AX2279" s="423"/>
      <c r="AY2279" s="55"/>
      <c r="AZ2279" s="423">
        <v>0</v>
      </c>
      <c r="BA2279" s="200">
        <v>0</v>
      </c>
      <c r="BB2279" s="201">
        <v>0</v>
      </c>
      <c r="BC2279" s="425"/>
      <c r="BD2279" s="136"/>
    </row>
    <row r="2280" spans="1:56" ht="11.25" customHeight="1">
      <c r="A2280" s="123">
        <v>486</v>
      </c>
      <c r="B2280" s="55" t="s">
        <v>23</v>
      </c>
      <c r="C2280" s="345">
        <v>2</v>
      </c>
      <c r="D2280" s="57">
        <v>35820</v>
      </c>
      <c r="E2280" s="94">
        <v>0</v>
      </c>
      <c r="F2280" s="55" t="s">
        <v>459</v>
      </c>
      <c r="G2280" s="55" t="s">
        <v>748</v>
      </c>
      <c r="H2280" s="55" t="s">
        <v>876</v>
      </c>
      <c r="I2280" s="55" t="s">
        <v>103</v>
      </c>
      <c r="J2280" s="55"/>
      <c r="K2280" s="55"/>
      <c r="L2280" s="136"/>
      <c r="M2280" s="126"/>
      <c r="N2280" s="221"/>
      <c r="O2280" s="136"/>
      <c r="P2280" s="136"/>
      <c r="Q2280" s="136"/>
      <c r="R2280" s="126"/>
      <c r="S2280" s="221"/>
      <c r="T2280" s="136"/>
      <c r="U2280" s="136"/>
      <c r="V2280" s="136"/>
      <c r="W2280" s="126"/>
      <c r="X2280" s="221"/>
      <c r="Y2280" s="136"/>
      <c r="Z2280" s="136"/>
      <c r="AA2280" s="136"/>
      <c r="AB2280" s="126"/>
      <c r="AC2280" s="221"/>
      <c r="AD2280" s="136"/>
      <c r="AE2280" s="136"/>
      <c r="AF2280" s="136"/>
      <c r="AG2280" s="126"/>
      <c r="AH2280" s="221"/>
      <c r="AI2280" s="136"/>
      <c r="AJ2280" s="136"/>
      <c r="AK2280" s="136"/>
      <c r="AL2280" s="8">
        <v>0</v>
      </c>
      <c r="AM2280" s="58">
        <v>0</v>
      </c>
      <c r="AN2280" s="55"/>
      <c r="AO2280" s="237"/>
      <c r="AP2280" s="136"/>
      <c r="AQ2280" s="200">
        <v>0</v>
      </c>
      <c r="AR2280" s="201">
        <v>0</v>
      </c>
      <c r="AS2280" s="136"/>
      <c r="AT2280" s="136"/>
      <c r="AU2280" s="245">
        <v>0</v>
      </c>
      <c r="AV2280" s="200">
        <v>0</v>
      </c>
      <c r="AW2280" s="201">
        <v>0</v>
      </c>
      <c r="AX2280" s="423"/>
      <c r="AY2280" s="136"/>
      <c r="AZ2280" s="423">
        <v>0</v>
      </c>
      <c r="BA2280" s="200">
        <v>0</v>
      </c>
      <c r="BB2280" s="201">
        <v>0</v>
      </c>
      <c r="BC2280" s="425"/>
      <c r="BD2280" s="136"/>
    </row>
    <row r="2281" spans="1:56" s="4" customFormat="1" ht="11.25" customHeight="1">
      <c r="A2281" s="123">
        <v>486</v>
      </c>
      <c r="B2281" s="55" t="s">
        <v>23</v>
      </c>
      <c r="C2281" s="345">
        <v>3</v>
      </c>
      <c r="D2281" s="57">
        <v>35904</v>
      </c>
      <c r="E2281" s="94">
        <v>0</v>
      </c>
      <c r="F2281" s="55" t="s">
        <v>459</v>
      </c>
      <c r="G2281" s="55" t="s">
        <v>748</v>
      </c>
      <c r="H2281" s="55" t="s">
        <v>876</v>
      </c>
      <c r="I2281" s="55" t="s">
        <v>103</v>
      </c>
      <c r="J2281" s="55"/>
      <c r="K2281" s="55"/>
      <c r="L2281" s="136"/>
      <c r="M2281" s="126"/>
      <c r="N2281" s="221"/>
      <c r="O2281" s="136"/>
      <c r="P2281" s="136"/>
      <c r="Q2281" s="136"/>
      <c r="R2281" s="126"/>
      <c r="S2281" s="221"/>
      <c r="T2281" s="136"/>
      <c r="U2281" s="136"/>
      <c r="V2281" s="136"/>
      <c r="W2281" s="126"/>
      <c r="X2281" s="221"/>
      <c r="Y2281" s="136"/>
      <c r="Z2281" s="136"/>
      <c r="AA2281" s="136"/>
      <c r="AB2281" s="126"/>
      <c r="AC2281" s="221"/>
      <c r="AD2281" s="136"/>
      <c r="AE2281" s="136"/>
      <c r="AF2281" s="136"/>
      <c r="AG2281" s="126"/>
      <c r="AH2281" s="221"/>
      <c r="AI2281" s="136"/>
      <c r="AJ2281" s="136"/>
      <c r="AK2281" s="136"/>
      <c r="AL2281" s="8">
        <v>0</v>
      </c>
      <c r="AM2281" s="58">
        <v>0</v>
      </c>
      <c r="AN2281" s="55"/>
      <c r="AO2281" s="237"/>
      <c r="AP2281" s="136"/>
      <c r="AQ2281" s="200">
        <v>0</v>
      </c>
      <c r="AR2281" s="201">
        <v>0</v>
      </c>
      <c r="AS2281" s="136"/>
      <c r="AT2281" s="136"/>
      <c r="AU2281" s="245">
        <v>0</v>
      </c>
      <c r="AV2281" s="200">
        <v>0</v>
      </c>
      <c r="AW2281" s="201">
        <v>0</v>
      </c>
      <c r="AX2281" s="423"/>
      <c r="AY2281" s="136"/>
      <c r="AZ2281" s="423">
        <v>0</v>
      </c>
      <c r="BA2281" s="200">
        <v>0</v>
      </c>
      <c r="BB2281" s="201">
        <v>0</v>
      </c>
      <c r="BC2281" s="425"/>
      <c r="BD2281" s="136"/>
    </row>
    <row r="2282" spans="1:56" s="4" customFormat="1" ht="11.25" customHeight="1">
      <c r="A2282" s="123">
        <v>486</v>
      </c>
      <c r="B2282" s="55" t="s">
        <v>24</v>
      </c>
      <c r="C2282" s="345">
        <v>4</v>
      </c>
      <c r="D2282" s="57">
        <v>35895</v>
      </c>
      <c r="E2282" s="94">
        <v>0</v>
      </c>
      <c r="F2282" s="55" t="s">
        <v>459</v>
      </c>
      <c r="G2282" s="55" t="s">
        <v>748</v>
      </c>
      <c r="H2282" s="55" t="s">
        <v>876</v>
      </c>
      <c r="I2282" s="55" t="s">
        <v>103</v>
      </c>
      <c r="J2282" s="55"/>
      <c r="K2282" s="55"/>
      <c r="L2282" s="55"/>
      <c r="M2282" s="8"/>
      <c r="N2282" s="58"/>
      <c r="O2282" s="55"/>
      <c r="P2282" s="55"/>
      <c r="Q2282" s="55"/>
      <c r="R2282" s="8"/>
      <c r="S2282" s="58"/>
      <c r="T2282" s="55"/>
      <c r="U2282" s="55"/>
      <c r="V2282" s="136"/>
      <c r="W2282" s="8"/>
      <c r="X2282" s="58"/>
      <c r="Y2282" s="55"/>
      <c r="Z2282" s="55"/>
      <c r="AA2282" s="136"/>
      <c r="AB2282" s="8"/>
      <c r="AC2282" s="58"/>
      <c r="AD2282" s="55"/>
      <c r="AE2282" s="55"/>
      <c r="AF2282" s="136"/>
      <c r="AG2282" s="8"/>
      <c r="AH2282" s="58"/>
      <c r="AI2282" s="55"/>
      <c r="AJ2282" s="55"/>
      <c r="AK2282" s="55"/>
      <c r="AL2282" s="8">
        <v>0</v>
      </c>
      <c r="AM2282" s="58">
        <v>0</v>
      </c>
      <c r="AN2282" s="55"/>
      <c r="AO2282" s="228"/>
      <c r="AP2282" s="55"/>
      <c r="AQ2282" s="200">
        <v>0</v>
      </c>
      <c r="AR2282" s="201">
        <v>0</v>
      </c>
      <c r="AS2282" s="55"/>
      <c r="AT2282" s="55"/>
      <c r="AU2282" s="245">
        <v>0</v>
      </c>
      <c r="AV2282" s="200">
        <v>0</v>
      </c>
      <c r="AW2282" s="201">
        <v>0</v>
      </c>
      <c r="AX2282" s="423"/>
      <c r="AY2282" s="55"/>
      <c r="AZ2282" s="423">
        <v>0</v>
      </c>
      <c r="BA2282" s="200">
        <v>0</v>
      </c>
      <c r="BB2282" s="201">
        <v>0</v>
      </c>
      <c r="BC2282" s="425"/>
      <c r="BD2282" s="136"/>
    </row>
    <row r="2283" spans="1:56" ht="11.25" customHeight="1">
      <c r="A2283" s="123">
        <v>486</v>
      </c>
      <c r="B2283" s="55" t="s">
        <v>24</v>
      </c>
      <c r="C2283" s="345">
        <v>5</v>
      </c>
      <c r="D2283" s="57">
        <v>36090</v>
      </c>
      <c r="E2283" s="94">
        <v>0</v>
      </c>
      <c r="F2283" s="55" t="s">
        <v>459</v>
      </c>
      <c r="G2283" s="55" t="s">
        <v>748</v>
      </c>
      <c r="H2283" s="55" t="s">
        <v>876</v>
      </c>
      <c r="I2283" s="55" t="s">
        <v>103</v>
      </c>
      <c r="J2283" s="55"/>
      <c r="K2283" s="55"/>
      <c r="L2283" s="55"/>
      <c r="M2283" s="8"/>
      <c r="N2283" s="58"/>
      <c r="O2283" s="55"/>
      <c r="P2283" s="55"/>
      <c r="Q2283" s="55"/>
      <c r="R2283" s="8"/>
      <c r="S2283" s="58"/>
      <c r="T2283" s="55"/>
      <c r="U2283" s="55"/>
      <c r="V2283" s="55"/>
      <c r="W2283" s="8"/>
      <c r="X2283" s="58"/>
      <c r="Y2283" s="55"/>
      <c r="Z2283" s="55"/>
      <c r="AA2283" s="55"/>
      <c r="AB2283" s="8"/>
      <c r="AC2283" s="58"/>
      <c r="AD2283" s="55"/>
      <c r="AE2283" s="55"/>
      <c r="AF2283" s="55"/>
      <c r="AG2283" s="8"/>
      <c r="AH2283" s="58"/>
      <c r="AI2283" s="55"/>
      <c r="AJ2283" s="55"/>
      <c r="AK2283" s="55"/>
      <c r="AL2283" s="8">
        <v>0</v>
      </c>
      <c r="AM2283" s="58">
        <v>0</v>
      </c>
      <c r="AN2283" s="55"/>
      <c r="AO2283" s="228"/>
      <c r="AP2283" s="55"/>
      <c r="AQ2283" s="200">
        <v>0</v>
      </c>
      <c r="AR2283" s="201">
        <v>0</v>
      </c>
      <c r="AS2283" s="55"/>
      <c r="AT2283" s="55"/>
      <c r="AU2283" s="245">
        <v>0</v>
      </c>
      <c r="AV2283" s="200">
        <v>0</v>
      </c>
      <c r="AW2283" s="201">
        <v>0</v>
      </c>
      <c r="AX2283" s="423"/>
      <c r="AY2283" s="55"/>
      <c r="AZ2283" s="423">
        <v>0</v>
      </c>
      <c r="BA2283" s="200">
        <v>0</v>
      </c>
      <c r="BB2283" s="201">
        <v>0</v>
      </c>
      <c r="BC2283" s="425"/>
      <c r="BD2283" s="136"/>
    </row>
    <row r="2284" spans="1:56" ht="11.25" customHeight="1">
      <c r="A2284" s="123">
        <v>486</v>
      </c>
      <c r="B2284" s="55" t="s">
        <v>24</v>
      </c>
      <c r="C2284" s="345">
        <v>6</v>
      </c>
      <c r="D2284" s="57">
        <v>36249</v>
      </c>
      <c r="E2284" s="94">
        <v>0</v>
      </c>
      <c r="F2284" s="55" t="s">
        <v>459</v>
      </c>
      <c r="G2284" s="55" t="s">
        <v>748</v>
      </c>
      <c r="H2284" s="55" t="s">
        <v>876</v>
      </c>
      <c r="I2284" s="55" t="s">
        <v>103</v>
      </c>
      <c r="J2284" s="55"/>
      <c r="K2284" s="55"/>
      <c r="L2284" s="55"/>
      <c r="M2284" s="8"/>
      <c r="N2284" s="58"/>
      <c r="O2284" s="55"/>
      <c r="P2284" s="55"/>
      <c r="Q2284" s="55"/>
      <c r="R2284" s="8"/>
      <c r="S2284" s="58"/>
      <c r="T2284" s="55"/>
      <c r="U2284" s="55"/>
      <c r="V2284" s="55"/>
      <c r="W2284" s="8"/>
      <c r="X2284" s="58"/>
      <c r="Y2284" s="55"/>
      <c r="Z2284" s="55"/>
      <c r="AA2284" s="55"/>
      <c r="AB2284" s="8"/>
      <c r="AC2284" s="58"/>
      <c r="AD2284" s="55"/>
      <c r="AE2284" s="55"/>
      <c r="AF2284" s="55"/>
      <c r="AG2284" s="8"/>
      <c r="AH2284" s="58"/>
      <c r="AI2284" s="55"/>
      <c r="AJ2284" s="55"/>
      <c r="AK2284" s="55"/>
      <c r="AL2284" s="8">
        <v>0</v>
      </c>
      <c r="AM2284" s="58">
        <v>0</v>
      </c>
      <c r="AN2284" s="55"/>
      <c r="AO2284" s="228"/>
      <c r="AP2284" s="55"/>
      <c r="AQ2284" s="200">
        <v>0</v>
      </c>
      <c r="AR2284" s="201">
        <v>0</v>
      </c>
      <c r="AS2284" s="55"/>
      <c r="AT2284" s="55"/>
      <c r="AU2284" s="245">
        <v>0</v>
      </c>
      <c r="AV2284" s="200">
        <v>0</v>
      </c>
      <c r="AW2284" s="201">
        <v>0</v>
      </c>
      <c r="AX2284" s="423"/>
      <c r="AY2284" s="55"/>
      <c r="AZ2284" s="423">
        <v>0</v>
      </c>
      <c r="BA2284" s="200">
        <v>0</v>
      </c>
      <c r="BB2284" s="201">
        <v>0</v>
      </c>
      <c r="BC2284" s="425"/>
      <c r="BD2284" s="136"/>
    </row>
    <row r="2285" spans="1:56" ht="11.25" customHeight="1">
      <c r="A2285" s="123">
        <v>486</v>
      </c>
      <c r="B2285" s="55" t="s">
        <v>25</v>
      </c>
      <c r="C2285" s="345">
        <v>7</v>
      </c>
      <c r="D2285" s="57">
        <v>36364</v>
      </c>
      <c r="E2285" s="94">
        <v>0</v>
      </c>
      <c r="F2285" s="55" t="s">
        <v>459</v>
      </c>
      <c r="G2285" s="55" t="s">
        <v>748</v>
      </c>
      <c r="H2285" s="55" t="s">
        <v>876</v>
      </c>
      <c r="I2285" s="55" t="s">
        <v>103</v>
      </c>
      <c r="J2285" s="55"/>
      <c r="K2285" s="55"/>
      <c r="L2285" s="55"/>
      <c r="M2285" s="8"/>
      <c r="N2285" s="58"/>
      <c r="O2285" s="55"/>
      <c r="P2285" s="55"/>
      <c r="Q2285" s="55"/>
      <c r="R2285" s="8"/>
      <c r="S2285" s="58"/>
      <c r="T2285" s="55"/>
      <c r="U2285" s="55"/>
      <c r="V2285" s="55"/>
      <c r="W2285" s="8"/>
      <c r="X2285" s="58"/>
      <c r="Y2285" s="55"/>
      <c r="Z2285" s="55"/>
      <c r="AA2285" s="55"/>
      <c r="AB2285" s="8"/>
      <c r="AC2285" s="58"/>
      <c r="AD2285" s="55"/>
      <c r="AE2285" s="55"/>
      <c r="AF2285" s="55"/>
      <c r="AG2285" s="8"/>
      <c r="AH2285" s="58"/>
      <c r="AI2285" s="55"/>
      <c r="AJ2285" s="55"/>
      <c r="AK2285" s="55"/>
      <c r="AL2285" s="8">
        <v>0</v>
      </c>
      <c r="AM2285" s="58">
        <v>0</v>
      </c>
      <c r="AN2285" s="55"/>
      <c r="AO2285" s="228"/>
      <c r="AP2285" s="55"/>
      <c r="AQ2285" s="200">
        <v>0</v>
      </c>
      <c r="AR2285" s="201">
        <v>0</v>
      </c>
      <c r="AS2285" s="55"/>
      <c r="AT2285" s="55"/>
      <c r="AU2285" s="245">
        <v>0</v>
      </c>
      <c r="AV2285" s="200">
        <v>0</v>
      </c>
      <c r="AW2285" s="201">
        <v>0</v>
      </c>
      <c r="AX2285" s="423"/>
      <c r="AY2285" s="55"/>
      <c r="AZ2285" s="423">
        <v>0</v>
      </c>
      <c r="BA2285" s="200">
        <v>0</v>
      </c>
      <c r="BB2285" s="201">
        <v>0</v>
      </c>
      <c r="BC2285" s="425"/>
      <c r="BD2285" s="136"/>
    </row>
    <row r="2286" spans="1:56" ht="11.25" customHeight="1">
      <c r="A2286" s="123">
        <v>486</v>
      </c>
      <c r="B2286" s="55" t="s">
        <v>25</v>
      </c>
      <c r="C2286" s="345">
        <v>8</v>
      </c>
      <c r="D2286" s="57">
        <v>36410</v>
      </c>
      <c r="E2286" s="94">
        <v>0</v>
      </c>
      <c r="F2286" s="55" t="s">
        <v>459</v>
      </c>
      <c r="G2286" s="55" t="s">
        <v>748</v>
      </c>
      <c r="H2286" s="55" t="s">
        <v>876</v>
      </c>
      <c r="I2286" s="55" t="s">
        <v>103</v>
      </c>
      <c r="J2286" s="55"/>
      <c r="K2286" s="55"/>
      <c r="L2286" s="55"/>
      <c r="M2286" s="8"/>
      <c r="N2286" s="58"/>
      <c r="O2286" s="55"/>
      <c r="P2286" s="55"/>
      <c r="Q2286" s="55"/>
      <c r="R2286" s="8"/>
      <c r="S2286" s="58"/>
      <c r="T2286" s="55"/>
      <c r="U2286" s="55"/>
      <c r="V2286" s="136"/>
      <c r="W2286" s="8"/>
      <c r="X2286" s="58"/>
      <c r="Y2286" s="55"/>
      <c r="Z2286" s="55"/>
      <c r="AA2286" s="136"/>
      <c r="AB2286" s="8"/>
      <c r="AC2286" s="58"/>
      <c r="AD2286" s="55"/>
      <c r="AE2286" s="55"/>
      <c r="AF2286" s="136"/>
      <c r="AG2286" s="8"/>
      <c r="AH2286" s="58"/>
      <c r="AI2286" s="55"/>
      <c r="AJ2286" s="55"/>
      <c r="AK2286" s="55"/>
      <c r="AL2286" s="8">
        <v>0</v>
      </c>
      <c r="AM2286" s="58">
        <v>0</v>
      </c>
      <c r="AN2286" s="55"/>
      <c r="AO2286" s="228"/>
      <c r="AP2286" s="55"/>
      <c r="AQ2286" s="200">
        <v>0</v>
      </c>
      <c r="AR2286" s="201">
        <v>0</v>
      </c>
      <c r="AS2286" s="55"/>
      <c r="AT2286" s="55"/>
      <c r="AU2286" s="245">
        <v>0</v>
      </c>
      <c r="AV2286" s="200">
        <v>0</v>
      </c>
      <c r="AW2286" s="201">
        <v>0</v>
      </c>
      <c r="AX2286" s="423"/>
      <c r="AY2286" s="55"/>
      <c r="AZ2286" s="423">
        <v>0</v>
      </c>
      <c r="BA2286" s="200">
        <v>0</v>
      </c>
      <c r="BB2286" s="201">
        <v>0</v>
      </c>
      <c r="BC2286" s="425"/>
      <c r="BD2286" s="136"/>
    </row>
    <row r="2287" spans="1:56" s="4" customFormat="1" ht="11.25" customHeight="1">
      <c r="A2287" s="123">
        <v>486</v>
      </c>
      <c r="B2287" s="55" t="s">
        <v>25</v>
      </c>
      <c r="C2287" s="345">
        <v>9</v>
      </c>
      <c r="D2287" s="57">
        <v>36446</v>
      </c>
      <c r="E2287" s="94">
        <v>0</v>
      </c>
      <c r="F2287" s="55" t="s">
        <v>459</v>
      </c>
      <c r="G2287" s="55" t="s">
        <v>748</v>
      </c>
      <c r="H2287" s="55" t="s">
        <v>876</v>
      </c>
      <c r="I2287" s="55" t="s">
        <v>103</v>
      </c>
      <c r="J2287" s="55"/>
      <c r="K2287" s="55"/>
      <c r="L2287" s="55"/>
      <c r="M2287" s="8"/>
      <c r="N2287" s="58"/>
      <c r="O2287" s="55"/>
      <c r="P2287" s="55"/>
      <c r="Q2287" s="55"/>
      <c r="R2287" s="8"/>
      <c r="S2287" s="58"/>
      <c r="T2287" s="55"/>
      <c r="U2287" s="55"/>
      <c r="V2287" s="55"/>
      <c r="W2287" s="8"/>
      <c r="X2287" s="58"/>
      <c r="Y2287" s="55"/>
      <c r="Z2287" s="55"/>
      <c r="AA2287" s="55"/>
      <c r="AB2287" s="8"/>
      <c r="AC2287" s="58"/>
      <c r="AD2287" s="55"/>
      <c r="AE2287" s="55"/>
      <c r="AF2287" s="55"/>
      <c r="AG2287" s="8"/>
      <c r="AH2287" s="58"/>
      <c r="AI2287" s="55"/>
      <c r="AJ2287" s="55"/>
      <c r="AK2287" s="55"/>
      <c r="AL2287" s="8">
        <v>0</v>
      </c>
      <c r="AM2287" s="58">
        <v>0</v>
      </c>
      <c r="AN2287" s="55"/>
      <c r="AO2287" s="228"/>
      <c r="AP2287" s="55"/>
      <c r="AQ2287" s="200">
        <v>0</v>
      </c>
      <c r="AR2287" s="201">
        <v>0</v>
      </c>
      <c r="AS2287" s="55"/>
      <c r="AT2287" s="55"/>
      <c r="AU2287" s="245">
        <v>0</v>
      </c>
      <c r="AV2287" s="200">
        <v>0</v>
      </c>
      <c r="AW2287" s="201">
        <v>0</v>
      </c>
      <c r="AX2287" s="423"/>
      <c r="AY2287" s="55"/>
      <c r="AZ2287" s="423">
        <v>0</v>
      </c>
      <c r="BA2287" s="200">
        <v>0</v>
      </c>
      <c r="BB2287" s="201">
        <v>0</v>
      </c>
      <c r="BC2287" s="425"/>
      <c r="BD2287" s="136"/>
    </row>
    <row r="2288" spans="1:56" ht="11.25" customHeight="1">
      <c r="A2288" s="357">
        <v>487</v>
      </c>
      <c r="B2288" s="270" t="s">
        <v>774</v>
      </c>
      <c r="C2288" s="344">
        <v>0</v>
      </c>
      <c r="D2288" s="264"/>
      <c r="E2288" s="421">
        <v>132</v>
      </c>
      <c r="F2288" s="263" t="s">
        <v>459</v>
      </c>
      <c r="G2288" s="263" t="s">
        <v>589</v>
      </c>
      <c r="H2288" s="263" t="s">
        <v>370</v>
      </c>
      <c r="I2288" s="263" t="s">
        <v>103</v>
      </c>
      <c r="J2288" s="263"/>
      <c r="K2288" s="263"/>
      <c r="L2288" s="267">
        <v>384.93565000000001</v>
      </c>
      <c r="M2288" s="265">
        <v>0</v>
      </c>
      <c r="N2288" s="268">
        <v>0</v>
      </c>
      <c r="O2288" s="263"/>
      <c r="P2288" s="263"/>
      <c r="Q2288" s="267">
        <v>569.19969999999989</v>
      </c>
      <c r="R2288" s="265">
        <v>0</v>
      </c>
      <c r="S2288" s="268">
        <v>0</v>
      </c>
      <c r="T2288" s="263"/>
      <c r="U2288" s="263"/>
      <c r="V2288" s="267">
        <v>578.91090000000008</v>
      </c>
      <c r="W2288" s="265">
        <v>0</v>
      </c>
      <c r="X2288" s="268">
        <v>0</v>
      </c>
      <c r="Y2288" s="263"/>
      <c r="Z2288" s="263"/>
      <c r="AA2288" s="265">
        <v>538.59349999999995</v>
      </c>
      <c r="AB2288" s="265">
        <v>0</v>
      </c>
      <c r="AC2288" s="268">
        <v>0</v>
      </c>
      <c r="AD2288" s="263"/>
      <c r="AE2288" s="263"/>
      <c r="AF2288" s="271">
        <v>598.50245000000007</v>
      </c>
      <c r="AG2288" s="265">
        <v>0</v>
      </c>
      <c r="AH2288" s="268">
        <v>0</v>
      </c>
      <c r="AI2288" s="263"/>
      <c r="AJ2288" s="263"/>
      <c r="AK2288" s="263">
        <v>596.42290000000003</v>
      </c>
      <c r="AL2288" s="265">
        <v>0</v>
      </c>
      <c r="AM2288" s="268">
        <v>0</v>
      </c>
      <c r="AN2288" s="263"/>
      <c r="AO2288" s="313"/>
      <c r="AP2288" s="263">
        <v>416.81545000000006</v>
      </c>
      <c r="AQ2288" s="265">
        <v>0</v>
      </c>
      <c r="AR2288" s="268">
        <v>0</v>
      </c>
      <c r="AS2288" s="263"/>
      <c r="AT2288" s="263"/>
      <c r="AU2288" s="422">
        <v>153.18025000000003</v>
      </c>
      <c r="AV2288" s="265">
        <v>0</v>
      </c>
      <c r="AW2288" s="268">
        <v>0</v>
      </c>
      <c r="AX2288" s="422"/>
      <c r="AY2288" s="263"/>
      <c r="AZ2288" s="422">
        <v>192.64194999999998</v>
      </c>
      <c r="BA2288" s="265">
        <v>0</v>
      </c>
      <c r="BB2288" s="268">
        <v>0</v>
      </c>
      <c r="BC2288" s="422"/>
      <c r="BD2288" s="263"/>
    </row>
    <row r="2289" spans="1:56" ht="11.25" customHeight="1">
      <c r="A2289" s="123">
        <v>487</v>
      </c>
      <c r="B2289" s="6" t="s">
        <v>774</v>
      </c>
      <c r="C2289" s="345">
        <v>1</v>
      </c>
      <c r="D2289" s="57">
        <v>41304</v>
      </c>
      <c r="E2289" s="8">
        <v>33</v>
      </c>
      <c r="F2289" s="55" t="s">
        <v>459</v>
      </c>
      <c r="G2289" s="55" t="s">
        <v>589</v>
      </c>
      <c r="H2289" s="55" t="s">
        <v>370</v>
      </c>
      <c r="I2289" s="55" t="s">
        <v>103</v>
      </c>
      <c r="J2289" s="55"/>
      <c r="K2289" s="55"/>
      <c r="L2289" s="55"/>
      <c r="M2289" s="8">
        <v>0</v>
      </c>
      <c r="N2289" s="58">
        <v>0</v>
      </c>
      <c r="O2289" s="55"/>
      <c r="P2289" s="55"/>
      <c r="Q2289" s="55"/>
      <c r="R2289" s="8">
        <v>0</v>
      </c>
      <c r="S2289" s="58">
        <v>0</v>
      </c>
      <c r="T2289" s="55"/>
      <c r="U2289" s="55"/>
      <c r="V2289" s="55"/>
      <c r="W2289" s="8">
        <v>0</v>
      </c>
      <c r="X2289" s="58">
        <v>0</v>
      </c>
      <c r="Y2289" s="55"/>
      <c r="Z2289" s="55"/>
      <c r="AA2289" s="55"/>
      <c r="AB2289" s="8"/>
      <c r="AC2289" s="58"/>
      <c r="AD2289" s="55"/>
      <c r="AE2289" s="55"/>
      <c r="AF2289" s="55"/>
      <c r="AG2289" s="8"/>
      <c r="AH2289" s="58"/>
      <c r="AI2289" s="55"/>
      <c r="AJ2289" s="55"/>
      <c r="AK2289" s="55">
        <v>123.46955</v>
      </c>
      <c r="AL2289" s="8">
        <v>0</v>
      </c>
      <c r="AM2289" s="58">
        <v>0</v>
      </c>
      <c r="AN2289" s="55"/>
      <c r="AO2289" s="228"/>
      <c r="AP2289" s="55">
        <v>91.16</v>
      </c>
      <c r="AQ2289" s="200">
        <v>0</v>
      </c>
      <c r="AR2289" s="201">
        <v>0</v>
      </c>
      <c r="AS2289" s="55"/>
      <c r="AT2289" s="55"/>
      <c r="AU2289" s="423">
        <v>31.004200000000004</v>
      </c>
      <c r="AV2289" s="200">
        <v>0</v>
      </c>
      <c r="AW2289" s="201">
        <v>0</v>
      </c>
      <c r="AX2289" s="423"/>
      <c r="AY2289" s="55"/>
      <c r="AZ2289" s="423">
        <v>32.775299999999994</v>
      </c>
      <c r="BA2289" s="200">
        <v>0</v>
      </c>
      <c r="BB2289" s="201">
        <v>0</v>
      </c>
      <c r="BC2289" s="425"/>
      <c r="BD2289" s="136"/>
    </row>
    <row r="2290" spans="1:56" ht="11.25" customHeight="1">
      <c r="A2290" s="123">
        <v>487</v>
      </c>
      <c r="B2290" s="6" t="s">
        <v>774</v>
      </c>
      <c r="C2290" s="345">
        <v>2</v>
      </c>
      <c r="D2290" s="57">
        <v>41294</v>
      </c>
      <c r="E2290" s="8">
        <v>33</v>
      </c>
      <c r="F2290" s="55" t="s">
        <v>459</v>
      </c>
      <c r="G2290" s="55" t="s">
        <v>589</v>
      </c>
      <c r="H2290" s="55" t="s">
        <v>370</v>
      </c>
      <c r="I2290" s="55" t="s">
        <v>103</v>
      </c>
      <c r="J2290" s="55"/>
      <c r="K2290" s="55"/>
      <c r="L2290" s="55"/>
      <c r="M2290" s="8">
        <v>0</v>
      </c>
      <c r="N2290" s="58">
        <v>0</v>
      </c>
      <c r="O2290" s="55"/>
      <c r="P2290" s="55"/>
      <c r="Q2290" s="55"/>
      <c r="R2290" s="8">
        <v>0</v>
      </c>
      <c r="S2290" s="58">
        <v>0</v>
      </c>
      <c r="T2290" s="55"/>
      <c r="U2290" s="55"/>
      <c r="V2290" s="55"/>
      <c r="W2290" s="8">
        <v>0</v>
      </c>
      <c r="X2290" s="58">
        <v>0</v>
      </c>
      <c r="Y2290" s="55"/>
      <c r="Z2290" s="55"/>
      <c r="AA2290" s="55"/>
      <c r="AB2290" s="8"/>
      <c r="AC2290" s="58"/>
      <c r="AD2290" s="55"/>
      <c r="AE2290" s="55"/>
      <c r="AF2290" s="55"/>
      <c r="AG2290" s="8"/>
      <c r="AH2290" s="58"/>
      <c r="AI2290" s="55"/>
      <c r="AJ2290" s="55"/>
      <c r="AK2290" s="55">
        <v>144.9118</v>
      </c>
      <c r="AL2290" s="8">
        <v>0</v>
      </c>
      <c r="AM2290" s="58">
        <v>0</v>
      </c>
      <c r="AN2290" s="55"/>
      <c r="AO2290" s="228"/>
      <c r="AP2290" s="55">
        <v>109.36</v>
      </c>
      <c r="AQ2290" s="200">
        <v>0</v>
      </c>
      <c r="AR2290" s="201">
        <v>0</v>
      </c>
      <c r="AS2290" s="55"/>
      <c r="AT2290" s="55"/>
      <c r="AU2290" s="423">
        <v>66.505800000000008</v>
      </c>
      <c r="AV2290" s="200">
        <v>0</v>
      </c>
      <c r="AW2290" s="201">
        <v>0</v>
      </c>
      <c r="AX2290" s="423"/>
      <c r="AY2290" s="55"/>
      <c r="AZ2290" s="423">
        <v>52.386750000000006</v>
      </c>
      <c r="BA2290" s="200">
        <v>0</v>
      </c>
      <c r="BB2290" s="201">
        <v>0</v>
      </c>
      <c r="BC2290" s="425"/>
      <c r="BD2290" s="136"/>
    </row>
    <row r="2291" spans="1:56" s="4" customFormat="1" ht="11.25" customHeight="1">
      <c r="A2291" s="123">
        <v>487</v>
      </c>
      <c r="B2291" s="6" t="s">
        <v>774</v>
      </c>
      <c r="C2291" s="345">
        <v>3</v>
      </c>
      <c r="D2291" s="57">
        <v>41333</v>
      </c>
      <c r="E2291" s="8">
        <v>33</v>
      </c>
      <c r="F2291" s="55" t="s">
        <v>459</v>
      </c>
      <c r="G2291" s="55" t="s">
        <v>589</v>
      </c>
      <c r="H2291" s="55" t="s">
        <v>370</v>
      </c>
      <c r="I2291" s="55" t="s">
        <v>103</v>
      </c>
      <c r="J2291" s="55"/>
      <c r="K2291" s="55"/>
      <c r="L2291" s="55"/>
      <c r="M2291" s="8">
        <v>0</v>
      </c>
      <c r="N2291" s="58">
        <v>0</v>
      </c>
      <c r="O2291" s="55"/>
      <c r="P2291" s="55"/>
      <c r="Q2291" s="55"/>
      <c r="R2291" s="8">
        <v>0</v>
      </c>
      <c r="S2291" s="58">
        <v>0</v>
      </c>
      <c r="T2291" s="55"/>
      <c r="U2291" s="55"/>
      <c r="V2291" s="55"/>
      <c r="W2291" s="8">
        <v>0</v>
      </c>
      <c r="X2291" s="58">
        <v>0</v>
      </c>
      <c r="Y2291" s="55"/>
      <c r="Z2291" s="55"/>
      <c r="AA2291" s="55"/>
      <c r="AB2291" s="8"/>
      <c r="AC2291" s="58"/>
      <c r="AD2291" s="55"/>
      <c r="AE2291" s="55"/>
      <c r="AF2291" s="55"/>
      <c r="AG2291" s="8"/>
      <c r="AH2291" s="58"/>
      <c r="AI2291" s="55"/>
      <c r="AJ2291" s="55"/>
      <c r="AK2291" s="55">
        <v>153.52850000000001</v>
      </c>
      <c r="AL2291" s="8">
        <v>0</v>
      </c>
      <c r="AM2291" s="58">
        <v>0</v>
      </c>
      <c r="AN2291" s="55"/>
      <c r="AO2291" s="228"/>
      <c r="AP2291" s="55">
        <v>101.65</v>
      </c>
      <c r="AQ2291" s="200">
        <v>0</v>
      </c>
      <c r="AR2291" s="201">
        <v>0</v>
      </c>
      <c r="AS2291" s="55"/>
      <c r="AT2291" s="55"/>
      <c r="AU2291" s="423">
        <v>27.093849999999996</v>
      </c>
      <c r="AV2291" s="200">
        <v>0</v>
      </c>
      <c r="AW2291" s="201">
        <v>0</v>
      </c>
      <c r="AX2291" s="423"/>
      <c r="AY2291" s="55"/>
      <c r="AZ2291" s="423">
        <v>60.446249999999999</v>
      </c>
      <c r="BA2291" s="200">
        <v>0</v>
      </c>
      <c r="BB2291" s="201">
        <v>0</v>
      </c>
      <c r="BC2291" s="425"/>
      <c r="BD2291" s="136"/>
    </row>
    <row r="2292" spans="1:56" ht="11.25" customHeight="1">
      <c r="A2292" s="123">
        <v>487</v>
      </c>
      <c r="B2292" s="6" t="s">
        <v>774</v>
      </c>
      <c r="C2292" s="345">
        <v>4</v>
      </c>
      <c r="D2292" s="57">
        <v>41365</v>
      </c>
      <c r="E2292" s="8">
        <v>33</v>
      </c>
      <c r="F2292" s="55" t="s">
        <v>459</v>
      </c>
      <c r="G2292" s="55" t="s">
        <v>589</v>
      </c>
      <c r="H2292" s="55" t="s">
        <v>370</v>
      </c>
      <c r="I2292" s="55" t="s">
        <v>103</v>
      </c>
      <c r="J2292" s="55"/>
      <c r="K2292" s="55"/>
      <c r="L2292" s="55"/>
      <c r="M2292" s="8">
        <v>0</v>
      </c>
      <c r="N2292" s="58">
        <v>0</v>
      </c>
      <c r="O2292" s="55"/>
      <c r="P2292" s="55"/>
      <c r="Q2292" s="55"/>
      <c r="R2292" s="8">
        <v>0</v>
      </c>
      <c r="S2292" s="58">
        <v>0</v>
      </c>
      <c r="T2292" s="55"/>
      <c r="U2292" s="55"/>
      <c r="V2292" s="55"/>
      <c r="W2292" s="8">
        <v>0</v>
      </c>
      <c r="X2292" s="58">
        <v>0</v>
      </c>
      <c r="Y2292" s="55"/>
      <c r="Z2292" s="55"/>
      <c r="AA2292" s="55"/>
      <c r="AB2292" s="8"/>
      <c r="AC2292" s="58"/>
      <c r="AD2292" s="55"/>
      <c r="AE2292" s="55"/>
      <c r="AF2292" s="55"/>
      <c r="AG2292" s="8"/>
      <c r="AH2292" s="58"/>
      <c r="AI2292" s="55"/>
      <c r="AJ2292" s="55"/>
      <c r="AK2292" s="55">
        <v>174.51304999999999</v>
      </c>
      <c r="AL2292" s="8">
        <v>0</v>
      </c>
      <c r="AM2292" s="58">
        <v>0</v>
      </c>
      <c r="AN2292" s="55"/>
      <c r="AO2292" s="228"/>
      <c r="AP2292" s="55">
        <v>114.64</v>
      </c>
      <c r="AQ2292" s="200">
        <v>0</v>
      </c>
      <c r="AR2292" s="201">
        <v>0</v>
      </c>
      <c r="AS2292" s="55"/>
      <c r="AT2292" s="55"/>
      <c r="AU2292" s="423">
        <v>28.5764</v>
      </c>
      <c r="AV2292" s="200">
        <v>0</v>
      </c>
      <c r="AW2292" s="201">
        <v>0</v>
      </c>
      <c r="AX2292" s="423"/>
      <c r="AY2292" s="55"/>
      <c r="AZ2292" s="423">
        <v>47.033650000000002</v>
      </c>
      <c r="BA2292" s="200">
        <v>0</v>
      </c>
      <c r="BB2292" s="201">
        <v>0</v>
      </c>
      <c r="BC2292" s="425"/>
      <c r="BD2292" s="136"/>
    </row>
    <row r="2293" spans="1:56" ht="11.25" customHeight="1">
      <c r="A2293" s="357">
        <v>488</v>
      </c>
      <c r="B2293" s="263" t="s">
        <v>1211</v>
      </c>
      <c r="C2293" s="344">
        <v>0</v>
      </c>
      <c r="D2293" s="264"/>
      <c r="E2293" s="421">
        <v>160</v>
      </c>
      <c r="F2293" s="263" t="s">
        <v>459</v>
      </c>
      <c r="G2293" s="263" t="s">
        <v>589</v>
      </c>
      <c r="H2293" s="263" t="s">
        <v>370</v>
      </c>
      <c r="I2293" s="263" t="s">
        <v>103</v>
      </c>
      <c r="J2293" s="263"/>
      <c r="K2293" s="263"/>
      <c r="L2293" s="267">
        <v>492.67424999999997</v>
      </c>
      <c r="M2293" s="265">
        <v>0</v>
      </c>
      <c r="N2293" s="268">
        <v>0</v>
      </c>
      <c r="O2293" s="263"/>
      <c r="P2293" s="263"/>
      <c r="Q2293" s="267">
        <v>704.90775000000008</v>
      </c>
      <c r="R2293" s="265">
        <v>0</v>
      </c>
      <c r="S2293" s="268">
        <v>0</v>
      </c>
      <c r="T2293" s="263"/>
      <c r="U2293" s="263"/>
      <c r="V2293" s="267">
        <v>735.4840999999999</v>
      </c>
      <c r="W2293" s="265">
        <v>0</v>
      </c>
      <c r="X2293" s="268">
        <v>0</v>
      </c>
      <c r="Y2293" s="263"/>
      <c r="Z2293" s="263"/>
      <c r="AA2293" s="265">
        <v>715.37514999999996</v>
      </c>
      <c r="AB2293" s="265">
        <v>0</v>
      </c>
      <c r="AC2293" s="268">
        <v>0</v>
      </c>
      <c r="AD2293" s="263"/>
      <c r="AE2293" s="263"/>
      <c r="AF2293" s="271">
        <v>733.07619999999997</v>
      </c>
      <c r="AG2293" s="265">
        <v>0</v>
      </c>
      <c r="AH2293" s="268">
        <v>0</v>
      </c>
      <c r="AI2293" s="263"/>
      <c r="AJ2293" s="263"/>
      <c r="AK2293" s="263">
        <v>730.94690000000014</v>
      </c>
      <c r="AL2293" s="265">
        <v>0</v>
      </c>
      <c r="AM2293" s="268">
        <v>0</v>
      </c>
      <c r="AN2293" s="263"/>
      <c r="AO2293" s="313"/>
      <c r="AP2293" s="263">
        <v>634.99905000000001</v>
      </c>
      <c r="AQ2293" s="265">
        <v>0</v>
      </c>
      <c r="AR2293" s="268">
        <v>0</v>
      </c>
      <c r="AS2293" s="263"/>
      <c r="AT2293" s="263"/>
      <c r="AU2293" s="422">
        <v>601.52724999999998</v>
      </c>
      <c r="AV2293" s="265">
        <v>0</v>
      </c>
      <c r="AW2293" s="268">
        <v>0</v>
      </c>
      <c r="AX2293" s="422"/>
      <c r="AY2293" s="263"/>
      <c r="AZ2293" s="422">
        <v>610.88025000000005</v>
      </c>
      <c r="BA2293" s="265">
        <v>0</v>
      </c>
      <c r="BB2293" s="268">
        <v>0</v>
      </c>
      <c r="BC2293" s="422"/>
      <c r="BD2293" s="263"/>
    </row>
    <row r="2294" spans="1:56" s="4" customFormat="1" ht="11.25" customHeight="1">
      <c r="A2294" s="123">
        <v>488</v>
      </c>
      <c r="B2294" s="55" t="s">
        <v>1211</v>
      </c>
      <c r="C2294" s="345">
        <v>1</v>
      </c>
      <c r="D2294" s="57">
        <v>42414</v>
      </c>
      <c r="E2294" s="8">
        <v>40</v>
      </c>
      <c r="F2294" s="122" t="s">
        <v>459</v>
      </c>
      <c r="G2294" s="122" t="s">
        <v>589</v>
      </c>
      <c r="H2294" s="122" t="s">
        <v>370</v>
      </c>
      <c r="I2294" s="55" t="s">
        <v>103</v>
      </c>
      <c r="J2294" s="55"/>
      <c r="K2294" s="55"/>
      <c r="L2294" s="197">
        <v>123.16856249999999</v>
      </c>
      <c r="M2294" s="8">
        <v>0</v>
      </c>
      <c r="N2294" s="58">
        <v>0</v>
      </c>
      <c r="O2294" s="55"/>
      <c r="P2294" s="55">
        <v>1</v>
      </c>
      <c r="Q2294" s="197">
        <v>176.22693750000002</v>
      </c>
      <c r="R2294" s="8">
        <v>0</v>
      </c>
      <c r="S2294" s="58">
        <v>0</v>
      </c>
      <c r="T2294" s="55"/>
      <c r="U2294" s="55">
        <v>1</v>
      </c>
      <c r="V2294" s="197">
        <v>183.87102499999997</v>
      </c>
      <c r="W2294" s="8">
        <v>0</v>
      </c>
      <c r="X2294" s="58">
        <v>0</v>
      </c>
      <c r="Y2294" s="55"/>
      <c r="Z2294" s="55">
        <v>1</v>
      </c>
      <c r="AA2294" s="197">
        <v>178.84378749999999</v>
      </c>
      <c r="AB2294" s="8">
        <v>0</v>
      </c>
      <c r="AC2294" s="58">
        <v>0</v>
      </c>
      <c r="AD2294" s="55"/>
      <c r="AE2294" s="55">
        <v>1</v>
      </c>
      <c r="AF2294" s="197">
        <v>183.26904999999999</v>
      </c>
      <c r="AG2294" s="8">
        <v>0</v>
      </c>
      <c r="AH2294" s="58">
        <v>0</v>
      </c>
      <c r="AI2294" s="55"/>
      <c r="AJ2294" s="55">
        <v>1</v>
      </c>
      <c r="AK2294" s="55">
        <v>152.07580000000002</v>
      </c>
      <c r="AL2294" s="8">
        <v>0</v>
      </c>
      <c r="AM2294" s="58">
        <v>0</v>
      </c>
      <c r="AN2294" s="55"/>
      <c r="AO2294" s="228"/>
      <c r="AP2294" s="55">
        <v>151.37</v>
      </c>
      <c r="AQ2294" s="200">
        <v>0</v>
      </c>
      <c r="AR2294" s="201">
        <v>0</v>
      </c>
      <c r="AS2294" s="55"/>
      <c r="AT2294" s="55"/>
      <c r="AU2294" s="423">
        <v>133.49915000000001</v>
      </c>
      <c r="AV2294" s="200">
        <v>0</v>
      </c>
      <c r="AW2294" s="201">
        <v>0</v>
      </c>
      <c r="AX2294" s="423"/>
      <c r="AY2294" s="55"/>
      <c r="AZ2294" s="423">
        <v>123.76805</v>
      </c>
      <c r="BA2294" s="200">
        <v>0</v>
      </c>
      <c r="BB2294" s="201">
        <v>0</v>
      </c>
      <c r="BC2294" s="425"/>
      <c r="BD2294" s="136"/>
    </row>
    <row r="2295" spans="1:56" ht="11.25" customHeight="1">
      <c r="A2295" s="123">
        <v>488</v>
      </c>
      <c r="B2295" s="55" t="s">
        <v>1211</v>
      </c>
      <c r="C2295" s="345">
        <v>2</v>
      </c>
      <c r="D2295" s="57">
        <v>42445</v>
      </c>
      <c r="E2295" s="8">
        <v>40</v>
      </c>
      <c r="F2295" s="122" t="s">
        <v>459</v>
      </c>
      <c r="G2295" s="122" t="s">
        <v>589</v>
      </c>
      <c r="H2295" s="122" t="s">
        <v>370</v>
      </c>
      <c r="I2295" s="55" t="s">
        <v>103</v>
      </c>
      <c r="J2295" s="55"/>
      <c r="K2295" s="55"/>
      <c r="L2295" s="197">
        <v>123.16856249999999</v>
      </c>
      <c r="M2295" s="8">
        <v>0</v>
      </c>
      <c r="N2295" s="58">
        <v>0</v>
      </c>
      <c r="O2295" s="55"/>
      <c r="P2295" s="55">
        <v>1</v>
      </c>
      <c r="Q2295" s="197">
        <v>176.22693750000002</v>
      </c>
      <c r="R2295" s="8">
        <v>0</v>
      </c>
      <c r="S2295" s="58">
        <v>0</v>
      </c>
      <c r="T2295" s="55"/>
      <c r="U2295" s="55">
        <v>1</v>
      </c>
      <c r="V2295" s="197">
        <v>183.87102499999997</v>
      </c>
      <c r="W2295" s="8">
        <v>0</v>
      </c>
      <c r="X2295" s="58">
        <v>0</v>
      </c>
      <c r="Y2295" s="55"/>
      <c r="Z2295" s="55">
        <v>1</v>
      </c>
      <c r="AA2295" s="197">
        <v>178.84378749999999</v>
      </c>
      <c r="AB2295" s="8">
        <v>0</v>
      </c>
      <c r="AC2295" s="58">
        <v>0</v>
      </c>
      <c r="AD2295" s="55"/>
      <c r="AE2295" s="55">
        <v>1</v>
      </c>
      <c r="AF2295" s="197">
        <v>183.26904999999999</v>
      </c>
      <c r="AG2295" s="8">
        <v>0</v>
      </c>
      <c r="AH2295" s="58">
        <v>0</v>
      </c>
      <c r="AI2295" s="55"/>
      <c r="AJ2295" s="55">
        <v>1</v>
      </c>
      <c r="AK2295" s="55">
        <v>197.7662</v>
      </c>
      <c r="AL2295" s="8">
        <v>0</v>
      </c>
      <c r="AM2295" s="58">
        <v>0</v>
      </c>
      <c r="AN2295" s="55"/>
      <c r="AO2295" s="228">
        <v>1</v>
      </c>
      <c r="AP2295" s="55">
        <v>150.75</v>
      </c>
      <c r="AQ2295" s="200">
        <v>0</v>
      </c>
      <c r="AR2295" s="201">
        <v>0</v>
      </c>
      <c r="AS2295" s="55"/>
      <c r="AT2295" s="55"/>
      <c r="AU2295" s="423">
        <v>155.30954999999997</v>
      </c>
      <c r="AV2295" s="200">
        <v>0</v>
      </c>
      <c r="AW2295" s="201">
        <v>0</v>
      </c>
      <c r="AX2295" s="423"/>
      <c r="AY2295" s="55"/>
      <c r="AZ2295" s="423">
        <v>179.14974999999998</v>
      </c>
      <c r="BA2295" s="200">
        <v>0</v>
      </c>
      <c r="BB2295" s="201">
        <v>0</v>
      </c>
      <c r="BC2295" s="425"/>
      <c r="BD2295" s="136"/>
    </row>
    <row r="2296" spans="1:56" s="4" customFormat="1" ht="11.25" customHeight="1">
      <c r="A2296" s="123">
        <v>488</v>
      </c>
      <c r="B2296" s="136" t="s">
        <v>1211</v>
      </c>
      <c r="C2296" s="346">
        <v>3</v>
      </c>
      <c r="D2296" s="140">
        <v>42554</v>
      </c>
      <c r="E2296" s="126">
        <v>40</v>
      </c>
      <c r="F2296" s="137" t="s">
        <v>459</v>
      </c>
      <c r="G2296" s="137" t="s">
        <v>589</v>
      </c>
      <c r="H2296" s="137" t="s">
        <v>370</v>
      </c>
      <c r="I2296" s="136" t="s">
        <v>103</v>
      </c>
      <c r="J2296" s="136"/>
      <c r="K2296" s="136"/>
      <c r="L2296" s="222">
        <v>123.16856249999999</v>
      </c>
      <c r="M2296" s="126">
        <v>0</v>
      </c>
      <c r="N2296" s="221">
        <v>0</v>
      </c>
      <c r="O2296" s="136"/>
      <c r="P2296" s="136">
        <v>1</v>
      </c>
      <c r="Q2296" s="222">
        <v>176.22693750000002</v>
      </c>
      <c r="R2296" s="126">
        <v>0</v>
      </c>
      <c r="S2296" s="221">
        <v>0</v>
      </c>
      <c r="T2296" s="136"/>
      <c r="U2296" s="136">
        <v>1</v>
      </c>
      <c r="V2296" s="222">
        <v>183.87102499999997</v>
      </c>
      <c r="W2296" s="126">
        <v>0</v>
      </c>
      <c r="X2296" s="221">
        <v>0</v>
      </c>
      <c r="Y2296" s="136"/>
      <c r="Z2296" s="136">
        <v>1</v>
      </c>
      <c r="AA2296" s="222">
        <v>178.84378749999999</v>
      </c>
      <c r="AB2296" s="126">
        <v>0</v>
      </c>
      <c r="AC2296" s="221">
        <v>0</v>
      </c>
      <c r="AD2296" s="136"/>
      <c r="AE2296" s="136">
        <v>1</v>
      </c>
      <c r="AF2296" s="222">
        <v>183.26904999999999</v>
      </c>
      <c r="AG2296" s="126">
        <v>0</v>
      </c>
      <c r="AH2296" s="221">
        <v>0</v>
      </c>
      <c r="AI2296" s="136"/>
      <c r="AJ2296" s="136">
        <v>1</v>
      </c>
      <c r="AK2296" s="136">
        <v>191.00020000000001</v>
      </c>
      <c r="AL2296" s="8">
        <v>0</v>
      </c>
      <c r="AM2296" s="58">
        <v>0</v>
      </c>
      <c r="AN2296" s="55"/>
      <c r="AO2296" s="237">
        <v>1</v>
      </c>
      <c r="AP2296" s="136">
        <v>170.05</v>
      </c>
      <c r="AQ2296" s="200">
        <v>0</v>
      </c>
      <c r="AR2296" s="201">
        <v>0</v>
      </c>
      <c r="AS2296" s="136"/>
      <c r="AT2296" s="136"/>
      <c r="AU2296" s="423">
        <v>157.95625000000001</v>
      </c>
      <c r="AV2296" s="200">
        <v>0</v>
      </c>
      <c r="AW2296" s="201">
        <v>0</v>
      </c>
      <c r="AX2296" s="423"/>
      <c r="AY2296" s="136"/>
      <c r="AZ2296" s="423">
        <v>148.95150000000001</v>
      </c>
      <c r="BA2296" s="200">
        <v>0</v>
      </c>
      <c r="BB2296" s="201">
        <v>0</v>
      </c>
      <c r="BC2296" s="425"/>
      <c r="BD2296" s="136"/>
    </row>
    <row r="2297" spans="1:56" ht="11.25" customHeight="1">
      <c r="A2297" s="123">
        <v>488</v>
      </c>
      <c r="B2297" s="136" t="s">
        <v>1211</v>
      </c>
      <c r="C2297" s="346">
        <v>4</v>
      </c>
      <c r="D2297" s="140">
        <v>42593</v>
      </c>
      <c r="E2297" s="126">
        <v>40</v>
      </c>
      <c r="F2297" s="137" t="s">
        <v>459</v>
      </c>
      <c r="G2297" s="137" t="s">
        <v>589</v>
      </c>
      <c r="H2297" s="137" t="s">
        <v>370</v>
      </c>
      <c r="I2297" s="136" t="s">
        <v>103</v>
      </c>
      <c r="J2297" s="136"/>
      <c r="K2297" s="136"/>
      <c r="L2297" s="222">
        <v>123.16856249999999</v>
      </c>
      <c r="M2297" s="126">
        <v>0</v>
      </c>
      <c r="N2297" s="221">
        <v>0</v>
      </c>
      <c r="O2297" s="136"/>
      <c r="P2297" s="136">
        <v>1</v>
      </c>
      <c r="Q2297" s="222">
        <v>176.22693750000002</v>
      </c>
      <c r="R2297" s="126">
        <v>0</v>
      </c>
      <c r="S2297" s="221">
        <v>0</v>
      </c>
      <c r="T2297" s="136"/>
      <c r="U2297" s="136">
        <v>1</v>
      </c>
      <c r="V2297" s="222">
        <v>183.87102499999997</v>
      </c>
      <c r="W2297" s="126">
        <v>0</v>
      </c>
      <c r="X2297" s="221">
        <v>0</v>
      </c>
      <c r="Y2297" s="136"/>
      <c r="Z2297" s="136">
        <v>1</v>
      </c>
      <c r="AA2297" s="222">
        <v>178.84378749999999</v>
      </c>
      <c r="AB2297" s="126">
        <v>0</v>
      </c>
      <c r="AC2297" s="221">
        <v>0</v>
      </c>
      <c r="AD2297" s="136"/>
      <c r="AE2297" s="136">
        <v>1</v>
      </c>
      <c r="AF2297" s="222">
        <v>183.26904999999999</v>
      </c>
      <c r="AG2297" s="126">
        <v>0</v>
      </c>
      <c r="AH2297" s="221">
        <v>0</v>
      </c>
      <c r="AI2297" s="136"/>
      <c r="AJ2297" s="136">
        <v>1</v>
      </c>
      <c r="AK2297" s="136">
        <v>190.10470000000001</v>
      </c>
      <c r="AL2297" s="8">
        <v>0</v>
      </c>
      <c r="AM2297" s="58">
        <v>0</v>
      </c>
      <c r="AN2297" s="55"/>
      <c r="AO2297" s="237">
        <v>1</v>
      </c>
      <c r="AP2297" s="136">
        <v>162.83000000000001</v>
      </c>
      <c r="AQ2297" s="200">
        <v>0</v>
      </c>
      <c r="AR2297" s="201">
        <v>0</v>
      </c>
      <c r="AS2297" s="136"/>
      <c r="AT2297" s="136"/>
      <c r="AU2297" s="423">
        <v>154.76229999999998</v>
      </c>
      <c r="AV2297" s="200">
        <v>0</v>
      </c>
      <c r="AW2297" s="201">
        <v>0</v>
      </c>
      <c r="AX2297" s="423"/>
      <c r="AY2297" s="136"/>
      <c r="AZ2297" s="423">
        <v>159.01095000000001</v>
      </c>
      <c r="BA2297" s="200">
        <v>0</v>
      </c>
      <c r="BB2297" s="201">
        <v>0</v>
      </c>
      <c r="BC2297" s="425"/>
      <c r="BD2297" s="136"/>
    </row>
    <row r="2298" spans="1:56" s="4" customFormat="1" ht="11.25" customHeight="1">
      <c r="A2298" s="357">
        <v>489</v>
      </c>
      <c r="B2298" s="263" t="s">
        <v>1259</v>
      </c>
      <c r="C2298" s="344">
        <v>0</v>
      </c>
      <c r="D2298" s="264"/>
      <c r="E2298" s="421">
        <v>1200</v>
      </c>
      <c r="F2298" s="263" t="s">
        <v>877</v>
      </c>
      <c r="G2298" s="263" t="s">
        <v>748</v>
      </c>
      <c r="H2298" s="263" t="s">
        <v>1268</v>
      </c>
      <c r="I2298" s="263" t="s">
        <v>103</v>
      </c>
      <c r="J2298" s="263"/>
      <c r="K2298" s="263"/>
      <c r="L2298" s="267">
        <v>4407.1833500000002</v>
      </c>
      <c r="M2298" s="265">
        <v>0</v>
      </c>
      <c r="N2298" s="268">
        <v>0</v>
      </c>
      <c r="O2298" s="263"/>
      <c r="P2298" s="263"/>
      <c r="Q2298" s="267">
        <v>4237.1080000000002</v>
      </c>
      <c r="R2298" s="265">
        <v>0</v>
      </c>
      <c r="S2298" s="268">
        <v>0</v>
      </c>
      <c r="T2298" s="263"/>
      <c r="U2298" s="263"/>
      <c r="V2298" s="267">
        <v>6011.3422499999997</v>
      </c>
      <c r="W2298" s="265">
        <v>0</v>
      </c>
      <c r="X2298" s="268">
        <v>0</v>
      </c>
      <c r="Y2298" s="263"/>
      <c r="Z2298" s="263"/>
      <c r="AA2298" s="265">
        <v>6013.8595999999998</v>
      </c>
      <c r="AB2298" s="265">
        <v>0</v>
      </c>
      <c r="AC2298" s="268">
        <v>0</v>
      </c>
      <c r="AD2298" s="263"/>
      <c r="AE2298" s="263"/>
      <c r="AF2298" s="271">
        <v>6283.9523499999996</v>
      </c>
      <c r="AG2298" s="265">
        <v>0</v>
      </c>
      <c r="AH2298" s="268">
        <v>0</v>
      </c>
      <c r="AI2298" s="263"/>
      <c r="AJ2298" s="263"/>
      <c r="AK2298" s="263">
        <v>6121.8071499999996</v>
      </c>
      <c r="AL2298" s="265">
        <v>0</v>
      </c>
      <c r="AM2298" s="268">
        <v>0</v>
      </c>
      <c r="AN2298" s="263"/>
      <c r="AO2298" s="313"/>
      <c r="AP2298" s="263">
        <v>4271.2961999999998</v>
      </c>
      <c r="AQ2298" s="265">
        <v>0</v>
      </c>
      <c r="AR2298" s="268">
        <v>0</v>
      </c>
      <c r="AS2298" s="263"/>
      <c r="AT2298" s="263"/>
      <c r="AU2298" s="422">
        <v>0</v>
      </c>
      <c r="AV2298" s="265">
        <v>0</v>
      </c>
      <c r="AW2298" s="268">
        <v>0</v>
      </c>
      <c r="AX2298" s="422"/>
      <c r="AY2298" s="263"/>
      <c r="AZ2298" s="422">
        <v>0</v>
      </c>
      <c r="BA2298" s="265">
        <v>0</v>
      </c>
      <c r="BB2298" s="268">
        <v>0</v>
      </c>
      <c r="BC2298" s="422"/>
      <c r="BD2298" s="263"/>
    </row>
    <row r="2299" spans="1:56" s="4" customFormat="1" ht="11.25" customHeight="1">
      <c r="A2299" s="123">
        <v>489</v>
      </c>
      <c r="B2299" s="55" t="s">
        <v>1259</v>
      </c>
      <c r="C2299" s="345">
        <v>1</v>
      </c>
      <c r="D2299" s="57">
        <v>42749</v>
      </c>
      <c r="E2299" s="8">
        <v>200</v>
      </c>
      <c r="F2299" s="122" t="s">
        <v>877</v>
      </c>
      <c r="G2299" s="122" t="s">
        <v>748</v>
      </c>
      <c r="H2299" s="122" t="s">
        <v>1268</v>
      </c>
      <c r="I2299" s="55" t="s">
        <v>103</v>
      </c>
      <c r="J2299" s="55"/>
      <c r="K2299" s="55"/>
      <c r="L2299" s="197">
        <v>734.53055833333337</v>
      </c>
      <c r="M2299" s="8">
        <v>0</v>
      </c>
      <c r="N2299" s="58">
        <v>0</v>
      </c>
      <c r="O2299" s="55"/>
      <c r="P2299" s="55">
        <v>1</v>
      </c>
      <c r="Q2299" s="197">
        <v>706.18466666666654</v>
      </c>
      <c r="R2299" s="8">
        <v>0</v>
      </c>
      <c r="S2299" s="58">
        <v>0</v>
      </c>
      <c r="T2299" s="55"/>
      <c r="U2299" s="55">
        <v>1</v>
      </c>
      <c r="V2299" s="197">
        <v>1001.8903750000001</v>
      </c>
      <c r="W2299" s="8">
        <v>0</v>
      </c>
      <c r="X2299" s="58">
        <v>0</v>
      </c>
      <c r="Y2299" s="55"/>
      <c r="Z2299" s="55">
        <v>1</v>
      </c>
      <c r="AA2299" s="197">
        <v>1002.3099333333333</v>
      </c>
      <c r="AB2299" s="8">
        <v>0</v>
      </c>
      <c r="AC2299" s="58">
        <v>0</v>
      </c>
      <c r="AD2299" s="55"/>
      <c r="AE2299" s="55">
        <v>1</v>
      </c>
      <c r="AF2299" s="197">
        <v>1047.3253916666667</v>
      </c>
      <c r="AG2299" s="8">
        <v>0</v>
      </c>
      <c r="AH2299" s="58">
        <v>0</v>
      </c>
      <c r="AI2299" s="55"/>
      <c r="AJ2299" s="55">
        <v>1</v>
      </c>
      <c r="AK2299" s="55">
        <v>972.06524999999999</v>
      </c>
      <c r="AL2299" s="8">
        <v>0</v>
      </c>
      <c r="AM2299" s="58">
        <v>0</v>
      </c>
      <c r="AN2299" s="55"/>
      <c r="AO2299" s="228">
        <v>1</v>
      </c>
      <c r="AP2299" s="55">
        <v>688.04</v>
      </c>
      <c r="AQ2299" s="200">
        <v>0</v>
      </c>
      <c r="AR2299" s="201">
        <v>0</v>
      </c>
      <c r="AS2299" s="55"/>
      <c r="AT2299" s="55"/>
      <c r="AU2299" s="423">
        <v>0</v>
      </c>
      <c r="AV2299" s="200">
        <v>0</v>
      </c>
      <c r="AW2299" s="201">
        <v>0</v>
      </c>
      <c r="AX2299" s="423"/>
      <c r="AY2299" s="55"/>
      <c r="AZ2299" s="423">
        <v>0</v>
      </c>
      <c r="BA2299" s="200">
        <v>0</v>
      </c>
      <c r="BB2299" s="201">
        <v>0</v>
      </c>
      <c r="BC2299" s="425"/>
      <c r="BD2299" s="136"/>
    </row>
    <row r="2300" spans="1:56" ht="11.25" customHeight="1">
      <c r="A2300" s="123">
        <v>489</v>
      </c>
      <c r="B2300" s="55" t="s">
        <v>1259</v>
      </c>
      <c r="C2300" s="345">
        <v>2</v>
      </c>
      <c r="D2300" s="57">
        <v>42762</v>
      </c>
      <c r="E2300" s="8">
        <v>200</v>
      </c>
      <c r="F2300" s="122" t="s">
        <v>877</v>
      </c>
      <c r="G2300" s="122" t="s">
        <v>748</v>
      </c>
      <c r="H2300" s="122" t="s">
        <v>1268</v>
      </c>
      <c r="I2300" s="55" t="s">
        <v>103</v>
      </c>
      <c r="J2300" s="55"/>
      <c r="K2300" s="55"/>
      <c r="L2300" s="197">
        <v>734.53055833333337</v>
      </c>
      <c r="M2300" s="8">
        <v>0</v>
      </c>
      <c r="N2300" s="58">
        <v>0</v>
      </c>
      <c r="O2300" s="55"/>
      <c r="P2300" s="55">
        <v>1</v>
      </c>
      <c r="Q2300" s="197">
        <v>706.18466666666654</v>
      </c>
      <c r="R2300" s="8">
        <v>0</v>
      </c>
      <c r="S2300" s="58">
        <v>0</v>
      </c>
      <c r="T2300" s="55"/>
      <c r="U2300" s="55">
        <v>1</v>
      </c>
      <c r="V2300" s="197">
        <v>1001.8903750000001</v>
      </c>
      <c r="W2300" s="8">
        <v>0</v>
      </c>
      <c r="X2300" s="58">
        <v>0</v>
      </c>
      <c r="Y2300" s="55"/>
      <c r="Z2300" s="55">
        <v>1</v>
      </c>
      <c r="AA2300" s="197">
        <v>1002.3099333333333</v>
      </c>
      <c r="AB2300" s="8">
        <v>0</v>
      </c>
      <c r="AC2300" s="58">
        <v>0</v>
      </c>
      <c r="AD2300" s="55"/>
      <c r="AE2300" s="55">
        <v>1</v>
      </c>
      <c r="AF2300" s="197">
        <v>1047.3253916666667</v>
      </c>
      <c r="AG2300" s="8">
        <v>0</v>
      </c>
      <c r="AH2300" s="58">
        <v>0</v>
      </c>
      <c r="AI2300" s="55"/>
      <c r="AJ2300" s="55">
        <v>1</v>
      </c>
      <c r="AK2300" s="55">
        <v>1006.0345500000001</v>
      </c>
      <c r="AL2300" s="8">
        <v>0</v>
      </c>
      <c r="AM2300" s="58">
        <v>0</v>
      </c>
      <c r="AN2300" s="55"/>
      <c r="AO2300" s="228">
        <v>1</v>
      </c>
      <c r="AP2300" s="55">
        <v>701.58</v>
      </c>
      <c r="AQ2300" s="200">
        <v>0</v>
      </c>
      <c r="AR2300" s="201">
        <v>0</v>
      </c>
      <c r="AS2300" s="55"/>
      <c r="AT2300" s="55"/>
      <c r="AU2300" s="423">
        <v>0</v>
      </c>
      <c r="AV2300" s="200">
        <v>0</v>
      </c>
      <c r="AW2300" s="201">
        <v>0</v>
      </c>
      <c r="AX2300" s="423"/>
      <c r="AY2300" s="55"/>
      <c r="AZ2300" s="423">
        <v>0</v>
      </c>
      <c r="BA2300" s="200">
        <v>0</v>
      </c>
      <c r="BB2300" s="201">
        <v>0</v>
      </c>
      <c r="BC2300" s="425"/>
      <c r="BD2300" s="136"/>
    </row>
    <row r="2301" spans="1:56" ht="11.25" customHeight="1">
      <c r="A2301" s="123">
        <v>489</v>
      </c>
      <c r="B2301" s="55" t="s">
        <v>1259</v>
      </c>
      <c r="C2301" s="345">
        <v>3</v>
      </c>
      <c r="D2301" s="57">
        <v>42750</v>
      </c>
      <c r="E2301" s="8">
        <v>200</v>
      </c>
      <c r="F2301" s="122" t="s">
        <v>877</v>
      </c>
      <c r="G2301" s="122" t="s">
        <v>748</v>
      </c>
      <c r="H2301" s="122" t="s">
        <v>1268</v>
      </c>
      <c r="I2301" s="55" t="s">
        <v>103</v>
      </c>
      <c r="J2301" s="55"/>
      <c r="K2301" s="55"/>
      <c r="L2301" s="197">
        <v>734.53055833333337</v>
      </c>
      <c r="M2301" s="8">
        <v>0</v>
      </c>
      <c r="N2301" s="58">
        <v>0</v>
      </c>
      <c r="O2301" s="55"/>
      <c r="P2301" s="55">
        <v>1</v>
      </c>
      <c r="Q2301" s="197">
        <v>706.18466666666654</v>
      </c>
      <c r="R2301" s="8">
        <v>0</v>
      </c>
      <c r="S2301" s="58">
        <v>0</v>
      </c>
      <c r="T2301" s="55"/>
      <c r="U2301" s="55">
        <v>1</v>
      </c>
      <c r="V2301" s="197">
        <v>1001.8903750000001</v>
      </c>
      <c r="W2301" s="8">
        <v>0</v>
      </c>
      <c r="X2301" s="58">
        <v>0</v>
      </c>
      <c r="Y2301" s="55"/>
      <c r="Z2301" s="55">
        <v>1</v>
      </c>
      <c r="AA2301" s="197">
        <v>1002.3099333333333</v>
      </c>
      <c r="AB2301" s="8">
        <v>0</v>
      </c>
      <c r="AC2301" s="58">
        <v>0</v>
      </c>
      <c r="AD2301" s="55"/>
      <c r="AE2301" s="55">
        <v>1</v>
      </c>
      <c r="AF2301" s="197">
        <v>1047.3253916666667</v>
      </c>
      <c r="AG2301" s="8">
        <v>0</v>
      </c>
      <c r="AH2301" s="58">
        <v>0</v>
      </c>
      <c r="AI2301" s="55"/>
      <c r="AJ2301" s="55">
        <v>1</v>
      </c>
      <c r="AK2301" s="55">
        <v>1124.6286</v>
      </c>
      <c r="AL2301" s="8">
        <v>0</v>
      </c>
      <c r="AM2301" s="58">
        <v>0</v>
      </c>
      <c r="AN2301" s="55"/>
      <c r="AO2301" s="228">
        <v>1</v>
      </c>
      <c r="AP2301" s="55">
        <v>755.88</v>
      </c>
      <c r="AQ2301" s="200">
        <v>0</v>
      </c>
      <c r="AR2301" s="201">
        <v>0</v>
      </c>
      <c r="AS2301" s="55"/>
      <c r="AT2301" s="55"/>
      <c r="AU2301" s="423">
        <v>0</v>
      </c>
      <c r="AV2301" s="200">
        <v>0</v>
      </c>
      <c r="AW2301" s="201">
        <v>0</v>
      </c>
      <c r="AX2301" s="423"/>
      <c r="AY2301" s="55"/>
      <c r="AZ2301" s="423">
        <v>0</v>
      </c>
      <c r="BA2301" s="200">
        <v>0</v>
      </c>
      <c r="BB2301" s="201">
        <v>0</v>
      </c>
      <c r="BC2301" s="425"/>
      <c r="BD2301" s="136"/>
    </row>
    <row r="2302" spans="1:56" s="4" customFormat="1" ht="11.25" customHeight="1">
      <c r="A2302" s="123">
        <v>489</v>
      </c>
      <c r="B2302" s="55" t="s">
        <v>1259</v>
      </c>
      <c r="C2302" s="345">
        <v>4</v>
      </c>
      <c r="D2302" s="57">
        <v>42782</v>
      </c>
      <c r="E2302" s="8">
        <v>200</v>
      </c>
      <c r="F2302" s="122" t="s">
        <v>877</v>
      </c>
      <c r="G2302" s="122" t="s">
        <v>748</v>
      </c>
      <c r="H2302" s="122" t="s">
        <v>1268</v>
      </c>
      <c r="I2302" s="55" t="s">
        <v>103</v>
      </c>
      <c r="J2302" s="55"/>
      <c r="K2302" s="55"/>
      <c r="L2302" s="197">
        <v>734.53055833333337</v>
      </c>
      <c r="M2302" s="8">
        <v>0</v>
      </c>
      <c r="N2302" s="58">
        <v>0</v>
      </c>
      <c r="O2302" s="55"/>
      <c r="P2302" s="55">
        <v>1</v>
      </c>
      <c r="Q2302" s="197">
        <v>706.18466666666654</v>
      </c>
      <c r="R2302" s="8">
        <v>0</v>
      </c>
      <c r="S2302" s="58">
        <v>0</v>
      </c>
      <c r="T2302" s="55"/>
      <c r="U2302" s="55">
        <v>1</v>
      </c>
      <c r="V2302" s="197">
        <v>1001.8903750000001</v>
      </c>
      <c r="W2302" s="8">
        <v>0</v>
      </c>
      <c r="X2302" s="58">
        <v>0</v>
      </c>
      <c r="Y2302" s="55"/>
      <c r="Z2302" s="55">
        <v>1</v>
      </c>
      <c r="AA2302" s="197">
        <v>1002.3099333333333</v>
      </c>
      <c r="AB2302" s="8">
        <v>0</v>
      </c>
      <c r="AC2302" s="58">
        <v>0</v>
      </c>
      <c r="AD2302" s="55"/>
      <c r="AE2302" s="55">
        <v>1</v>
      </c>
      <c r="AF2302" s="197">
        <v>1047.3253916666667</v>
      </c>
      <c r="AG2302" s="8">
        <v>0</v>
      </c>
      <c r="AH2302" s="58">
        <v>0</v>
      </c>
      <c r="AI2302" s="55"/>
      <c r="AJ2302" s="55">
        <v>1</v>
      </c>
      <c r="AK2302" s="55">
        <v>1011.0394</v>
      </c>
      <c r="AL2302" s="8">
        <v>0</v>
      </c>
      <c r="AM2302" s="58">
        <v>0</v>
      </c>
      <c r="AN2302" s="55"/>
      <c r="AO2302" s="228">
        <v>1</v>
      </c>
      <c r="AP2302" s="55">
        <v>687.83</v>
      </c>
      <c r="AQ2302" s="200">
        <v>0</v>
      </c>
      <c r="AR2302" s="201">
        <v>0</v>
      </c>
      <c r="AS2302" s="55"/>
      <c r="AT2302" s="55"/>
      <c r="AU2302" s="423">
        <v>0</v>
      </c>
      <c r="AV2302" s="200">
        <v>0</v>
      </c>
      <c r="AW2302" s="201">
        <v>0</v>
      </c>
      <c r="AX2302" s="423"/>
      <c r="AY2302" s="55"/>
      <c r="AZ2302" s="423">
        <v>0</v>
      </c>
      <c r="BA2302" s="200">
        <v>0</v>
      </c>
      <c r="BB2302" s="201">
        <v>0</v>
      </c>
      <c r="BC2302" s="425"/>
      <c r="BD2302" s="136"/>
    </row>
    <row r="2303" spans="1:56" ht="11.25" customHeight="1">
      <c r="A2303" s="123">
        <v>489</v>
      </c>
      <c r="B2303" s="55" t="s">
        <v>1259</v>
      </c>
      <c r="C2303" s="345">
        <v>5</v>
      </c>
      <c r="D2303" s="57">
        <v>42759</v>
      </c>
      <c r="E2303" s="8">
        <v>200</v>
      </c>
      <c r="F2303" s="122" t="s">
        <v>877</v>
      </c>
      <c r="G2303" s="122" t="s">
        <v>748</v>
      </c>
      <c r="H2303" s="122" t="s">
        <v>1268</v>
      </c>
      <c r="I2303" s="55" t="s">
        <v>103</v>
      </c>
      <c r="J2303" s="55"/>
      <c r="K2303" s="55"/>
      <c r="L2303" s="197">
        <v>734.53055833333337</v>
      </c>
      <c r="M2303" s="8">
        <v>0</v>
      </c>
      <c r="N2303" s="58">
        <v>0</v>
      </c>
      <c r="O2303" s="55"/>
      <c r="P2303" s="55">
        <v>1</v>
      </c>
      <c r="Q2303" s="197">
        <v>706.18466666666654</v>
      </c>
      <c r="R2303" s="8">
        <v>0</v>
      </c>
      <c r="S2303" s="58">
        <v>0</v>
      </c>
      <c r="T2303" s="55"/>
      <c r="U2303" s="55">
        <v>1</v>
      </c>
      <c r="V2303" s="197">
        <v>1001.8903750000001</v>
      </c>
      <c r="W2303" s="8">
        <v>0</v>
      </c>
      <c r="X2303" s="58">
        <v>0</v>
      </c>
      <c r="Y2303" s="55"/>
      <c r="Z2303" s="55">
        <v>1</v>
      </c>
      <c r="AA2303" s="197">
        <v>1002.3099333333333</v>
      </c>
      <c r="AB2303" s="8">
        <v>0</v>
      </c>
      <c r="AC2303" s="58">
        <v>0</v>
      </c>
      <c r="AD2303" s="55"/>
      <c r="AE2303" s="55">
        <v>1</v>
      </c>
      <c r="AF2303" s="197">
        <v>1047.3253916666667</v>
      </c>
      <c r="AG2303" s="8">
        <v>0</v>
      </c>
      <c r="AH2303" s="58">
        <v>0</v>
      </c>
      <c r="AI2303" s="55"/>
      <c r="AJ2303" s="55">
        <v>1</v>
      </c>
      <c r="AK2303" s="55">
        <v>913.15129999999999</v>
      </c>
      <c r="AL2303" s="8">
        <v>0</v>
      </c>
      <c r="AM2303" s="58">
        <v>0</v>
      </c>
      <c r="AN2303" s="55"/>
      <c r="AO2303" s="228">
        <v>1</v>
      </c>
      <c r="AP2303" s="55">
        <v>694</v>
      </c>
      <c r="AQ2303" s="200">
        <v>0</v>
      </c>
      <c r="AR2303" s="201">
        <v>0</v>
      </c>
      <c r="AS2303" s="55"/>
      <c r="AT2303" s="55"/>
      <c r="AU2303" s="423">
        <v>0</v>
      </c>
      <c r="AV2303" s="200">
        <v>0</v>
      </c>
      <c r="AW2303" s="201">
        <v>0</v>
      </c>
      <c r="AX2303" s="423"/>
      <c r="AY2303" s="55"/>
      <c r="AZ2303" s="423">
        <v>0</v>
      </c>
      <c r="BA2303" s="200">
        <v>0</v>
      </c>
      <c r="BB2303" s="201">
        <v>0</v>
      </c>
      <c r="BC2303" s="425"/>
      <c r="BD2303" s="136"/>
    </row>
    <row r="2304" spans="1:56" s="4" customFormat="1" ht="11.25" customHeight="1">
      <c r="A2304" s="123">
        <v>489</v>
      </c>
      <c r="B2304" s="55" t="s">
        <v>1259</v>
      </c>
      <c r="C2304" s="345">
        <v>6</v>
      </c>
      <c r="D2304" s="57">
        <v>42763</v>
      </c>
      <c r="E2304" s="8">
        <v>200</v>
      </c>
      <c r="F2304" s="122" t="s">
        <v>877</v>
      </c>
      <c r="G2304" s="122" t="s">
        <v>748</v>
      </c>
      <c r="H2304" s="122" t="s">
        <v>1268</v>
      </c>
      <c r="I2304" s="55" t="s">
        <v>103</v>
      </c>
      <c r="J2304" s="55"/>
      <c r="K2304" s="55"/>
      <c r="L2304" s="197">
        <v>734.53055833333337</v>
      </c>
      <c r="M2304" s="8">
        <v>0</v>
      </c>
      <c r="N2304" s="58">
        <v>0</v>
      </c>
      <c r="O2304" s="55"/>
      <c r="P2304" s="55">
        <v>1</v>
      </c>
      <c r="Q2304" s="197">
        <v>706.18466666666654</v>
      </c>
      <c r="R2304" s="8">
        <v>0</v>
      </c>
      <c r="S2304" s="58">
        <v>0</v>
      </c>
      <c r="T2304" s="55"/>
      <c r="U2304" s="55">
        <v>1</v>
      </c>
      <c r="V2304" s="197">
        <v>1001.8903750000001</v>
      </c>
      <c r="W2304" s="8">
        <v>0</v>
      </c>
      <c r="X2304" s="58">
        <v>0</v>
      </c>
      <c r="Y2304" s="55"/>
      <c r="Z2304" s="55">
        <v>1</v>
      </c>
      <c r="AA2304" s="197">
        <v>1002.3099333333333</v>
      </c>
      <c r="AB2304" s="8">
        <v>0</v>
      </c>
      <c r="AC2304" s="58">
        <v>0</v>
      </c>
      <c r="AD2304" s="55"/>
      <c r="AE2304" s="55">
        <v>1</v>
      </c>
      <c r="AF2304" s="197">
        <v>1047.3253916666667</v>
      </c>
      <c r="AG2304" s="8">
        <v>0</v>
      </c>
      <c r="AH2304" s="58">
        <v>0</v>
      </c>
      <c r="AI2304" s="55"/>
      <c r="AJ2304" s="55">
        <v>1</v>
      </c>
      <c r="AK2304" s="55">
        <v>1094.88805</v>
      </c>
      <c r="AL2304" s="8">
        <v>0</v>
      </c>
      <c r="AM2304" s="58">
        <v>0</v>
      </c>
      <c r="AN2304" s="55"/>
      <c r="AO2304" s="228">
        <v>1</v>
      </c>
      <c r="AP2304" s="55">
        <v>743.95</v>
      </c>
      <c r="AQ2304" s="200">
        <v>0</v>
      </c>
      <c r="AR2304" s="201">
        <v>0</v>
      </c>
      <c r="AS2304" s="55"/>
      <c r="AT2304" s="55"/>
      <c r="AU2304" s="423">
        <v>0</v>
      </c>
      <c r="AV2304" s="200">
        <v>0</v>
      </c>
      <c r="AW2304" s="201">
        <v>0</v>
      </c>
      <c r="AX2304" s="423"/>
      <c r="AY2304" s="55"/>
      <c r="AZ2304" s="423">
        <v>0</v>
      </c>
      <c r="BA2304" s="200">
        <v>0</v>
      </c>
      <c r="BB2304" s="201">
        <v>0</v>
      </c>
      <c r="BC2304" s="425"/>
      <c r="BD2304" s="136"/>
    </row>
    <row r="2305" spans="1:56" ht="11.25" customHeight="1">
      <c r="A2305" s="357">
        <v>490</v>
      </c>
      <c r="B2305" s="263" t="s">
        <v>644</v>
      </c>
      <c r="C2305" s="344">
        <v>0</v>
      </c>
      <c r="D2305" s="264"/>
      <c r="E2305" s="421">
        <v>510</v>
      </c>
      <c r="F2305" s="263" t="s">
        <v>877</v>
      </c>
      <c r="G2305" s="263" t="s">
        <v>589</v>
      </c>
      <c r="H2305" s="263" t="s">
        <v>370</v>
      </c>
      <c r="I2305" s="263" t="s">
        <v>103</v>
      </c>
      <c r="J2305" s="263"/>
      <c r="K2305" s="263"/>
      <c r="L2305" s="267">
        <v>2804.6861000000004</v>
      </c>
      <c r="M2305" s="265">
        <v>0</v>
      </c>
      <c r="N2305" s="268">
        <v>0</v>
      </c>
      <c r="O2305" s="263"/>
      <c r="P2305" s="263"/>
      <c r="Q2305" s="267">
        <v>2687.9527000000003</v>
      </c>
      <c r="R2305" s="265">
        <v>0</v>
      </c>
      <c r="S2305" s="268">
        <v>0</v>
      </c>
      <c r="T2305" s="263"/>
      <c r="U2305" s="263"/>
      <c r="V2305" s="267">
        <v>2817.8101499999993</v>
      </c>
      <c r="W2305" s="265">
        <v>0</v>
      </c>
      <c r="X2305" s="268">
        <v>0</v>
      </c>
      <c r="Y2305" s="263"/>
      <c r="Z2305" s="263"/>
      <c r="AA2305" s="265">
        <v>2815.3226499999996</v>
      </c>
      <c r="AB2305" s="265">
        <v>0</v>
      </c>
      <c r="AC2305" s="268">
        <v>0</v>
      </c>
      <c r="AD2305" s="263"/>
      <c r="AE2305" s="263"/>
      <c r="AF2305" s="271">
        <v>2658.4609</v>
      </c>
      <c r="AG2305" s="265">
        <v>0</v>
      </c>
      <c r="AH2305" s="268">
        <v>0</v>
      </c>
      <c r="AI2305" s="263"/>
      <c r="AJ2305" s="263"/>
      <c r="AK2305" s="263">
        <v>2843.5010499999999</v>
      </c>
      <c r="AL2305" s="265">
        <v>0</v>
      </c>
      <c r="AM2305" s="268">
        <v>0</v>
      </c>
      <c r="AN2305" s="263"/>
      <c r="AO2305" s="313"/>
      <c r="AP2305" s="263">
        <v>1956.1501000000001</v>
      </c>
      <c r="AQ2305" s="265">
        <v>0</v>
      </c>
      <c r="AR2305" s="268">
        <v>0</v>
      </c>
      <c r="AS2305" s="263"/>
      <c r="AT2305" s="263"/>
      <c r="AU2305" s="422">
        <v>0</v>
      </c>
      <c r="AV2305" s="265">
        <v>0</v>
      </c>
      <c r="AW2305" s="268">
        <v>0</v>
      </c>
      <c r="AX2305" s="422"/>
      <c r="AY2305" s="263"/>
      <c r="AZ2305" s="422">
        <v>0</v>
      </c>
      <c r="BA2305" s="265">
        <v>0</v>
      </c>
      <c r="BB2305" s="268">
        <v>0</v>
      </c>
      <c r="BC2305" s="422"/>
      <c r="BD2305" s="263"/>
    </row>
    <row r="2306" spans="1:56" ht="11.25" customHeight="1">
      <c r="A2306" s="123">
        <v>490</v>
      </c>
      <c r="B2306" s="55" t="s">
        <v>644</v>
      </c>
      <c r="C2306" s="345">
        <v>1</v>
      </c>
      <c r="D2306" s="57">
        <v>39535</v>
      </c>
      <c r="E2306" s="8">
        <v>170</v>
      </c>
      <c r="F2306" s="55" t="s">
        <v>877</v>
      </c>
      <c r="G2306" s="55" t="s">
        <v>589</v>
      </c>
      <c r="H2306" s="55" t="s">
        <v>370</v>
      </c>
      <c r="I2306" s="55" t="s">
        <v>103</v>
      </c>
      <c r="J2306" s="55"/>
      <c r="K2306" s="55"/>
      <c r="L2306" s="55"/>
      <c r="M2306" s="8"/>
      <c r="N2306" s="58"/>
      <c r="O2306" s="55"/>
      <c r="P2306" s="55"/>
      <c r="Q2306" s="55"/>
      <c r="R2306" s="8"/>
      <c r="S2306" s="58"/>
      <c r="T2306" s="55"/>
      <c r="U2306" s="55"/>
      <c r="V2306" s="55"/>
      <c r="W2306" s="8"/>
      <c r="X2306" s="58"/>
      <c r="Y2306" s="55"/>
      <c r="Z2306" s="55"/>
      <c r="AA2306" s="55"/>
      <c r="AB2306" s="8"/>
      <c r="AC2306" s="58"/>
      <c r="AD2306" s="55"/>
      <c r="AE2306" s="55"/>
      <c r="AF2306" s="55"/>
      <c r="AG2306" s="8"/>
      <c r="AH2306" s="58"/>
      <c r="AI2306" s="55"/>
      <c r="AJ2306" s="55"/>
      <c r="AK2306" s="55">
        <v>931.44934999999998</v>
      </c>
      <c r="AL2306" s="8">
        <v>0</v>
      </c>
      <c r="AM2306" s="58">
        <v>0</v>
      </c>
      <c r="AN2306" s="55"/>
      <c r="AO2306" s="228"/>
      <c r="AP2306" s="55">
        <v>682.74</v>
      </c>
      <c r="AQ2306" s="200">
        <v>0</v>
      </c>
      <c r="AR2306" s="201">
        <v>0</v>
      </c>
      <c r="AS2306" s="55"/>
      <c r="AT2306" s="55"/>
      <c r="AU2306" s="423">
        <v>0</v>
      </c>
      <c r="AV2306" s="200">
        <v>0</v>
      </c>
      <c r="AW2306" s="201">
        <v>0</v>
      </c>
      <c r="AX2306" s="423"/>
      <c r="AY2306" s="55"/>
      <c r="AZ2306" s="423">
        <v>0</v>
      </c>
      <c r="BA2306" s="200">
        <v>0</v>
      </c>
      <c r="BB2306" s="201">
        <v>0</v>
      </c>
      <c r="BC2306" s="425"/>
      <c r="BD2306" s="136"/>
    </row>
    <row r="2307" spans="1:56" ht="11.25" customHeight="1">
      <c r="A2307" s="123">
        <v>490</v>
      </c>
      <c r="B2307" s="55" t="s">
        <v>644</v>
      </c>
      <c r="C2307" s="345">
        <v>2</v>
      </c>
      <c r="D2307" s="57">
        <v>39484</v>
      </c>
      <c r="E2307" s="8">
        <v>170</v>
      </c>
      <c r="F2307" s="55" t="s">
        <v>877</v>
      </c>
      <c r="G2307" s="55" t="s">
        <v>589</v>
      </c>
      <c r="H2307" s="55" t="s">
        <v>370</v>
      </c>
      <c r="I2307" s="55" t="s">
        <v>103</v>
      </c>
      <c r="J2307" s="55"/>
      <c r="K2307" s="55"/>
      <c r="L2307" s="55"/>
      <c r="M2307" s="8"/>
      <c r="N2307" s="58"/>
      <c r="O2307" s="55"/>
      <c r="P2307" s="55"/>
      <c r="Q2307" s="55"/>
      <c r="R2307" s="8"/>
      <c r="S2307" s="58"/>
      <c r="T2307" s="55"/>
      <c r="U2307" s="55"/>
      <c r="V2307" s="55"/>
      <c r="W2307" s="8"/>
      <c r="X2307" s="58"/>
      <c r="Y2307" s="55"/>
      <c r="Z2307" s="55"/>
      <c r="AA2307" s="55"/>
      <c r="AB2307" s="8"/>
      <c r="AC2307" s="58"/>
      <c r="AD2307" s="55"/>
      <c r="AE2307" s="55"/>
      <c r="AF2307" s="55"/>
      <c r="AG2307" s="8"/>
      <c r="AH2307" s="58"/>
      <c r="AI2307" s="55"/>
      <c r="AJ2307" s="55"/>
      <c r="AK2307" s="55">
        <v>930.61354999999992</v>
      </c>
      <c r="AL2307" s="8">
        <v>0</v>
      </c>
      <c r="AM2307" s="58">
        <v>0</v>
      </c>
      <c r="AN2307" s="55"/>
      <c r="AO2307" s="228"/>
      <c r="AP2307" s="55">
        <v>615.23</v>
      </c>
      <c r="AQ2307" s="200">
        <v>0</v>
      </c>
      <c r="AR2307" s="201">
        <v>0</v>
      </c>
      <c r="AS2307" s="55"/>
      <c r="AT2307" s="55"/>
      <c r="AU2307" s="423">
        <v>0</v>
      </c>
      <c r="AV2307" s="200">
        <v>0</v>
      </c>
      <c r="AW2307" s="201">
        <v>0</v>
      </c>
      <c r="AX2307" s="423"/>
      <c r="AY2307" s="55"/>
      <c r="AZ2307" s="423">
        <v>0</v>
      </c>
      <c r="BA2307" s="200">
        <v>0</v>
      </c>
      <c r="BB2307" s="201">
        <v>0</v>
      </c>
      <c r="BC2307" s="425"/>
      <c r="BD2307" s="136"/>
    </row>
    <row r="2308" spans="1:56" ht="11.25" customHeight="1">
      <c r="A2308" s="123">
        <v>490</v>
      </c>
      <c r="B2308" s="55" t="s">
        <v>644</v>
      </c>
      <c r="C2308" s="345">
        <v>3</v>
      </c>
      <c r="D2308" s="57">
        <v>39527</v>
      </c>
      <c r="E2308" s="8">
        <v>170</v>
      </c>
      <c r="F2308" s="55" t="s">
        <v>877</v>
      </c>
      <c r="G2308" s="55" t="s">
        <v>589</v>
      </c>
      <c r="H2308" s="55" t="s">
        <v>370</v>
      </c>
      <c r="I2308" s="55" t="s">
        <v>103</v>
      </c>
      <c r="J2308" s="55"/>
      <c r="K2308" s="55"/>
      <c r="L2308" s="55"/>
      <c r="M2308" s="8"/>
      <c r="N2308" s="58"/>
      <c r="O2308" s="55"/>
      <c r="P2308" s="55"/>
      <c r="Q2308" s="55"/>
      <c r="R2308" s="8"/>
      <c r="S2308" s="58"/>
      <c r="T2308" s="55"/>
      <c r="U2308" s="55"/>
      <c r="V2308" s="55"/>
      <c r="W2308" s="8"/>
      <c r="X2308" s="58"/>
      <c r="Y2308" s="55"/>
      <c r="Z2308" s="55"/>
      <c r="AA2308" s="55"/>
      <c r="AB2308" s="8"/>
      <c r="AC2308" s="58"/>
      <c r="AD2308" s="55"/>
      <c r="AE2308" s="55"/>
      <c r="AF2308" s="55"/>
      <c r="AG2308" s="8"/>
      <c r="AH2308" s="58"/>
      <c r="AI2308" s="55"/>
      <c r="AJ2308" s="55"/>
      <c r="AK2308" s="55">
        <v>981.43814999999995</v>
      </c>
      <c r="AL2308" s="8">
        <v>0</v>
      </c>
      <c r="AM2308" s="58">
        <v>0</v>
      </c>
      <c r="AN2308" s="55"/>
      <c r="AO2308" s="228"/>
      <c r="AP2308" s="55">
        <v>658.18</v>
      </c>
      <c r="AQ2308" s="200">
        <v>0</v>
      </c>
      <c r="AR2308" s="201">
        <v>0</v>
      </c>
      <c r="AS2308" s="55"/>
      <c r="AT2308" s="55"/>
      <c r="AU2308" s="423">
        <v>0</v>
      </c>
      <c r="AV2308" s="200">
        <v>0</v>
      </c>
      <c r="AW2308" s="201">
        <v>0</v>
      </c>
      <c r="AX2308" s="423"/>
      <c r="AY2308" s="55"/>
      <c r="AZ2308" s="423">
        <v>0</v>
      </c>
      <c r="BA2308" s="200">
        <v>0</v>
      </c>
      <c r="BB2308" s="201">
        <v>0</v>
      </c>
      <c r="BC2308" s="425"/>
      <c r="BD2308" s="136"/>
    </row>
    <row r="2309" spans="1:56" s="4" customFormat="1" ht="11.25" customHeight="1">
      <c r="A2309" s="357">
        <v>491</v>
      </c>
      <c r="B2309" s="279" t="s">
        <v>860</v>
      </c>
      <c r="C2309" s="347">
        <v>0</v>
      </c>
      <c r="D2309" s="280"/>
      <c r="E2309" s="421">
        <v>1000</v>
      </c>
      <c r="F2309" s="279" t="s">
        <v>902</v>
      </c>
      <c r="G2309" s="279" t="s">
        <v>589</v>
      </c>
      <c r="H2309" s="279" t="s">
        <v>91</v>
      </c>
      <c r="I2309" s="279" t="s">
        <v>103</v>
      </c>
      <c r="J2309" s="279"/>
      <c r="K2309" s="279"/>
      <c r="L2309" s="284">
        <v>3065.5353000000005</v>
      </c>
      <c r="M2309" s="269">
        <v>0</v>
      </c>
      <c r="N2309" s="282">
        <v>0</v>
      </c>
      <c r="O2309" s="279"/>
      <c r="P2309" s="279"/>
      <c r="Q2309" s="284">
        <v>3156.2196000000004</v>
      </c>
      <c r="R2309" s="269">
        <v>0</v>
      </c>
      <c r="S2309" s="282">
        <v>0</v>
      </c>
      <c r="T2309" s="279"/>
      <c r="U2309" s="279"/>
      <c r="V2309" s="284">
        <v>3026.5313000000001</v>
      </c>
      <c r="W2309" s="269">
        <v>0</v>
      </c>
      <c r="X2309" s="282">
        <v>0</v>
      </c>
      <c r="Y2309" s="279"/>
      <c r="Z2309" s="279"/>
      <c r="AA2309" s="269">
        <v>3026.9989500000001</v>
      </c>
      <c r="AB2309" s="269">
        <v>0</v>
      </c>
      <c r="AC2309" s="282">
        <v>0</v>
      </c>
      <c r="AD2309" s="279"/>
      <c r="AE2309" s="279"/>
      <c r="AF2309" s="286">
        <v>3082.6194500000001</v>
      </c>
      <c r="AG2309" s="269">
        <v>0</v>
      </c>
      <c r="AH2309" s="282">
        <v>0</v>
      </c>
      <c r="AI2309" s="279"/>
      <c r="AJ2309" s="279"/>
      <c r="AK2309" s="279">
        <v>3268.3959</v>
      </c>
      <c r="AL2309" s="265">
        <v>0</v>
      </c>
      <c r="AM2309" s="268">
        <v>0</v>
      </c>
      <c r="AN2309" s="279"/>
      <c r="AO2309" s="316"/>
      <c r="AP2309" s="279">
        <v>3232.3172</v>
      </c>
      <c r="AQ2309" s="265">
        <v>0</v>
      </c>
      <c r="AR2309" s="268">
        <v>0</v>
      </c>
      <c r="AS2309" s="279"/>
      <c r="AT2309" s="279"/>
      <c r="AU2309" s="422">
        <v>3357.0205500000006</v>
      </c>
      <c r="AV2309" s="265">
        <v>0</v>
      </c>
      <c r="AW2309" s="268">
        <v>0</v>
      </c>
      <c r="AX2309" s="422"/>
      <c r="AY2309" s="279"/>
      <c r="AZ2309" s="422">
        <v>3494.5195999999996</v>
      </c>
      <c r="BA2309" s="265">
        <v>0</v>
      </c>
      <c r="BB2309" s="268">
        <v>0</v>
      </c>
      <c r="BC2309" s="422"/>
      <c r="BD2309" s="279"/>
    </row>
    <row r="2310" spans="1:56" ht="11.25" customHeight="1">
      <c r="A2310" s="123">
        <v>491</v>
      </c>
      <c r="B2310" s="136" t="s">
        <v>860</v>
      </c>
      <c r="C2310" s="346">
        <v>1</v>
      </c>
      <c r="D2310" s="140">
        <v>39160</v>
      </c>
      <c r="E2310" s="126">
        <v>250</v>
      </c>
      <c r="F2310" s="136" t="s">
        <v>902</v>
      </c>
      <c r="G2310" s="136" t="s">
        <v>589</v>
      </c>
      <c r="H2310" s="136" t="s">
        <v>91</v>
      </c>
      <c r="I2310" s="136" t="s">
        <v>103</v>
      </c>
      <c r="J2310" s="136"/>
      <c r="K2310" s="136"/>
      <c r="L2310" s="136"/>
      <c r="M2310" s="126"/>
      <c r="N2310" s="221"/>
      <c r="O2310" s="136"/>
      <c r="P2310" s="136"/>
      <c r="Q2310" s="136"/>
      <c r="R2310" s="126"/>
      <c r="S2310" s="221"/>
      <c r="T2310" s="136"/>
      <c r="U2310" s="136"/>
      <c r="V2310" s="136"/>
      <c r="W2310" s="126"/>
      <c r="X2310" s="221"/>
      <c r="Y2310" s="136"/>
      <c r="Z2310" s="136"/>
      <c r="AA2310" s="136"/>
      <c r="AB2310" s="126"/>
      <c r="AC2310" s="221"/>
      <c r="AD2310" s="136"/>
      <c r="AE2310" s="136"/>
      <c r="AF2310" s="136"/>
      <c r="AG2310" s="126"/>
      <c r="AH2310" s="221"/>
      <c r="AI2310" s="136"/>
      <c r="AJ2310" s="136"/>
      <c r="AK2310" s="136">
        <v>792.56724999999994</v>
      </c>
      <c r="AL2310" s="8">
        <v>0</v>
      </c>
      <c r="AM2310" s="58">
        <v>0</v>
      </c>
      <c r="AN2310" s="136"/>
      <c r="AO2310" s="237"/>
      <c r="AP2310" s="136">
        <v>897.61</v>
      </c>
      <c r="AQ2310" s="200">
        <v>0</v>
      </c>
      <c r="AR2310" s="201">
        <v>0</v>
      </c>
      <c r="AS2310" s="136"/>
      <c r="AT2310" s="136"/>
      <c r="AU2310" s="423">
        <v>926.40470000000005</v>
      </c>
      <c r="AV2310" s="200">
        <v>0</v>
      </c>
      <c r="AW2310" s="201">
        <v>0</v>
      </c>
      <c r="AX2310" s="423"/>
      <c r="AY2310" s="136"/>
      <c r="AZ2310" s="423">
        <v>878.36609999999996</v>
      </c>
      <c r="BA2310" s="200">
        <v>0</v>
      </c>
      <c r="BB2310" s="201">
        <v>0</v>
      </c>
      <c r="BC2310" s="425"/>
      <c r="BD2310" s="136"/>
    </row>
    <row r="2311" spans="1:56" ht="11.25" customHeight="1">
      <c r="A2311" s="123">
        <v>491</v>
      </c>
      <c r="B2311" s="136" t="s">
        <v>860</v>
      </c>
      <c r="C2311" s="346">
        <v>2</v>
      </c>
      <c r="D2311" s="140">
        <v>39112</v>
      </c>
      <c r="E2311" s="126">
        <v>250</v>
      </c>
      <c r="F2311" s="136" t="s">
        <v>902</v>
      </c>
      <c r="G2311" s="136" t="s">
        <v>589</v>
      </c>
      <c r="H2311" s="136" t="s">
        <v>91</v>
      </c>
      <c r="I2311" s="136" t="s">
        <v>103</v>
      </c>
      <c r="J2311" s="136"/>
      <c r="K2311" s="136"/>
      <c r="L2311" s="136"/>
      <c r="M2311" s="126"/>
      <c r="N2311" s="221"/>
      <c r="O2311" s="136"/>
      <c r="P2311" s="136"/>
      <c r="Q2311" s="136"/>
      <c r="R2311" s="126"/>
      <c r="S2311" s="221"/>
      <c r="T2311" s="136"/>
      <c r="U2311" s="136"/>
      <c r="V2311" s="136"/>
      <c r="W2311" s="126"/>
      <c r="X2311" s="221"/>
      <c r="Y2311" s="136"/>
      <c r="Z2311" s="136"/>
      <c r="AA2311" s="136"/>
      <c r="AB2311" s="126"/>
      <c r="AC2311" s="221"/>
      <c r="AD2311" s="136"/>
      <c r="AE2311" s="136"/>
      <c r="AF2311" s="136"/>
      <c r="AG2311" s="126"/>
      <c r="AH2311" s="221"/>
      <c r="AI2311" s="136"/>
      <c r="AJ2311" s="136"/>
      <c r="AK2311" s="136">
        <v>791.14440000000002</v>
      </c>
      <c r="AL2311" s="8">
        <v>0</v>
      </c>
      <c r="AM2311" s="58">
        <v>0</v>
      </c>
      <c r="AN2311" s="136"/>
      <c r="AO2311" s="237"/>
      <c r="AP2311" s="136">
        <v>825.35</v>
      </c>
      <c r="AQ2311" s="200">
        <v>0</v>
      </c>
      <c r="AR2311" s="201">
        <v>0</v>
      </c>
      <c r="AS2311" s="136"/>
      <c r="AT2311" s="136"/>
      <c r="AU2311" s="423">
        <v>776.55770000000018</v>
      </c>
      <c r="AV2311" s="200">
        <v>0</v>
      </c>
      <c r="AW2311" s="201">
        <v>0</v>
      </c>
      <c r="AX2311" s="423"/>
      <c r="AY2311" s="136"/>
      <c r="AZ2311" s="423">
        <v>891.63939999999991</v>
      </c>
      <c r="BA2311" s="200">
        <v>0</v>
      </c>
      <c r="BB2311" s="201">
        <v>0</v>
      </c>
      <c r="BC2311" s="425"/>
      <c r="BD2311" s="136"/>
    </row>
    <row r="2312" spans="1:56" s="4" customFormat="1" ht="11.25" customHeight="1">
      <c r="A2312" s="123">
        <v>491</v>
      </c>
      <c r="B2312" s="55" t="s">
        <v>860</v>
      </c>
      <c r="C2312" s="345">
        <v>3</v>
      </c>
      <c r="D2312" s="57">
        <v>39015</v>
      </c>
      <c r="E2312" s="8">
        <v>250</v>
      </c>
      <c r="F2312" s="55" t="s">
        <v>902</v>
      </c>
      <c r="G2312" s="55" t="s">
        <v>589</v>
      </c>
      <c r="H2312" s="55" t="s">
        <v>91</v>
      </c>
      <c r="I2312" s="55" t="s">
        <v>103</v>
      </c>
      <c r="J2312" s="55"/>
      <c r="K2312" s="55"/>
      <c r="L2312" s="55"/>
      <c r="M2312" s="8"/>
      <c r="N2312" s="58"/>
      <c r="O2312" s="55"/>
      <c r="P2312" s="55"/>
      <c r="Q2312" s="55"/>
      <c r="R2312" s="8"/>
      <c r="S2312" s="58"/>
      <c r="T2312" s="55"/>
      <c r="U2312" s="55"/>
      <c r="V2312" s="55"/>
      <c r="W2312" s="8"/>
      <c r="X2312" s="58"/>
      <c r="Y2312" s="55"/>
      <c r="Z2312" s="55"/>
      <c r="AA2312" s="55"/>
      <c r="AB2312" s="8"/>
      <c r="AC2312" s="58"/>
      <c r="AD2312" s="55"/>
      <c r="AE2312" s="55"/>
      <c r="AF2312" s="55"/>
      <c r="AG2312" s="8"/>
      <c r="AH2312" s="58"/>
      <c r="AI2312" s="55"/>
      <c r="AJ2312" s="55"/>
      <c r="AK2312" s="55">
        <v>812.41750000000002</v>
      </c>
      <c r="AL2312" s="8">
        <v>0</v>
      </c>
      <c r="AM2312" s="58">
        <v>0</v>
      </c>
      <c r="AN2312" s="55"/>
      <c r="AO2312" s="228"/>
      <c r="AP2312" s="55">
        <v>838.58</v>
      </c>
      <c r="AQ2312" s="200">
        <v>0</v>
      </c>
      <c r="AR2312" s="201">
        <v>0</v>
      </c>
      <c r="AS2312" s="55"/>
      <c r="AT2312" s="55"/>
      <c r="AU2312" s="423">
        <v>843.0834000000001</v>
      </c>
      <c r="AV2312" s="200">
        <v>0</v>
      </c>
      <c r="AW2312" s="201">
        <v>0</v>
      </c>
      <c r="AX2312" s="423"/>
      <c r="AY2312" s="55"/>
      <c r="AZ2312" s="423">
        <v>865.21219999999994</v>
      </c>
      <c r="BA2312" s="200">
        <v>0</v>
      </c>
      <c r="BB2312" s="201">
        <v>0</v>
      </c>
      <c r="BC2312" s="425"/>
      <c r="BD2312" s="136"/>
    </row>
    <row r="2313" spans="1:56" ht="11.25" customHeight="1">
      <c r="A2313" s="123">
        <v>491</v>
      </c>
      <c r="B2313" s="55" t="s">
        <v>860</v>
      </c>
      <c r="C2313" s="345">
        <v>4</v>
      </c>
      <c r="D2313" s="57">
        <v>38915</v>
      </c>
      <c r="E2313" s="8">
        <v>250</v>
      </c>
      <c r="F2313" s="55" t="s">
        <v>902</v>
      </c>
      <c r="G2313" s="55" t="s">
        <v>589</v>
      </c>
      <c r="H2313" s="55" t="s">
        <v>91</v>
      </c>
      <c r="I2313" s="55" t="s">
        <v>103</v>
      </c>
      <c r="J2313" s="55"/>
      <c r="K2313" s="55"/>
      <c r="L2313" s="55"/>
      <c r="M2313" s="8"/>
      <c r="N2313" s="58"/>
      <c r="O2313" s="55"/>
      <c r="P2313" s="55"/>
      <c r="Q2313" s="55"/>
      <c r="R2313" s="8"/>
      <c r="S2313" s="58"/>
      <c r="T2313" s="55"/>
      <c r="U2313" s="55"/>
      <c r="V2313" s="55"/>
      <c r="W2313" s="8"/>
      <c r="X2313" s="58"/>
      <c r="Y2313" s="55"/>
      <c r="Z2313" s="55"/>
      <c r="AA2313" s="55"/>
      <c r="AB2313" s="8"/>
      <c r="AC2313" s="58"/>
      <c r="AD2313" s="55"/>
      <c r="AE2313" s="55"/>
      <c r="AF2313" s="55"/>
      <c r="AG2313" s="8"/>
      <c r="AH2313" s="58"/>
      <c r="AI2313" s="55"/>
      <c r="AJ2313" s="55"/>
      <c r="AK2313" s="55">
        <v>872.26675</v>
      </c>
      <c r="AL2313" s="8">
        <v>0</v>
      </c>
      <c r="AM2313" s="58">
        <v>0</v>
      </c>
      <c r="AN2313" s="55"/>
      <c r="AO2313" s="228"/>
      <c r="AP2313" s="55">
        <v>670.78</v>
      </c>
      <c r="AQ2313" s="200">
        <v>0</v>
      </c>
      <c r="AR2313" s="201">
        <v>0</v>
      </c>
      <c r="AS2313" s="55"/>
      <c r="AT2313" s="55"/>
      <c r="AU2313" s="423">
        <v>810.9747500000002</v>
      </c>
      <c r="AV2313" s="200">
        <v>0</v>
      </c>
      <c r="AW2313" s="201">
        <v>0</v>
      </c>
      <c r="AX2313" s="423"/>
      <c r="AY2313" s="55"/>
      <c r="AZ2313" s="423">
        <v>859.30189999999993</v>
      </c>
      <c r="BA2313" s="200">
        <v>0</v>
      </c>
      <c r="BB2313" s="201">
        <v>0</v>
      </c>
      <c r="BC2313" s="425"/>
      <c r="BD2313" s="136"/>
    </row>
    <row r="2314" spans="1:56" ht="11.25" customHeight="1">
      <c r="A2314" s="357">
        <v>492</v>
      </c>
      <c r="B2314" s="263" t="s">
        <v>839</v>
      </c>
      <c r="C2314" s="344">
        <v>0</v>
      </c>
      <c r="D2314" s="264"/>
      <c r="E2314" s="421">
        <v>420</v>
      </c>
      <c r="F2314" s="263" t="s">
        <v>832</v>
      </c>
      <c r="G2314" s="263" t="s">
        <v>748</v>
      </c>
      <c r="H2314" s="263" t="s">
        <v>840</v>
      </c>
      <c r="I2314" s="263" t="s">
        <v>849</v>
      </c>
      <c r="J2314" s="263" t="s">
        <v>591</v>
      </c>
      <c r="K2314" s="263" t="s">
        <v>848</v>
      </c>
      <c r="L2314" s="267">
        <v>1670.25</v>
      </c>
      <c r="M2314" s="265">
        <v>1973146.2034703279</v>
      </c>
      <c r="N2314" s="268">
        <v>1.1813478242600377</v>
      </c>
      <c r="O2314" s="263">
        <v>1</v>
      </c>
      <c r="P2314" s="263"/>
      <c r="Q2314" s="267">
        <v>1473.96</v>
      </c>
      <c r="R2314" s="265">
        <v>1728528.6067824052</v>
      </c>
      <c r="S2314" s="268">
        <v>1.1727106616071028</v>
      </c>
      <c r="T2314" s="263">
        <v>1</v>
      </c>
      <c r="U2314" s="263"/>
      <c r="V2314" s="267">
        <v>2121.39</v>
      </c>
      <c r="W2314" s="265">
        <v>2395745.8611825556</v>
      </c>
      <c r="X2314" s="268">
        <v>1.1293283465947117</v>
      </c>
      <c r="Y2314" s="263">
        <v>1</v>
      </c>
      <c r="Z2314" s="263"/>
      <c r="AA2314" s="267">
        <v>1972.91</v>
      </c>
      <c r="AB2314" s="265">
        <v>2188577.494714736</v>
      </c>
      <c r="AC2314" s="268">
        <v>1.1093144110551092</v>
      </c>
      <c r="AD2314" s="263">
        <v>1</v>
      </c>
      <c r="AE2314" s="263"/>
      <c r="AF2314" s="267">
        <v>1582.36</v>
      </c>
      <c r="AG2314" s="265">
        <v>1737753.3857792362</v>
      </c>
      <c r="AH2314" s="268">
        <v>1.0982035603650475</v>
      </c>
      <c r="AI2314" s="263">
        <v>1</v>
      </c>
      <c r="AJ2314" s="263"/>
      <c r="AK2314" s="263">
        <v>2315</v>
      </c>
      <c r="AL2314" s="265">
        <v>2493281.3088890845</v>
      </c>
      <c r="AM2314" s="268">
        <v>1.0770113645309221</v>
      </c>
      <c r="AN2314" s="263"/>
      <c r="AO2314" s="313"/>
      <c r="AP2314" s="263">
        <v>2142.42</v>
      </c>
      <c r="AQ2314" s="265">
        <v>2307299.851086732</v>
      </c>
      <c r="AR2314" s="268">
        <v>1.076959630271717</v>
      </c>
      <c r="AS2314" s="263"/>
      <c r="AT2314" s="263"/>
      <c r="AU2314" s="422">
        <v>2022.8359999999998</v>
      </c>
      <c r="AV2314" s="265">
        <v>2197007.1842508041</v>
      </c>
      <c r="AW2314" s="268">
        <v>1.0861024740763978</v>
      </c>
      <c r="AX2314" s="422"/>
      <c r="AY2314" s="263"/>
      <c r="AZ2314" s="422">
        <v>1892.12</v>
      </c>
      <c r="BA2314" s="265">
        <v>2022730.7650468675</v>
      </c>
      <c r="BB2314" s="268">
        <v>1.0690287957671119</v>
      </c>
      <c r="BC2314" s="422"/>
      <c r="BD2314" s="263"/>
    </row>
    <row r="2315" spans="1:56" s="4" customFormat="1" ht="11.25" customHeight="1">
      <c r="A2315" s="123">
        <v>492</v>
      </c>
      <c r="B2315" s="55" t="s">
        <v>839</v>
      </c>
      <c r="C2315" s="345">
        <v>1</v>
      </c>
      <c r="D2315" s="57">
        <v>34438</v>
      </c>
      <c r="E2315" s="94">
        <v>210</v>
      </c>
      <c r="F2315" s="55" t="s">
        <v>832</v>
      </c>
      <c r="G2315" s="55" t="s">
        <v>748</v>
      </c>
      <c r="H2315" s="55" t="s">
        <v>840</v>
      </c>
      <c r="I2315" s="55" t="s">
        <v>849</v>
      </c>
      <c r="J2315" s="55" t="s">
        <v>591</v>
      </c>
      <c r="K2315" s="55" t="s">
        <v>848</v>
      </c>
      <c r="L2315" s="55"/>
      <c r="M2315" s="8"/>
      <c r="N2315" s="58"/>
      <c r="O2315" s="55"/>
      <c r="P2315" s="55"/>
      <c r="Q2315" s="55"/>
      <c r="R2315" s="8"/>
      <c r="S2315" s="58"/>
      <c r="T2315" s="55"/>
      <c r="U2315" s="55"/>
      <c r="V2315" s="55"/>
      <c r="W2315" s="8"/>
      <c r="X2315" s="58"/>
      <c r="Y2315" s="55"/>
      <c r="Z2315" s="55"/>
      <c r="AA2315" s="55"/>
      <c r="AB2315" s="8"/>
      <c r="AC2315" s="58"/>
      <c r="AD2315" s="55"/>
      <c r="AE2315" s="55"/>
      <c r="AF2315" s="55"/>
      <c r="AG2315" s="8"/>
      <c r="AH2315" s="58"/>
      <c r="AI2315" s="55"/>
      <c r="AJ2315" s="55"/>
      <c r="AK2315" s="55">
        <v>1149.7</v>
      </c>
      <c r="AL2315" s="8">
        <v>1220248.741079641</v>
      </c>
      <c r="AM2315" s="58">
        <v>1.0613627390446558</v>
      </c>
      <c r="AN2315" s="237">
        <v>1</v>
      </c>
      <c r="AO2315" s="228"/>
      <c r="AP2315" s="55">
        <v>1036.8900000000001</v>
      </c>
      <c r="AQ2315" s="200">
        <v>1120286.2689589814</v>
      </c>
      <c r="AR2315" s="201">
        <v>1.0804292344983375</v>
      </c>
      <c r="AS2315" s="55">
        <v>1</v>
      </c>
      <c r="AT2315" s="55"/>
      <c r="AU2315" s="423">
        <v>1084.4829999999999</v>
      </c>
      <c r="AV2315" s="200">
        <v>1173067.3191178255</v>
      </c>
      <c r="AW2315" s="201">
        <v>1.0816834557275916</v>
      </c>
      <c r="AX2315" s="423">
        <v>1</v>
      </c>
      <c r="AY2315" s="55"/>
      <c r="AZ2315" s="423">
        <v>1133.47</v>
      </c>
      <c r="BA2315" s="200">
        <v>1206967.8036761729</v>
      </c>
      <c r="BB2315" s="201">
        <v>1.0648431839185624</v>
      </c>
      <c r="BC2315" s="425">
        <v>1</v>
      </c>
      <c r="BD2315" s="136"/>
    </row>
    <row r="2316" spans="1:56" ht="11.25" customHeight="1">
      <c r="A2316" s="123">
        <v>492</v>
      </c>
      <c r="B2316" s="55" t="s">
        <v>839</v>
      </c>
      <c r="C2316" s="345">
        <v>2</v>
      </c>
      <c r="D2316" s="57">
        <v>35348</v>
      </c>
      <c r="E2316" s="94">
        <v>210</v>
      </c>
      <c r="F2316" s="55" t="s">
        <v>832</v>
      </c>
      <c r="G2316" s="55" t="s">
        <v>748</v>
      </c>
      <c r="H2316" s="55" t="s">
        <v>840</v>
      </c>
      <c r="I2316" s="55" t="s">
        <v>849</v>
      </c>
      <c r="J2316" s="55" t="s">
        <v>591</v>
      </c>
      <c r="K2316" s="55" t="s">
        <v>848</v>
      </c>
      <c r="L2316" s="55"/>
      <c r="M2316" s="8"/>
      <c r="N2316" s="58"/>
      <c r="O2316" s="55"/>
      <c r="P2316" s="55"/>
      <c r="Q2316" s="55"/>
      <c r="R2316" s="8"/>
      <c r="S2316" s="58"/>
      <c r="T2316" s="55"/>
      <c r="U2316" s="55"/>
      <c r="V2316" s="55"/>
      <c r="W2316" s="8"/>
      <c r="X2316" s="58"/>
      <c r="Y2316" s="55"/>
      <c r="Z2316" s="55"/>
      <c r="AA2316" s="55"/>
      <c r="AB2316" s="8"/>
      <c r="AC2316" s="58"/>
      <c r="AD2316" s="55"/>
      <c r="AE2316" s="55"/>
      <c r="AF2316" s="55"/>
      <c r="AG2316" s="8"/>
      <c r="AH2316" s="58"/>
      <c r="AI2316" s="55"/>
      <c r="AJ2316" s="55"/>
      <c r="AK2316" s="55">
        <v>1165.749</v>
      </c>
      <c r="AL2316" s="8">
        <v>1273569.8307211907</v>
      </c>
      <c r="AM2316" s="58">
        <v>1.0924906053714742</v>
      </c>
      <c r="AN2316" s="237">
        <v>1</v>
      </c>
      <c r="AO2316" s="228"/>
      <c r="AP2316" s="55">
        <v>1105.53</v>
      </c>
      <c r="AQ2316" s="200">
        <v>1187020.2031347363</v>
      </c>
      <c r="AR2316" s="201">
        <v>1.0737114353610815</v>
      </c>
      <c r="AS2316" s="55">
        <v>1</v>
      </c>
      <c r="AT2316" s="55"/>
      <c r="AU2316" s="423">
        <v>938.35299999999995</v>
      </c>
      <c r="AV2316" s="200">
        <v>1023939.8651329782</v>
      </c>
      <c r="AW2316" s="201">
        <v>1.0912096675057024</v>
      </c>
      <c r="AX2316" s="423">
        <v>1</v>
      </c>
      <c r="AY2316" s="55"/>
      <c r="AZ2316" s="423">
        <v>758.65</v>
      </c>
      <c r="BA2316" s="200">
        <v>815762.96137069515</v>
      </c>
      <c r="BB2316" s="201">
        <v>1.0752823586247877</v>
      </c>
      <c r="BC2316" s="425">
        <v>1</v>
      </c>
      <c r="BD2316" s="136"/>
    </row>
    <row r="2317" spans="1:56" ht="11.25" customHeight="1">
      <c r="A2317" s="357">
        <v>493</v>
      </c>
      <c r="B2317" s="263" t="s">
        <v>260</v>
      </c>
      <c r="C2317" s="344">
        <v>0</v>
      </c>
      <c r="D2317" s="264"/>
      <c r="E2317" s="421">
        <v>1000</v>
      </c>
      <c r="F2317" s="263" t="s">
        <v>978</v>
      </c>
      <c r="G2317" s="263" t="s">
        <v>338</v>
      </c>
      <c r="H2317" s="263" t="s">
        <v>261</v>
      </c>
      <c r="I2317" s="263" t="s">
        <v>849</v>
      </c>
      <c r="J2317" s="263" t="s">
        <v>591</v>
      </c>
      <c r="K2317" s="263" t="s">
        <v>848</v>
      </c>
      <c r="L2317" s="267">
        <v>518.72</v>
      </c>
      <c r="M2317" s="265">
        <v>565171.09414811723</v>
      </c>
      <c r="N2317" s="268">
        <v>1.089549456639646</v>
      </c>
      <c r="O2317" s="263">
        <v>1</v>
      </c>
      <c r="P2317" s="263"/>
      <c r="Q2317" s="267">
        <v>30.54</v>
      </c>
      <c r="R2317" s="265">
        <v>39116.61869481935</v>
      </c>
      <c r="S2317" s="268">
        <v>1.2808323082783022</v>
      </c>
      <c r="T2317" s="263">
        <v>1</v>
      </c>
      <c r="U2317" s="263"/>
      <c r="V2317" s="267">
        <v>0</v>
      </c>
      <c r="W2317" s="265">
        <v>0</v>
      </c>
      <c r="X2317" s="268">
        <v>0</v>
      </c>
      <c r="Y2317" s="263">
        <v>1</v>
      </c>
      <c r="Z2317" s="263"/>
      <c r="AA2317" s="267">
        <v>106.483</v>
      </c>
      <c r="AB2317" s="265">
        <v>148683.36301161707</v>
      </c>
      <c r="AC2317" s="268">
        <v>1.3963108008941998</v>
      </c>
      <c r="AD2317" s="263">
        <v>1</v>
      </c>
      <c r="AE2317" s="263"/>
      <c r="AF2317" s="267">
        <v>365.9</v>
      </c>
      <c r="AG2317" s="265">
        <v>425704.30110348039</v>
      </c>
      <c r="AH2317" s="268">
        <v>1.1634443867271944</v>
      </c>
      <c r="AI2317" s="263">
        <v>1</v>
      </c>
      <c r="AJ2317" s="263"/>
      <c r="AK2317" s="263">
        <v>0</v>
      </c>
      <c r="AL2317" s="265">
        <v>0</v>
      </c>
      <c r="AM2317" s="268">
        <v>0</v>
      </c>
      <c r="AN2317" s="263"/>
      <c r="AO2317" s="313"/>
      <c r="AP2317" s="263">
        <v>0</v>
      </c>
      <c r="AQ2317" s="265">
        <v>0</v>
      </c>
      <c r="AR2317" s="268">
        <v>0</v>
      </c>
      <c r="AS2317" s="263"/>
      <c r="AT2317" s="263"/>
      <c r="AU2317" s="422">
        <v>230.38600000000002</v>
      </c>
      <c r="AV2317" s="265">
        <v>304948.75912945473</v>
      </c>
      <c r="AW2317" s="268">
        <v>1.3236427522916092</v>
      </c>
      <c r="AX2317" s="422"/>
      <c r="AY2317" s="263"/>
      <c r="AZ2317" s="422">
        <v>1650.3335697859998</v>
      </c>
      <c r="BA2317" s="265">
        <v>1916044.6229422998</v>
      </c>
      <c r="BB2317" s="268">
        <v>1.1610044526881647</v>
      </c>
      <c r="BC2317" s="422"/>
      <c r="BD2317" s="263"/>
    </row>
    <row r="2318" spans="1:56" ht="11.25" customHeight="1">
      <c r="A2318" s="123">
        <v>493</v>
      </c>
      <c r="B2318" s="55" t="s">
        <v>260</v>
      </c>
      <c r="C2318" s="345">
        <v>1</v>
      </c>
      <c r="D2318" s="57">
        <v>41161</v>
      </c>
      <c r="E2318" s="94">
        <v>150</v>
      </c>
      <c r="F2318" s="55" t="s">
        <v>978</v>
      </c>
      <c r="G2318" s="55" t="s">
        <v>338</v>
      </c>
      <c r="H2318" s="55" t="s">
        <v>261</v>
      </c>
      <c r="I2318" s="55" t="s">
        <v>849</v>
      </c>
      <c r="J2318" s="55" t="s">
        <v>591</v>
      </c>
      <c r="K2318" s="55" t="s">
        <v>848</v>
      </c>
      <c r="L2318" s="56"/>
      <c r="M2318" s="200"/>
      <c r="N2318" s="201"/>
      <c r="O2318" s="56"/>
      <c r="P2318" s="56"/>
      <c r="Q2318" s="56"/>
      <c r="R2318" s="200"/>
      <c r="S2318" s="201"/>
      <c r="T2318" s="56"/>
      <c r="U2318" s="56"/>
      <c r="V2318" s="56"/>
      <c r="W2318" s="200"/>
      <c r="X2318" s="201"/>
      <c r="Y2318" s="56"/>
      <c r="Z2318" s="56"/>
      <c r="AA2318" s="56"/>
      <c r="AB2318" s="200"/>
      <c r="AC2318" s="201"/>
      <c r="AD2318" s="56"/>
      <c r="AE2318" s="56"/>
      <c r="AF2318" s="56"/>
      <c r="AG2318" s="200"/>
      <c r="AH2318" s="201"/>
      <c r="AI2318" s="56"/>
      <c r="AJ2318" s="56"/>
      <c r="AK2318" s="55">
        <v>0</v>
      </c>
      <c r="AL2318" s="8">
        <v>0</v>
      </c>
      <c r="AM2318" s="58">
        <v>0</v>
      </c>
      <c r="AN2318" s="237">
        <v>1</v>
      </c>
      <c r="AO2318" s="228"/>
      <c r="AP2318" s="56">
        <v>0</v>
      </c>
      <c r="AQ2318" s="200">
        <v>0</v>
      </c>
      <c r="AR2318" s="201">
        <v>0</v>
      </c>
      <c r="AS2318" s="56">
        <v>1</v>
      </c>
      <c r="AT2318" s="56"/>
      <c r="AU2318" s="423">
        <v>75.667999999999992</v>
      </c>
      <c r="AV2318" s="200">
        <v>121872.27750807717</v>
      </c>
      <c r="AW2318" s="201">
        <v>1.6106184583717975</v>
      </c>
      <c r="AX2318" s="423">
        <v>1</v>
      </c>
      <c r="AY2318" s="56"/>
      <c r="AZ2318" s="423">
        <v>226.06</v>
      </c>
      <c r="BA2318" s="200">
        <v>317229.61552178254</v>
      </c>
      <c r="BB2318" s="201">
        <v>1.4032983080676924</v>
      </c>
      <c r="BC2318" s="425">
        <v>1</v>
      </c>
      <c r="BD2318" s="139"/>
    </row>
    <row r="2319" spans="1:56" ht="11.25" customHeight="1">
      <c r="A2319" s="123">
        <v>493</v>
      </c>
      <c r="B2319" s="55" t="s">
        <v>260</v>
      </c>
      <c r="C2319" s="345">
        <v>2</v>
      </c>
      <c r="D2319" s="57">
        <v>41381</v>
      </c>
      <c r="E2319" s="94">
        <v>150</v>
      </c>
      <c r="F2319" s="55" t="s">
        <v>978</v>
      </c>
      <c r="G2319" s="55" t="s">
        <v>338</v>
      </c>
      <c r="H2319" s="55" t="s">
        <v>261</v>
      </c>
      <c r="I2319" s="55" t="s">
        <v>849</v>
      </c>
      <c r="J2319" s="55" t="s">
        <v>591</v>
      </c>
      <c r="K2319" s="55" t="s">
        <v>848</v>
      </c>
      <c r="L2319" s="56"/>
      <c r="M2319" s="200"/>
      <c r="N2319" s="201"/>
      <c r="O2319" s="56"/>
      <c r="P2319" s="56"/>
      <c r="Q2319" s="56"/>
      <c r="R2319" s="200"/>
      <c r="S2319" s="201"/>
      <c r="T2319" s="56"/>
      <c r="U2319" s="56"/>
      <c r="V2319" s="56"/>
      <c r="W2319" s="200"/>
      <c r="X2319" s="201"/>
      <c r="Y2319" s="56"/>
      <c r="Z2319" s="56"/>
      <c r="AA2319" s="56"/>
      <c r="AB2319" s="200"/>
      <c r="AC2319" s="201"/>
      <c r="AD2319" s="56"/>
      <c r="AE2319" s="56"/>
      <c r="AF2319" s="56"/>
      <c r="AG2319" s="200"/>
      <c r="AH2319" s="201"/>
      <c r="AI2319" s="56"/>
      <c r="AJ2319" s="56"/>
      <c r="AK2319" s="55">
        <v>0</v>
      </c>
      <c r="AL2319" s="8">
        <v>0</v>
      </c>
      <c r="AM2319" s="58">
        <v>0</v>
      </c>
      <c r="AN2319" s="237">
        <v>1</v>
      </c>
      <c r="AO2319" s="228"/>
      <c r="AP2319" s="56">
        <v>0</v>
      </c>
      <c r="AQ2319" s="200">
        <v>0</v>
      </c>
      <c r="AR2319" s="201">
        <v>0</v>
      </c>
      <c r="AS2319" s="56">
        <v>1</v>
      </c>
      <c r="AT2319" s="56"/>
      <c r="AU2319" s="423">
        <v>154.71800000000002</v>
      </c>
      <c r="AV2319" s="200">
        <v>183076.48162137761</v>
      </c>
      <c r="AW2319" s="201">
        <v>1.1832914180727361</v>
      </c>
      <c r="AX2319" s="423">
        <v>1</v>
      </c>
      <c r="AY2319" s="56"/>
      <c r="AZ2319" s="423">
        <v>174.56680101199998</v>
      </c>
      <c r="BA2319" s="200">
        <v>243229.29478266058</v>
      </c>
      <c r="BB2319" s="201">
        <v>1.3933307672055046</v>
      </c>
      <c r="BC2319" s="425">
        <v>1</v>
      </c>
      <c r="BD2319" s="139"/>
    </row>
    <row r="2320" spans="1:56" ht="11.25" customHeight="1">
      <c r="A2320" s="123">
        <v>493</v>
      </c>
      <c r="B2320" s="122" t="s">
        <v>260</v>
      </c>
      <c r="C2320" s="367">
        <v>3</v>
      </c>
      <c r="D2320" s="368">
        <v>45849</v>
      </c>
      <c r="E2320" s="430">
        <v>350</v>
      </c>
      <c r="F2320" s="122" t="s">
        <v>978</v>
      </c>
      <c r="G2320" s="122" t="s">
        <v>338</v>
      </c>
      <c r="H2320" s="122" t="s">
        <v>261</v>
      </c>
      <c r="I2320" s="122" t="s">
        <v>849</v>
      </c>
      <c r="J2320" s="122" t="s">
        <v>591</v>
      </c>
      <c r="K2320" s="122" t="s">
        <v>848</v>
      </c>
      <c r="L2320" s="366"/>
      <c r="M2320" s="372"/>
      <c r="N2320" s="373"/>
      <c r="O2320" s="366"/>
      <c r="P2320" s="366"/>
      <c r="Q2320" s="366"/>
      <c r="R2320" s="372"/>
      <c r="S2320" s="373"/>
      <c r="T2320" s="366"/>
      <c r="U2320" s="366"/>
      <c r="V2320" s="366"/>
      <c r="W2320" s="372"/>
      <c r="X2320" s="373"/>
      <c r="Y2320" s="366"/>
      <c r="Z2320" s="366"/>
      <c r="AA2320" s="366"/>
      <c r="AB2320" s="372"/>
      <c r="AC2320" s="373"/>
      <c r="AD2320" s="366"/>
      <c r="AE2320" s="366"/>
      <c r="AF2320" s="366"/>
      <c r="AG2320" s="372"/>
      <c r="AH2320" s="373"/>
      <c r="AI2320" s="366"/>
      <c r="AJ2320" s="366"/>
      <c r="AK2320" s="122"/>
      <c r="AL2320" s="369"/>
      <c r="AM2320" s="370"/>
      <c r="AN2320" s="335"/>
      <c r="AO2320" s="371"/>
      <c r="AP2320" s="366"/>
      <c r="AQ2320" s="372"/>
      <c r="AR2320" s="373"/>
      <c r="AS2320" s="366"/>
      <c r="AT2320" s="366"/>
      <c r="AU2320" s="431"/>
      <c r="AV2320" s="372"/>
      <c r="AW2320" s="373"/>
      <c r="AX2320" s="431"/>
      <c r="AY2320" s="366"/>
      <c r="AZ2320" s="431">
        <v>818.96799915699989</v>
      </c>
      <c r="BA2320" s="200">
        <v>897335.43260686775</v>
      </c>
      <c r="BB2320" s="201">
        <v>1.0956904708493309</v>
      </c>
      <c r="BC2320" s="433">
        <v>1</v>
      </c>
      <c r="BD2320" s="136">
        <v>1</v>
      </c>
    </row>
    <row r="2321" spans="1:56" ht="11.25" customHeight="1">
      <c r="A2321" s="123">
        <v>493</v>
      </c>
      <c r="B2321" s="122" t="s">
        <v>260</v>
      </c>
      <c r="C2321" s="367">
        <v>4</v>
      </c>
      <c r="D2321" s="368">
        <v>45897</v>
      </c>
      <c r="E2321" s="430">
        <v>350</v>
      </c>
      <c r="F2321" s="122" t="s">
        <v>978</v>
      </c>
      <c r="G2321" s="122" t="s">
        <v>338</v>
      </c>
      <c r="H2321" s="122" t="s">
        <v>261</v>
      </c>
      <c r="I2321" s="122" t="s">
        <v>849</v>
      </c>
      <c r="J2321" s="122" t="s">
        <v>591</v>
      </c>
      <c r="K2321" s="122" t="s">
        <v>848</v>
      </c>
      <c r="L2321" s="366"/>
      <c r="M2321" s="372"/>
      <c r="N2321" s="373"/>
      <c r="O2321" s="366"/>
      <c r="P2321" s="366"/>
      <c r="Q2321" s="366"/>
      <c r="R2321" s="372"/>
      <c r="S2321" s="373"/>
      <c r="T2321" s="366"/>
      <c r="U2321" s="366"/>
      <c r="V2321" s="366"/>
      <c r="W2321" s="372"/>
      <c r="X2321" s="373"/>
      <c r="Y2321" s="366"/>
      <c r="Z2321" s="366"/>
      <c r="AA2321" s="366"/>
      <c r="AB2321" s="372"/>
      <c r="AC2321" s="373"/>
      <c r="AD2321" s="366"/>
      <c r="AE2321" s="366"/>
      <c r="AF2321" s="366"/>
      <c r="AG2321" s="372"/>
      <c r="AH2321" s="373"/>
      <c r="AI2321" s="366"/>
      <c r="AJ2321" s="366"/>
      <c r="AK2321" s="122"/>
      <c r="AL2321" s="369"/>
      <c r="AM2321" s="370"/>
      <c r="AN2321" s="335"/>
      <c r="AO2321" s="371"/>
      <c r="AP2321" s="366"/>
      <c r="AQ2321" s="372"/>
      <c r="AR2321" s="373"/>
      <c r="AS2321" s="366"/>
      <c r="AT2321" s="366"/>
      <c r="AU2321" s="431"/>
      <c r="AV2321" s="372"/>
      <c r="AW2321" s="373"/>
      <c r="AX2321" s="431"/>
      <c r="AY2321" s="366"/>
      <c r="AZ2321" s="431">
        <v>430.738769617</v>
      </c>
      <c r="BA2321" s="200">
        <v>458250.28003098868</v>
      </c>
      <c r="BB2321" s="201">
        <v>1.0638705228193206</v>
      </c>
      <c r="BC2321" s="433">
        <v>1</v>
      </c>
      <c r="BD2321" s="136">
        <v>1</v>
      </c>
    </row>
    <row r="2322" spans="1:56" ht="11.25" customHeight="1">
      <c r="A2322" s="357">
        <v>494</v>
      </c>
      <c r="B2322" s="263" t="s">
        <v>366</v>
      </c>
      <c r="C2322" s="344">
        <v>0</v>
      </c>
      <c r="D2322" s="264"/>
      <c r="E2322" s="421">
        <v>0</v>
      </c>
      <c r="F2322" s="263" t="s">
        <v>55</v>
      </c>
      <c r="G2322" s="263" t="s">
        <v>748</v>
      </c>
      <c r="H2322" s="263" t="s">
        <v>358</v>
      </c>
      <c r="I2322" s="263" t="s">
        <v>103</v>
      </c>
      <c r="J2322" s="263"/>
      <c r="K2322" s="263"/>
      <c r="L2322" s="277" t="s">
        <v>238</v>
      </c>
      <c r="M2322" s="265">
        <v>0</v>
      </c>
      <c r="N2322" s="268">
        <v>0</v>
      </c>
      <c r="O2322" s="263"/>
      <c r="P2322" s="263"/>
      <c r="Q2322" s="277" t="s">
        <v>238</v>
      </c>
      <c r="R2322" s="265">
        <v>0</v>
      </c>
      <c r="S2322" s="268">
        <v>0</v>
      </c>
      <c r="T2322" s="263"/>
      <c r="U2322" s="263"/>
      <c r="V2322" s="277" t="s">
        <v>238</v>
      </c>
      <c r="W2322" s="265">
        <v>0</v>
      </c>
      <c r="X2322" s="268">
        <v>0</v>
      </c>
      <c r="Y2322" s="263"/>
      <c r="Z2322" s="263"/>
      <c r="AA2322" s="276" t="s">
        <v>238</v>
      </c>
      <c r="AB2322" s="265">
        <v>0</v>
      </c>
      <c r="AC2322" s="268">
        <v>0</v>
      </c>
      <c r="AD2322" s="263"/>
      <c r="AE2322" s="263"/>
      <c r="AF2322" s="276" t="s">
        <v>238</v>
      </c>
      <c r="AG2322" s="265">
        <v>0</v>
      </c>
      <c r="AH2322" s="268">
        <v>0</v>
      </c>
      <c r="AI2322" s="263"/>
      <c r="AJ2322" s="263"/>
      <c r="AK2322" s="263"/>
      <c r="AL2322" s="265">
        <v>0</v>
      </c>
      <c r="AM2322" s="268">
        <v>0</v>
      </c>
      <c r="AN2322" s="263"/>
      <c r="AO2322" s="313"/>
      <c r="AP2322" s="263"/>
      <c r="AQ2322" s="265">
        <v>0</v>
      </c>
      <c r="AR2322" s="268">
        <v>0</v>
      </c>
      <c r="AS2322" s="263"/>
      <c r="AT2322" s="263"/>
      <c r="AU2322" s="422">
        <v>0</v>
      </c>
      <c r="AV2322" s="265">
        <v>0</v>
      </c>
      <c r="AW2322" s="268">
        <v>0</v>
      </c>
      <c r="AX2322" s="422"/>
      <c r="AY2322" s="263"/>
      <c r="AZ2322" s="422">
        <v>0</v>
      </c>
      <c r="BA2322" s="265">
        <v>0</v>
      </c>
      <c r="BB2322" s="268">
        <v>0</v>
      </c>
      <c r="BC2322" s="422"/>
      <c r="BD2322" s="263"/>
    </row>
    <row r="2323" spans="1:56" ht="11.25" customHeight="1">
      <c r="A2323" s="123">
        <v>494</v>
      </c>
      <c r="B2323" s="55" t="s">
        <v>366</v>
      </c>
      <c r="C2323" s="345">
        <v>1</v>
      </c>
      <c r="D2323" s="57">
        <v>34854</v>
      </c>
      <c r="E2323" s="94">
        <v>0</v>
      </c>
      <c r="F2323" s="55" t="s">
        <v>55</v>
      </c>
      <c r="G2323" s="55" t="s">
        <v>748</v>
      </c>
      <c r="H2323" s="55" t="s">
        <v>358</v>
      </c>
      <c r="I2323" s="55" t="s">
        <v>103</v>
      </c>
      <c r="J2323" s="55"/>
      <c r="K2323" s="55"/>
      <c r="L2323" s="228" t="s">
        <v>238</v>
      </c>
      <c r="M2323" s="8"/>
      <c r="N2323" s="58"/>
      <c r="O2323" s="55"/>
      <c r="P2323" s="55"/>
      <c r="Q2323" s="228" t="s">
        <v>238</v>
      </c>
      <c r="R2323" s="8"/>
      <c r="S2323" s="58"/>
      <c r="T2323" s="55"/>
      <c r="U2323" s="55"/>
      <c r="V2323" s="228" t="s">
        <v>238</v>
      </c>
      <c r="W2323" s="8"/>
      <c r="X2323" s="58"/>
      <c r="Y2323" s="55"/>
      <c r="Z2323" s="55"/>
      <c r="AA2323" s="228" t="s">
        <v>238</v>
      </c>
      <c r="AB2323" s="8"/>
      <c r="AC2323" s="58"/>
      <c r="AD2323" s="55"/>
      <c r="AE2323" s="55"/>
      <c r="AF2323" s="228" t="s">
        <v>238</v>
      </c>
      <c r="AG2323" s="8"/>
      <c r="AH2323" s="58"/>
      <c r="AI2323" s="55"/>
      <c r="AJ2323" s="55"/>
      <c r="AK2323" s="55"/>
      <c r="AL2323" s="8">
        <v>0</v>
      </c>
      <c r="AM2323" s="58">
        <v>0</v>
      </c>
      <c r="AN2323" s="55"/>
      <c r="AO2323" s="228"/>
      <c r="AP2323" s="55"/>
      <c r="AQ2323" s="200">
        <v>0</v>
      </c>
      <c r="AR2323" s="201">
        <v>0</v>
      </c>
      <c r="AS2323" s="55"/>
      <c r="AT2323" s="55"/>
      <c r="AU2323" s="245">
        <v>0</v>
      </c>
      <c r="AV2323" s="200">
        <v>0</v>
      </c>
      <c r="AW2323" s="201">
        <v>0</v>
      </c>
      <c r="AX2323" s="423"/>
      <c r="AY2323" s="55"/>
      <c r="AZ2323" s="423">
        <v>0</v>
      </c>
      <c r="BA2323" s="200">
        <v>0</v>
      </c>
      <c r="BB2323" s="201">
        <v>0</v>
      </c>
      <c r="BC2323" s="425"/>
      <c r="BD2323" s="136"/>
    </row>
    <row r="2324" spans="1:56" ht="11.25" customHeight="1">
      <c r="A2324" s="123">
        <v>494</v>
      </c>
      <c r="B2324" s="55" t="s">
        <v>366</v>
      </c>
      <c r="C2324" s="345">
        <v>2</v>
      </c>
      <c r="D2324" s="57">
        <v>34922</v>
      </c>
      <c r="E2324" s="94">
        <v>0</v>
      </c>
      <c r="F2324" s="55" t="s">
        <v>55</v>
      </c>
      <c r="G2324" s="55" t="s">
        <v>748</v>
      </c>
      <c r="H2324" s="55" t="s">
        <v>358</v>
      </c>
      <c r="I2324" s="55" t="s">
        <v>103</v>
      </c>
      <c r="J2324" s="55"/>
      <c r="K2324" s="55"/>
      <c r="L2324" s="228" t="s">
        <v>238</v>
      </c>
      <c r="M2324" s="8"/>
      <c r="N2324" s="58"/>
      <c r="O2324" s="55"/>
      <c r="P2324" s="55"/>
      <c r="Q2324" s="228" t="s">
        <v>238</v>
      </c>
      <c r="R2324" s="8"/>
      <c r="S2324" s="58"/>
      <c r="T2324" s="55"/>
      <c r="U2324" s="55"/>
      <c r="V2324" s="228" t="s">
        <v>238</v>
      </c>
      <c r="W2324" s="8"/>
      <c r="X2324" s="58"/>
      <c r="Y2324" s="55"/>
      <c r="Z2324" s="55"/>
      <c r="AA2324" s="228" t="s">
        <v>238</v>
      </c>
      <c r="AB2324" s="8"/>
      <c r="AC2324" s="58"/>
      <c r="AD2324" s="55"/>
      <c r="AE2324" s="55"/>
      <c r="AF2324" s="228" t="s">
        <v>238</v>
      </c>
      <c r="AG2324" s="8"/>
      <c r="AH2324" s="58"/>
      <c r="AI2324" s="55"/>
      <c r="AJ2324" s="55"/>
      <c r="AK2324" s="55"/>
      <c r="AL2324" s="8">
        <v>0</v>
      </c>
      <c r="AM2324" s="58">
        <v>0</v>
      </c>
      <c r="AN2324" s="55"/>
      <c r="AO2324" s="228"/>
      <c r="AP2324" s="55"/>
      <c r="AQ2324" s="200">
        <v>0</v>
      </c>
      <c r="AR2324" s="201">
        <v>0</v>
      </c>
      <c r="AS2324" s="55"/>
      <c r="AT2324" s="55"/>
      <c r="AU2324" s="245">
        <v>0</v>
      </c>
      <c r="AV2324" s="200">
        <v>0</v>
      </c>
      <c r="AW2324" s="201">
        <v>0</v>
      </c>
      <c r="AX2324" s="423"/>
      <c r="AY2324" s="55"/>
      <c r="AZ2324" s="423">
        <v>0</v>
      </c>
      <c r="BA2324" s="200">
        <v>0</v>
      </c>
      <c r="BB2324" s="201">
        <v>0</v>
      </c>
      <c r="BC2324" s="425"/>
      <c r="BD2324" s="136"/>
    </row>
    <row r="2325" spans="1:56" ht="11.25" customHeight="1">
      <c r="A2325" s="123">
        <v>494</v>
      </c>
      <c r="B2325" s="55" t="s">
        <v>366</v>
      </c>
      <c r="C2325" s="345">
        <v>3</v>
      </c>
      <c r="D2325" s="57">
        <v>34918</v>
      </c>
      <c r="E2325" s="94">
        <v>0</v>
      </c>
      <c r="F2325" s="55" t="s">
        <v>55</v>
      </c>
      <c r="G2325" s="55" t="s">
        <v>748</v>
      </c>
      <c r="H2325" s="55" t="s">
        <v>358</v>
      </c>
      <c r="I2325" s="55" t="s">
        <v>103</v>
      </c>
      <c r="J2325" s="55"/>
      <c r="K2325" s="55"/>
      <c r="L2325" s="228" t="s">
        <v>238</v>
      </c>
      <c r="M2325" s="8"/>
      <c r="N2325" s="58"/>
      <c r="O2325" s="55"/>
      <c r="P2325" s="55"/>
      <c r="Q2325" s="228" t="s">
        <v>238</v>
      </c>
      <c r="R2325" s="8"/>
      <c r="S2325" s="58"/>
      <c r="T2325" s="55"/>
      <c r="U2325" s="55"/>
      <c r="V2325" s="228" t="s">
        <v>238</v>
      </c>
      <c r="W2325" s="8"/>
      <c r="X2325" s="58"/>
      <c r="Y2325" s="55"/>
      <c r="Z2325" s="55"/>
      <c r="AA2325" s="228" t="s">
        <v>238</v>
      </c>
      <c r="AB2325" s="8"/>
      <c r="AC2325" s="58"/>
      <c r="AD2325" s="55"/>
      <c r="AE2325" s="55"/>
      <c r="AF2325" s="228" t="s">
        <v>238</v>
      </c>
      <c r="AG2325" s="8"/>
      <c r="AH2325" s="58"/>
      <c r="AI2325" s="55"/>
      <c r="AJ2325" s="55"/>
      <c r="AK2325" s="55"/>
      <c r="AL2325" s="8">
        <v>0</v>
      </c>
      <c r="AM2325" s="58">
        <v>0</v>
      </c>
      <c r="AN2325" s="55"/>
      <c r="AO2325" s="228"/>
      <c r="AP2325" s="55"/>
      <c r="AQ2325" s="200">
        <v>0</v>
      </c>
      <c r="AR2325" s="201">
        <v>0</v>
      </c>
      <c r="AS2325" s="55"/>
      <c r="AT2325" s="55"/>
      <c r="AU2325" s="245">
        <v>0</v>
      </c>
      <c r="AV2325" s="200">
        <v>0</v>
      </c>
      <c r="AW2325" s="201">
        <v>0</v>
      </c>
      <c r="AX2325" s="423"/>
      <c r="AY2325" s="55"/>
      <c r="AZ2325" s="423">
        <v>0</v>
      </c>
      <c r="BA2325" s="200">
        <v>0</v>
      </c>
      <c r="BB2325" s="201">
        <v>0</v>
      </c>
      <c r="BC2325" s="425"/>
      <c r="BD2325" s="136"/>
    </row>
    <row r="2326" spans="1:56" ht="11.25" customHeight="1">
      <c r="A2326" s="357">
        <v>495</v>
      </c>
      <c r="B2326" s="263" t="s">
        <v>791</v>
      </c>
      <c r="C2326" s="344">
        <v>0</v>
      </c>
      <c r="D2326" s="264"/>
      <c r="E2326" s="421">
        <v>60</v>
      </c>
      <c r="F2326" s="263" t="s">
        <v>551</v>
      </c>
      <c r="G2326" s="263" t="s">
        <v>748</v>
      </c>
      <c r="H2326" s="263" t="s">
        <v>65</v>
      </c>
      <c r="I2326" s="263" t="s">
        <v>103</v>
      </c>
      <c r="J2326" s="263"/>
      <c r="K2326" s="263"/>
      <c r="L2326" s="267">
        <v>57.520949999999999</v>
      </c>
      <c r="M2326" s="265">
        <v>0</v>
      </c>
      <c r="N2326" s="268">
        <v>0</v>
      </c>
      <c r="O2326" s="263"/>
      <c r="P2326" s="263"/>
      <c r="Q2326" s="267">
        <v>110.40519999999998</v>
      </c>
      <c r="R2326" s="265">
        <v>0</v>
      </c>
      <c r="S2326" s="268">
        <v>0</v>
      </c>
      <c r="T2326" s="263"/>
      <c r="U2326" s="263"/>
      <c r="V2326" s="267">
        <v>112.2559</v>
      </c>
      <c r="W2326" s="265">
        <v>0</v>
      </c>
      <c r="X2326" s="268">
        <v>0</v>
      </c>
      <c r="Y2326" s="263"/>
      <c r="Z2326" s="263"/>
      <c r="AA2326" s="265">
        <v>106.04709999999999</v>
      </c>
      <c r="AB2326" s="265">
        <v>0</v>
      </c>
      <c r="AC2326" s="268">
        <v>0</v>
      </c>
      <c r="AD2326" s="263"/>
      <c r="AE2326" s="263"/>
      <c r="AF2326" s="271">
        <v>116.13639999999999</v>
      </c>
      <c r="AG2326" s="265">
        <v>0</v>
      </c>
      <c r="AH2326" s="268">
        <v>0</v>
      </c>
      <c r="AI2326" s="263"/>
      <c r="AJ2326" s="263"/>
      <c r="AK2326" s="263">
        <v>126.0665</v>
      </c>
      <c r="AL2326" s="265">
        <v>0</v>
      </c>
      <c r="AM2326" s="268">
        <v>0</v>
      </c>
      <c r="AN2326" s="263"/>
      <c r="AO2326" s="313"/>
      <c r="AP2326" s="263">
        <v>46.983899999999998</v>
      </c>
      <c r="AQ2326" s="265">
        <v>0</v>
      </c>
      <c r="AR2326" s="268">
        <v>0</v>
      </c>
      <c r="AS2326" s="263"/>
      <c r="AT2326" s="263"/>
      <c r="AU2326" s="422">
        <v>112.04694999999998</v>
      </c>
      <c r="AV2326" s="265">
        <v>0</v>
      </c>
      <c r="AW2326" s="268">
        <v>0</v>
      </c>
      <c r="AX2326" s="422"/>
      <c r="AY2326" s="263"/>
      <c r="AZ2326" s="422">
        <v>111.92755</v>
      </c>
      <c r="BA2326" s="265">
        <v>0</v>
      </c>
      <c r="BB2326" s="268">
        <v>0</v>
      </c>
      <c r="BC2326" s="422"/>
      <c r="BD2326" s="263"/>
    </row>
    <row r="2327" spans="1:56" s="4" customFormat="1" ht="11.25" customHeight="1">
      <c r="A2327" s="123">
        <v>495</v>
      </c>
      <c r="B2327" s="55" t="s">
        <v>791</v>
      </c>
      <c r="C2327" s="345">
        <v>1</v>
      </c>
      <c r="D2327" s="57">
        <v>31695</v>
      </c>
      <c r="E2327" s="8">
        <v>60</v>
      </c>
      <c r="F2327" s="55" t="s">
        <v>551</v>
      </c>
      <c r="G2327" s="55" t="s">
        <v>748</v>
      </c>
      <c r="H2327" s="55" t="s">
        <v>65</v>
      </c>
      <c r="I2327" s="55" t="s">
        <v>103</v>
      </c>
      <c r="J2327" s="55"/>
      <c r="K2327" s="55"/>
      <c r="L2327" s="55"/>
      <c r="M2327" s="8"/>
      <c r="N2327" s="58"/>
      <c r="O2327" s="55"/>
      <c r="P2327" s="55"/>
      <c r="Q2327" s="55"/>
      <c r="R2327" s="8"/>
      <c r="S2327" s="58"/>
      <c r="T2327" s="55"/>
      <c r="U2327" s="55"/>
      <c r="V2327" s="55"/>
      <c r="W2327" s="8"/>
      <c r="X2327" s="58"/>
      <c r="Y2327" s="55"/>
      <c r="Z2327" s="55"/>
      <c r="AA2327" s="55"/>
      <c r="AB2327" s="8"/>
      <c r="AC2327" s="58"/>
      <c r="AD2327" s="55"/>
      <c r="AE2327" s="55"/>
      <c r="AF2327" s="55"/>
      <c r="AG2327" s="8"/>
      <c r="AH2327" s="58"/>
      <c r="AI2327" s="55"/>
      <c r="AJ2327" s="55"/>
      <c r="AK2327" s="55">
        <v>126.05655</v>
      </c>
      <c r="AL2327" s="8">
        <v>0</v>
      </c>
      <c r="AM2327" s="58">
        <v>0</v>
      </c>
      <c r="AN2327" s="55"/>
      <c r="AO2327" s="228"/>
      <c r="AP2327" s="55">
        <v>46.98</v>
      </c>
      <c r="AQ2327" s="200">
        <v>0</v>
      </c>
      <c r="AR2327" s="201">
        <v>0</v>
      </c>
      <c r="AS2327" s="55"/>
      <c r="AT2327" s="55"/>
      <c r="AU2327" s="423">
        <v>112.04694999999998</v>
      </c>
      <c r="AV2327" s="200">
        <v>0</v>
      </c>
      <c r="AW2327" s="201">
        <v>0</v>
      </c>
      <c r="AX2327" s="423"/>
      <c r="AY2327" s="55"/>
      <c r="AZ2327" s="423">
        <v>111.92755</v>
      </c>
      <c r="BA2327" s="200">
        <v>0</v>
      </c>
      <c r="BB2327" s="201">
        <v>0</v>
      </c>
      <c r="BC2327" s="425"/>
      <c r="BD2327" s="136"/>
    </row>
    <row r="2328" spans="1:56" ht="11.25" customHeight="1">
      <c r="A2328" s="357">
        <v>496</v>
      </c>
      <c r="B2328" s="263" t="s">
        <v>281</v>
      </c>
      <c r="C2328" s="344">
        <v>0</v>
      </c>
      <c r="D2328" s="264"/>
      <c r="E2328" s="421">
        <v>0</v>
      </c>
      <c r="F2328" s="263" t="s">
        <v>832</v>
      </c>
      <c r="G2328" s="263" t="s">
        <v>589</v>
      </c>
      <c r="H2328" s="263" t="s">
        <v>447</v>
      </c>
      <c r="I2328" s="263" t="s">
        <v>103</v>
      </c>
      <c r="J2328" s="263"/>
      <c r="K2328" s="263"/>
      <c r="L2328" s="277" t="s">
        <v>238</v>
      </c>
      <c r="M2328" s="265">
        <v>0</v>
      </c>
      <c r="N2328" s="268">
        <v>0</v>
      </c>
      <c r="O2328" s="263"/>
      <c r="P2328" s="263"/>
      <c r="Q2328" s="277" t="s">
        <v>238</v>
      </c>
      <c r="R2328" s="265">
        <v>0</v>
      </c>
      <c r="S2328" s="268">
        <v>0</v>
      </c>
      <c r="T2328" s="263"/>
      <c r="U2328" s="263"/>
      <c r="V2328" s="277" t="s">
        <v>238</v>
      </c>
      <c r="W2328" s="265">
        <v>0</v>
      </c>
      <c r="X2328" s="268">
        <v>0</v>
      </c>
      <c r="Y2328" s="263"/>
      <c r="Z2328" s="263"/>
      <c r="AA2328" s="276" t="s">
        <v>238</v>
      </c>
      <c r="AB2328" s="265">
        <v>0</v>
      </c>
      <c r="AC2328" s="268">
        <v>0</v>
      </c>
      <c r="AD2328" s="263"/>
      <c r="AE2328" s="263"/>
      <c r="AF2328" s="276" t="s">
        <v>238</v>
      </c>
      <c r="AG2328" s="265">
        <v>0</v>
      </c>
      <c r="AH2328" s="268">
        <v>0</v>
      </c>
      <c r="AI2328" s="263"/>
      <c r="AJ2328" s="263"/>
      <c r="AK2328" s="263"/>
      <c r="AL2328" s="265">
        <v>0</v>
      </c>
      <c r="AM2328" s="268">
        <v>0</v>
      </c>
      <c r="AN2328" s="263"/>
      <c r="AO2328" s="313"/>
      <c r="AP2328" s="263"/>
      <c r="AQ2328" s="265">
        <v>0</v>
      </c>
      <c r="AR2328" s="268">
        <v>0</v>
      </c>
      <c r="AS2328" s="263"/>
      <c r="AT2328" s="263"/>
      <c r="AU2328" s="422">
        <v>0</v>
      </c>
      <c r="AV2328" s="265">
        <v>0</v>
      </c>
      <c r="AW2328" s="268">
        <v>0</v>
      </c>
      <c r="AX2328" s="422"/>
      <c r="AY2328" s="263"/>
      <c r="AZ2328" s="422">
        <v>0</v>
      </c>
      <c r="BA2328" s="265">
        <v>0</v>
      </c>
      <c r="BB2328" s="268">
        <v>0</v>
      </c>
      <c r="BC2328" s="422"/>
      <c r="BD2328" s="263"/>
    </row>
    <row r="2329" spans="1:56" ht="11.25" customHeight="1">
      <c r="A2329" s="123">
        <v>496</v>
      </c>
      <c r="B2329" s="55" t="s">
        <v>281</v>
      </c>
      <c r="C2329" s="345">
        <v>1</v>
      </c>
      <c r="D2329" s="57">
        <v>19411</v>
      </c>
      <c r="E2329" s="94">
        <v>0</v>
      </c>
      <c r="F2329" s="55" t="s">
        <v>832</v>
      </c>
      <c r="G2329" s="55" t="s">
        <v>589</v>
      </c>
      <c r="H2329" s="55" t="s">
        <v>447</v>
      </c>
      <c r="I2329" s="55" t="s">
        <v>103</v>
      </c>
      <c r="J2329" s="55"/>
      <c r="K2329" s="55"/>
      <c r="L2329" s="228" t="s">
        <v>238</v>
      </c>
      <c r="M2329" s="8"/>
      <c r="N2329" s="58"/>
      <c r="O2329" s="55"/>
      <c r="P2329" s="55"/>
      <c r="Q2329" s="228" t="s">
        <v>238</v>
      </c>
      <c r="R2329" s="8"/>
      <c r="S2329" s="58"/>
      <c r="T2329" s="55"/>
      <c r="U2329" s="55"/>
      <c r="V2329" s="228" t="s">
        <v>238</v>
      </c>
      <c r="W2329" s="8"/>
      <c r="X2329" s="58"/>
      <c r="Y2329" s="55"/>
      <c r="Z2329" s="55"/>
      <c r="AA2329" s="228" t="s">
        <v>238</v>
      </c>
      <c r="AB2329" s="8"/>
      <c r="AC2329" s="58"/>
      <c r="AD2329" s="55"/>
      <c r="AE2329" s="55"/>
      <c r="AF2329" s="228" t="s">
        <v>238</v>
      </c>
      <c r="AG2329" s="8"/>
      <c r="AH2329" s="58"/>
      <c r="AI2329" s="55"/>
      <c r="AJ2329" s="55"/>
      <c r="AK2329" s="55"/>
      <c r="AL2329" s="8">
        <v>0</v>
      </c>
      <c r="AM2329" s="58">
        <v>0</v>
      </c>
      <c r="AN2329" s="55"/>
      <c r="AO2329" s="228"/>
      <c r="AP2329" s="55"/>
      <c r="AQ2329" s="200">
        <v>0</v>
      </c>
      <c r="AR2329" s="201">
        <v>0</v>
      </c>
      <c r="AS2329" s="55"/>
      <c r="AT2329" s="55"/>
      <c r="AU2329" s="245">
        <v>0</v>
      </c>
      <c r="AV2329" s="200">
        <v>0</v>
      </c>
      <c r="AW2329" s="201">
        <v>0</v>
      </c>
      <c r="AX2329" s="423"/>
      <c r="AY2329" s="55"/>
      <c r="AZ2329" s="423">
        <v>0</v>
      </c>
      <c r="BA2329" s="200">
        <v>0</v>
      </c>
      <c r="BB2329" s="201">
        <v>0</v>
      </c>
      <c r="BC2329" s="425"/>
      <c r="BD2329" s="136"/>
    </row>
    <row r="2330" spans="1:56" ht="11.25" customHeight="1">
      <c r="A2330" s="123">
        <v>496</v>
      </c>
      <c r="B2330" s="55" t="s">
        <v>281</v>
      </c>
      <c r="C2330" s="345">
        <v>2</v>
      </c>
      <c r="D2330" s="57">
        <v>19550</v>
      </c>
      <c r="E2330" s="94">
        <v>0</v>
      </c>
      <c r="F2330" s="55" t="s">
        <v>832</v>
      </c>
      <c r="G2330" s="55" t="s">
        <v>589</v>
      </c>
      <c r="H2330" s="55" t="s">
        <v>447</v>
      </c>
      <c r="I2330" s="55" t="s">
        <v>103</v>
      </c>
      <c r="J2330" s="55"/>
      <c r="K2330" s="55"/>
      <c r="L2330" s="228" t="s">
        <v>238</v>
      </c>
      <c r="M2330" s="8"/>
      <c r="N2330" s="58"/>
      <c r="O2330" s="55"/>
      <c r="P2330" s="55"/>
      <c r="Q2330" s="228" t="s">
        <v>238</v>
      </c>
      <c r="R2330" s="8"/>
      <c r="S2330" s="58"/>
      <c r="T2330" s="55"/>
      <c r="U2330" s="55"/>
      <c r="V2330" s="228" t="s">
        <v>238</v>
      </c>
      <c r="W2330" s="8"/>
      <c r="X2330" s="58"/>
      <c r="Y2330" s="55"/>
      <c r="Z2330" s="55"/>
      <c r="AA2330" s="228" t="s">
        <v>238</v>
      </c>
      <c r="AB2330" s="8"/>
      <c r="AC2330" s="58"/>
      <c r="AD2330" s="55"/>
      <c r="AE2330" s="55"/>
      <c r="AF2330" s="228" t="s">
        <v>238</v>
      </c>
      <c r="AG2330" s="8"/>
      <c r="AH2330" s="58"/>
      <c r="AI2330" s="55"/>
      <c r="AJ2330" s="55"/>
      <c r="AK2330" s="55"/>
      <c r="AL2330" s="8">
        <v>0</v>
      </c>
      <c r="AM2330" s="58">
        <v>0</v>
      </c>
      <c r="AN2330" s="55"/>
      <c r="AO2330" s="228"/>
      <c r="AP2330" s="55"/>
      <c r="AQ2330" s="200">
        <v>0</v>
      </c>
      <c r="AR2330" s="201">
        <v>0</v>
      </c>
      <c r="AS2330" s="55"/>
      <c r="AT2330" s="55"/>
      <c r="AU2330" s="245">
        <v>0</v>
      </c>
      <c r="AV2330" s="200">
        <v>0</v>
      </c>
      <c r="AW2330" s="201">
        <v>0</v>
      </c>
      <c r="AX2330" s="423"/>
      <c r="AY2330" s="55"/>
      <c r="AZ2330" s="423">
        <v>0</v>
      </c>
      <c r="BA2330" s="200">
        <v>0</v>
      </c>
      <c r="BB2330" s="201">
        <v>0</v>
      </c>
      <c r="BC2330" s="425"/>
      <c r="BD2330" s="136"/>
    </row>
    <row r="2331" spans="1:56" ht="11.25" customHeight="1">
      <c r="A2331" s="357">
        <v>497</v>
      </c>
      <c r="B2331" s="263" t="s">
        <v>1019</v>
      </c>
      <c r="C2331" s="344">
        <v>0</v>
      </c>
      <c r="D2331" s="263"/>
      <c r="E2331" s="421">
        <v>3300</v>
      </c>
      <c r="F2331" s="263" t="s">
        <v>551</v>
      </c>
      <c r="G2331" s="263" t="s">
        <v>338</v>
      </c>
      <c r="H2331" s="263" t="s">
        <v>342</v>
      </c>
      <c r="I2331" s="263" t="s">
        <v>849</v>
      </c>
      <c r="J2331" s="263" t="s">
        <v>591</v>
      </c>
      <c r="K2331" s="263" t="s">
        <v>848</v>
      </c>
      <c r="L2331" s="263">
        <v>16604</v>
      </c>
      <c r="M2331" s="265">
        <v>15662184.632506905</v>
      </c>
      <c r="N2331" s="268">
        <v>0.94327780248776838</v>
      </c>
      <c r="O2331" s="263">
        <v>1</v>
      </c>
      <c r="P2331" s="263"/>
      <c r="Q2331" s="263">
        <v>20518</v>
      </c>
      <c r="R2331" s="265">
        <v>19498659.33210412</v>
      </c>
      <c r="S2331" s="268">
        <v>0.95031968671917921</v>
      </c>
      <c r="T2331" s="263">
        <v>1</v>
      </c>
      <c r="U2331" s="263"/>
      <c r="V2331" s="263">
        <v>22018.959999999999</v>
      </c>
      <c r="W2331" s="265">
        <v>21176538.016994473</v>
      </c>
      <c r="X2331" s="268">
        <v>0.96174106392829062</v>
      </c>
      <c r="Y2331" s="263">
        <v>1</v>
      </c>
      <c r="Z2331" s="263"/>
      <c r="AA2331" s="263">
        <v>17065.216</v>
      </c>
      <c r="AB2331" s="265">
        <v>16340330.386389213</v>
      </c>
      <c r="AC2331" s="268">
        <v>0.95752262300044799</v>
      </c>
      <c r="AD2331" s="263">
        <v>1</v>
      </c>
      <c r="AE2331" s="263"/>
      <c r="AF2331" s="263">
        <v>20467.240000000002</v>
      </c>
      <c r="AG2331" s="265">
        <v>20204958.744798653</v>
      </c>
      <c r="AH2331" s="268">
        <v>0.98718531393576514</v>
      </c>
      <c r="AI2331" s="263">
        <v>1</v>
      </c>
      <c r="AJ2331" s="263"/>
      <c r="AK2331" s="263">
        <v>21374</v>
      </c>
      <c r="AL2331" s="265">
        <v>19361624.455337759</v>
      </c>
      <c r="AM2331" s="268">
        <v>0.90584937098052576</v>
      </c>
      <c r="AN2331" s="263"/>
      <c r="AO2331" s="313"/>
      <c r="AP2331" s="263">
        <v>20096.060000000001</v>
      </c>
      <c r="AQ2331" s="265">
        <v>18126009.869666826</v>
      </c>
      <c r="AR2331" s="268">
        <v>0.90196833954848987</v>
      </c>
      <c r="AS2331" s="263"/>
      <c r="AT2331" s="263"/>
      <c r="AU2331" s="422">
        <v>20391.593167409999</v>
      </c>
      <c r="AV2331" s="265">
        <v>18744809.712154772</v>
      </c>
      <c r="AW2331" s="268">
        <v>0.91924204049504432</v>
      </c>
      <c r="AX2331" s="422"/>
      <c r="AY2331" s="263"/>
      <c r="AZ2331" s="422">
        <v>19656.5</v>
      </c>
      <c r="BA2331" s="265">
        <v>17693358.262523282</v>
      </c>
      <c r="BB2331" s="268">
        <v>0.90012760473753117</v>
      </c>
      <c r="BC2331" s="422"/>
      <c r="BD2331" s="263"/>
    </row>
    <row r="2332" spans="1:56" s="4" customFormat="1" ht="11.25" customHeight="1">
      <c r="A2332" s="123">
        <v>497</v>
      </c>
      <c r="B2332" s="136" t="s">
        <v>881</v>
      </c>
      <c r="C2332" s="346">
        <v>1</v>
      </c>
      <c r="D2332" s="140">
        <v>41163</v>
      </c>
      <c r="E2332" s="127">
        <v>660</v>
      </c>
      <c r="F2332" s="136" t="s">
        <v>551</v>
      </c>
      <c r="G2332" s="136" t="s">
        <v>338</v>
      </c>
      <c r="H2332" s="136" t="s">
        <v>342</v>
      </c>
      <c r="I2332" s="136" t="s">
        <v>849</v>
      </c>
      <c r="J2332" s="136" t="s">
        <v>591</v>
      </c>
      <c r="K2332" s="136" t="s">
        <v>848</v>
      </c>
      <c r="L2332" s="136">
        <v>3493</v>
      </c>
      <c r="M2332" s="126">
        <v>3109111.0384142646</v>
      </c>
      <c r="N2332" s="221">
        <v>0.8900976348165659</v>
      </c>
      <c r="O2332" s="136"/>
      <c r="P2332" s="135" t="s">
        <v>3</v>
      </c>
      <c r="Q2332" s="136"/>
      <c r="R2332" s="126"/>
      <c r="S2332" s="221"/>
      <c r="T2332" s="136"/>
      <c r="U2332" s="135" t="s">
        <v>3</v>
      </c>
      <c r="V2332" s="136"/>
      <c r="W2332" s="126"/>
      <c r="X2332" s="221"/>
      <c r="Y2332" s="136"/>
      <c r="Z2332" s="135" t="s">
        <v>3</v>
      </c>
      <c r="AA2332" s="136"/>
      <c r="AB2332" s="126"/>
      <c r="AC2332" s="221"/>
      <c r="AD2332" s="136"/>
      <c r="AE2332" s="135" t="s">
        <v>3</v>
      </c>
      <c r="AF2332" s="136"/>
      <c r="AG2332" s="126"/>
      <c r="AH2332" s="221"/>
      <c r="AI2332" s="136"/>
      <c r="AJ2332" s="135" t="s">
        <v>3</v>
      </c>
      <c r="AK2332" s="136">
        <v>4548.7269999999999</v>
      </c>
      <c r="AL2332" s="8">
        <v>4088649.7946286621</v>
      </c>
      <c r="AM2332" s="58">
        <v>0.8988558325502195</v>
      </c>
      <c r="AN2332" s="237">
        <v>1</v>
      </c>
      <c r="AO2332" s="237" t="s">
        <v>3</v>
      </c>
      <c r="AP2332" s="136">
        <v>3837.8</v>
      </c>
      <c r="AQ2332" s="200">
        <v>3470854.0185284498</v>
      </c>
      <c r="AR2332" s="201">
        <v>0.90438637201741867</v>
      </c>
      <c r="AS2332" s="136">
        <v>1</v>
      </c>
      <c r="AT2332" s="136" t="s">
        <v>3</v>
      </c>
      <c r="AU2332" s="423">
        <v>4222.5360770153411</v>
      </c>
      <c r="AV2332" s="200">
        <v>3930085.49962465</v>
      </c>
      <c r="AW2332" s="201">
        <v>0.93074053790029254</v>
      </c>
      <c r="AX2332" s="423">
        <v>1</v>
      </c>
      <c r="AY2332" s="136" t="s">
        <v>3</v>
      </c>
      <c r="AZ2332" s="423">
        <v>3898.44</v>
      </c>
      <c r="BA2332" s="200">
        <v>3501315.8803151427</v>
      </c>
      <c r="BB2332" s="201">
        <v>0.8981325556671752</v>
      </c>
      <c r="BC2332" s="425">
        <v>1</v>
      </c>
      <c r="BD2332" s="136" t="s">
        <v>3</v>
      </c>
    </row>
    <row r="2333" spans="1:56" ht="11.25" customHeight="1">
      <c r="A2333" s="123">
        <v>497</v>
      </c>
      <c r="B2333" s="136" t="s">
        <v>881</v>
      </c>
      <c r="C2333" s="346">
        <v>2</v>
      </c>
      <c r="D2333" s="140">
        <v>41358</v>
      </c>
      <c r="E2333" s="127">
        <v>660</v>
      </c>
      <c r="F2333" s="136" t="s">
        <v>551</v>
      </c>
      <c r="G2333" s="136" t="s">
        <v>338</v>
      </c>
      <c r="H2333" s="136" t="s">
        <v>342</v>
      </c>
      <c r="I2333" s="136" t="s">
        <v>849</v>
      </c>
      <c r="J2333" s="136" t="s">
        <v>591</v>
      </c>
      <c r="K2333" s="136" t="s">
        <v>848</v>
      </c>
      <c r="L2333" s="136">
        <v>2647</v>
      </c>
      <c r="M2333" s="126">
        <v>2514872.6696205307</v>
      </c>
      <c r="N2333" s="221">
        <v>0.9500841215037894</v>
      </c>
      <c r="O2333" s="136"/>
      <c r="P2333" s="135" t="s">
        <v>3</v>
      </c>
      <c r="Q2333" s="136"/>
      <c r="R2333" s="126"/>
      <c r="S2333" s="221"/>
      <c r="T2333" s="136"/>
      <c r="U2333" s="135" t="s">
        <v>3</v>
      </c>
      <c r="V2333" s="136"/>
      <c r="W2333" s="126"/>
      <c r="X2333" s="221"/>
      <c r="Y2333" s="136"/>
      <c r="Z2333" s="135" t="s">
        <v>3</v>
      </c>
      <c r="AA2333" s="136"/>
      <c r="AB2333" s="126"/>
      <c r="AC2333" s="221"/>
      <c r="AD2333" s="136"/>
      <c r="AE2333" s="135" t="s">
        <v>3</v>
      </c>
      <c r="AF2333" s="136"/>
      <c r="AG2333" s="126"/>
      <c r="AH2333" s="221"/>
      <c r="AI2333" s="136"/>
      <c r="AJ2333" s="135" t="s">
        <v>3</v>
      </c>
      <c r="AK2333" s="136">
        <v>4169.0320000000002</v>
      </c>
      <c r="AL2333" s="8">
        <v>3738075.997428243</v>
      </c>
      <c r="AM2333" s="58">
        <v>0.89662924089530693</v>
      </c>
      <c r="AN2333" s="237">
        <v>1</v>
      </c>
      <c r="AO2333" s="237" t="s">
        <v>3</v>
      </c>
      <c r="AP2333" s="136">
        <v>4134.0200000000004</v>
      </c>
      <c r="AQ2333" s="200">
        <v>3733201.8643843723</v>
      </c>
      <c r="AR2333" s="201">
        <v>0.90304397762574251</v>
      </c>
      <c r="AS2333" s="136">
        <v>1</v>
      </c>
      <c r="AT2333" s="136" t="s">
        <v>3</v>
      </c>
      <c r="AU2333" s="423">
        <v>3909.6537655140364</v>
      </c>
      <c r="AV2333" s="200">
        <v>3628263.0494364412</v>
      </c>
      <c r="AW2333" s="201">
        <v>0.92802669163196394</v>
      </c>
      <c r="AX2333" s="423">
        <v>1</v>
      </c>
      <c r="AY2333" s="136" t="s">
        <v>3</v>
      </c>
      <c r="AZ2333" s="423">
        <v>3880.83</v>
      </c>
      <c r="BA2333" s="200">
        <v>3496745.4055380207</v>
      </c>
      <c r="BB2333" s="201">
        <v>0.901030296492766</v>
      </c>
      <c r="BC2333" s="425">
        <v>1</v>
      </c>
      <c r="BD2333" s="136" t="s">
        <v>3</v>
      </c>
    </row>
    <row r="2334" spans="1:56" ht="11.25" customHeight="1">
      <c r="A2334" s="123">
        <v>497</v>
      </c>
      <c r="B2334" s="136" t="s">
        <v>1018</v>
      </c>
      <c r="C2334" s="346">
        <v>3</v>
      </c>
      <c r="D2334" s="140">
        <v>41435</v>
      </c>
      <c r="E2334" s="127">
        <v>660</v>
      </c>
      <c r="F2334" s="136" t="s">
        <v>551</v>
      </c>
      <c r="G2334" s="136" t="s">
        <v>338</v>
      </c>
      <c r="H2334" s="136" t="s">
        <v>342</v>
      </c>
      <c r="I2334" s="136" t="s">
        <v>849</v>
      </c>
      <c r="J2334" s="136" t="s">
        <v>591</v>
      </c>
      <c r="K2334" s="136" t="s">
        <v>848</v>
      </c>
      <c r="L2334" s="136">
        <v>3369</v>
      </c>
      <c r="M2334" s="126">
        <v>3065370.4299486578</v>
      </c>
      <c r="N2334" s="221">
        <v>0.90987546154605459</v>
      </c>
      <c r="O2334" s="136"/>
      <c r="P2334" s="136"/>
      <c r="Q2334" s="136"/>
      <c r="R2334" s="126"/>
      <c r="S2334" s="221"/>
      <c r="T2334" s="136"/>
      <c r="U2334" s="136"/>
      <c r="V2334" s="136"/>
      <c r="W2334" s="126"/>
      <c r="X2334" s="221"/>
      <c r="Y2334" s="136"/>
      <c r="Z2334" s="136"/>
      <c r="AA2334" s="136"/>
      <c r="AB2334" s="126"/>
      <c r="AC2334" s="221"/>
      <c r="AD2334" s="136"/>
      <c r="AE2334" s="136"/>
      <c r="AF2334" s="136"/>
      <c r="AG2334" s="126"/>
      <c r="AH2334" s="221"/>
      <c r="AI2334" s="136"/>
      <c r="AJ2334" s="136"/>
      <c r="AK2334" s="136">
        <v>4270.7820000000002</v>
      </c>
      <c r="AL2334" s="8">
        <v>3879924.7986590266</v>
      </c>
      <c r="AM2334" s="58">
        <v>0.9084811162590426</v>
      </c>
      <c r="AN2334" s="237">
        <v>1</v>
      </c>
      <c r="AO2334" s="237"/>
      <c r="AP2334" s="136">
        <v>3989.11</v>
      </c>
      <c r="AQ2334" s="200">
        <v>3598115.3781328616</v>
      </c>
      <c r="AR2334" s="201">
        <v>0.90198449732718855</v>
      </c>
      <c r="AS2334" s="136">
        <v>1</v>
      </c>
      <c r="AT2334" s="136"/>
      <c r="AU2334" s="423">
        <v>4307.0609343287306</v>
      </c>
      <c r="AV2334" s="200">
        <v>3915822.5161636202</v>
      </c>
      <c r="AW2334" s="201">
        <v>0.90916348198215446</v>
      </c>
      <c r="AX2334" s="423">
        <v>1</v>
      </c>
      <c r="AY2334" s="136"/>
      <c r="AZ2334" s="423">
        <v>3880</v>
      </c>
      <c r="BA2334" s="200">
        <v>3523747.6359629631</v>
      </c>
      <c r="BB2334" s="201">
        <v>0.90818238040282551</v>
      </c>
      <c r="BC2334" s="425">
        <v>1</v>
      </c>
      <c r="BD2334" s="136"/>
    </row>
    <row r="2335" spans="1:56" ht="11.25" customHeight="1">
      <c r="A2335" s="123">
        <v>497</v>
      </c>
      <c r="B2335" s="136" t="s">
        <v>1018</v>
      </c>
      <c r="C2335" s="346">
        <v>4</v>
      </c>
      <c r="D2335" s="140">
        <v>41721</v>
      </c>
      <c r="E2335" s="127">
        <v>660</v>
      </c>
      <c r="F2335" s="136" t="s">
        <v>551</v>
      </c>
      <c r="G2335" s="136" t="s">
        <v>338</v>
      </c>
      <c r="H2335" s="136" t="s">
        <v>342</v>
      </c>
      <c r="I2335" s="136" t="s">
        <v>849</v>
      </c>
      <c r="J2335" s="136" t="s">
        <v>591</v>
      </c>
      <c r="K2335" s="136" t="s">
        <v>848</v>
      </c>
      <c r="L2335" s="136">
        <v>3260</v>
      </c>
      <c r="M2335" s="126">
        <v>3266683.2594903349</v>
      </c>
      <c r="N2335" s="221">
        <v>1.0020500795982621</v>
      </c>
      <c r="O2335" s="136"/>
      <c r="P2335" s="136"/>
      <c r="Q2335" s="136">
        <v>4308</v>
      </c>
      <c r="R2335" s="126">
        <v>4120244.8580592857</v>
      </c>
      <c r="S2335" s="221">
        <v>0.95641709797105057</v>
      </c>
      <c r="T2335" s="136"/>
      <c r="U2335" s="136"/>
      <c r="V2335" s="136"/>
      <c r="W2335" s="126">
        <v>0</v>
      </c>
      <c r="X2335" s="221">
        <v>0</v>
      </c>
      <c r="Y2335" s="136"/>
      <c r="Z2335" s="136"/>
      <c r="AA2335" s="136"/>
      <c r="AB2335" s="126"/>
      <c r="AC2335" s="221"/>
      <c r="AD2335" s="136"/>
      <c r="AE2335" s="136"/>
      <c r="AF2335" s="136"/>
      <c r="AG2335" s="126"/>
      <c r="AH2335" s="221"/>
      <c r="AI2335" s="136"/>
      <c r="AJ2335" s="136"/>
      <c r="AK2335" s="136">
        <v>4245.8069999999998</v>
      </c>
      <c r="AL2335" s="8">
        <v>3875842.9558626795</v>
      </c>
      <c r="AM2335" s="58">
        <v>0.91286366899453508</v>
      </c>
      <c r="AN2335" s="237">
        <v>1</v>
      </c>
      <c r="AO2335" s="237"/>
      <c r="AP2335" s="136">
        <v>3990.16</v>
      </c>
      <c r="AQ2335" s="200">
        <v>3586972.0701725576</v>
      </c>
      <c r="AR2335" s="201">
        <v>0.89895444547901782</v>
      </c>
      <c r="AS2335" s="136">
        <v>1</v>
      </c>
      <c r="AT2335" s="136"/>
      <c r="AU2335" s="423">
        <v>4152.7384960285262</v>
      </c>
      <c r="AV2335" s="200">
        <v>3791174.4716937379</v>
      </c>
      <c r="AW2335" s="201">
        <v>0.91293359197055857</v>
      </c>
      <c r="AX2335" s="423">
        <v>1</v>
      </c>
      <c r="AY2335" s="136"/>
      <c r="AZ2335" s="423">
        <v>3775.48</v>
      </c>
      <c r="BA2335" s="200">
        <v>3374587.8146142978</v>
      </c>
      <c r="BB2335" s="201">
        <v>0.89381689602760384</v>
      </c>
      <c r="BC2335" s="425">
        <v>1</v>
      </c>
      <c r="BD2335" s="136"/>
    </row>
    <row r="2336" spans="1:56" ht="11.25" customHeight="1">
      <c r="A2336" s="123">
        <v>497</v>
      </c>
      <c r="B2336" s="136" t="s">
        <v>1018</v>
      </c>
      <c r="C2336" s="346">
        <v>5</v>
      </c>
      <c r="D2336" s="140">
        <v>41907</v>
      </c>
      <c r="E2336" s="127">
        <v>660</v>
      </c>
      <c r="F2336" s="137" t="s">
        <v>551</v>
      </c>
      <c r="G2336" s="137" t="s">
        <v>338</v>
      </c>
      <c r="H2336" s="137" t="s">
        <v>342</v>
      </c>
      <c r="I2336" s="136" t="s">
        <v>849</v>
      </c>
      <c r="J2336" s="136" t="s">
        <v>591</v>
      </c>
      <c r="K2336" s="136" t="s">
        <v>848</v>
      </c>
      <c r="L2336" s="136">
        <v>3835</v>
      </c>
      <c r="M2336" s="126">
        <v>3706147.2350331177</v>
      </c>
      <c r="N2336" s="221">
        <v>0.96640084355491995</v>
      </c>
      <c r="O2336" s="136"/>
      <c r="P2336" s="136">
        <v>1</v>
      </c>
      <c r="Q2336" s="136">
        <v>3521</v>
      </c>
      <c r="R2336" s="126">
        <v>3195245.48696033</v>
      </c>
      <c r="S2336" s="221">
        <v>0.90748238766268963</v>
      </c>
      <c r="T2336" s="136"/>
      <c r="U2336" s="136">
        <v>1</v>
      </c>
      <c r="V2336" s="136"/>
      <c r="W2336" s="126">
        <v>0</v>
      </c>
      <c r="X2336" s="221">
        <v>0</v>
      </c>
      <c r="Y2336" s="136"/>
      <c r="Z2336" s="136"/>
      <c r="AA2336" s="136"/>
      <c r="AB2336" s="126"/>
      <c r="AC2336" s="221"/>
      <c r="AD2336" s="136"/>
      <c r="AE2336" s="136"/>
      <c r="AF2336" s="136"/>
      <c r="AG2336" s="126"/>
      <c r="AH2336" s="221"/>
      <c r="AI2336" s="136"/>
      <c r="AJ2336" s="136"/>
      <c r="AK2336" s="136">
        <v>4140.0339999999997</v>
      </c>
      <c r="AL2336" s="8">
        <v>3778618.3456822978</v>
      </c>
      <c r="AM2336" s="58">
        <v>0.91270224971154779</v>
      </c>
      <c r="AN2336" s="237">
        <v>1</v>
      </c>
      <c r="AO2336" s="237"/>
      <c r="AP2336" s="136">
        <v>4144.97</v>
      </c>
      <c r="AQ2336" s="200">
        <v>3736870.9371285513</v>
      </c>
      <c r="AR2336" s="201">
        <v>0.90154354244507229</v>
      </c>
      <c r="AS2336" s="136">
        <v>1</v>
      </c>
      <c r="AT2336" s="136"/>
      <c r="AU2336" s="423">
        <v>3799.603894523364</v>
      </c>
      <c r="AV2336" s="200">
        <v>3479464.1752363192</v>
      </c>
      <c r="AW2336" s="201">
        <v>0.91574392274192462</v>
      </c>
      <c r="AX2336" s="423">
        <v>1</v>
      </c>
      <c r="AY2336" s="136"/>
      <c r="AZ2336" s="423">
        <v>4221.75</v>
      </c>
      <c r="BA2336" s="200">
        <v>3796961.5260928548</v>
      </c>
      <c r="BB2336" s="201">
        <v>0.89938095010193753</v>
      </c>
      <c r="BC2336" s="425">
        <v>1</v>
      </c>
      <c r="BD2336" s="136"/>
    </row>
    <row r="2337" spans="1:56" s="4" customFormat="1" ht="11.25" customHeight="1">
      <c r="A2337" s="357">
        <v>498</v>
      </c>
      <c r="B2337" s="279" t="s">
        <v>873</v>
      </c>
      <c r="C2337" s="347">
        <v>0</v>
      </c>
      <c r="D2337" s="280"/>
      <c r="E2337" s="421">
        <v>0</v>
      </c>
      <c r="F2337" s="279" t="s">
        <v>459</v>
      </c>
      <c r="G2337" s="279" t="s">
        <v>338</v>
      </c>
      <c r="H2337" s="279" t="s">
        <v>467</v>
      </c>
      <c r="I2337" s="279" t="s">
        <v>849</v>
      </c>
      <c r="J2337" s="279" t="s">
        <v>591</v>
      </c>
      <c r="K2337" s="279" t="s">
        <v>848</v>
      </c>
      <c r="L2337" s="279">
        <v>0</v>
      </c>
      <c r="M2337" s="269">
        <v>0</v>
      </c>
      <c r="N2337" s="282">
        <v>0</v>
      </c>
      <c r="O2337" s="279">
        <v>1</v>
      </c>
      <c r="P2337" s="279"/>
      <c r="Q2337" s="279">
        <v>0</v>
      </c>
      <c r="R2337" s="269">
        <v>0</v>
      </c>
      <c r="S2337" s="282">
        <v>0</v>
      </c>
      <c r="T2337" s="279">
        <v>1</v>
      </c>
      <c r="U2337" s="279"/>
      <c r="V2337" s="279">
        <v>0</v>
      </c>
      <c r="W2337" s="269">
        <v>0</v>
      </c>
      <c r="X2337" s="282">
        <v>0</v>
      </c>
      <c r="Y2337" s="279">
        <v>1</v>
      </c>
      <c r="Z2337" s="279"/>
      <c r="AA2337" s="279">
        <v>0</v>
      </c>
      <c r="AB2337" s="269">
        <v>0</v>
      </c>
      <c r="AC2337" s="282">
        <v>0</v>
      </c>
      <c r="AD2337" s="279">
        <v>1</v>
      </c>
      <c r="AE2337" s="279"/>
      <c r="AF2337" s="279">
        <v>0</v>
      </c>
      <c r="AG2337" s="269">
        <v>0</v>
      </c>
      <c r="AH2337" s="282">
        <v>0</v>
      </c>
      <c r="AI2337" s="279">
        <v>1</v>
      </c>
      <c r="AJ2337" s="279"/>
      <c r="AK2337" s="279">
        <v>0</v>
      </c>
      <c r="AL2337" s="265">
        <v>0</v>
      </c>
      <c r="AM2337" s="268">
        <v>0</v>
      </c>
      <c r="AN2337" s="279"/>
      <c r="AO2337" s="316"/>
      <c r="AP2337" s="279">
        <v>0</v>
      </c>
      <c r="AQ2337" s="265">
        <v>0</v>
      </c>
      <c r="AR2337" s="268">
        <v>0</v>
      </c>
      <c r="AS2337" s="279"/>
      <c r="AT2337" s="279"/>
      <c r="AU2337" s="422">
        <v>0</v>
      </c>
      <c r="AV2337" s="265">
        <v>0</v>
      </c>
      <c r="AW2337" s="268">
        <v>0</v>
      </c>
      <c r="AX2337" s="422"/>
      <c r="AY2337" s="279"/>
      <c r="AZ2337" s="422">
        <v>0</v>
      </c>
      <c r="BA2337" s="265">
        <v>0</v>
      </c>
      <c r="BB2337" s="268">
        <v>0</v>
      </c>
      <c r="BC2337" s="422"/>
      <c r="BD2337" s="279"/>
    </row>
    <row r="2338" spans="1:56" ht="11.25" customHeight="1">
      <c r="A2338" s="123">
        <v>498</v>
      </c>
      <c r="B2338" s="136" t="s">
        <v>873</v>
      </c>
      <c r="C2338" s="346">
        <v>1</v>
      </c>
      <c r="D2338" s="140">
        <v>30297</v>
      </c>
      <c r="E2338" s="127">
        <v>0</v>
      </c>
      <c r="F2338" s="136" t="s">
        <v>459</v>
      </c>
      <c r="G2338" s="136" t="s">
        <v>338</v>
      </c>
      <c r="H2338" s="136" t="s">
        <v>467</v>
      </c>
      <c r="I2338" s="136" t="s">
        <v>849</v>
      </c>
      <c r="J2338" s="136" t="s">
        <v>591</v>
      </c>
      <c r="K2338" s="136" t="s">
        <v>848</v>
      </c>
      <c r="L2338" s="136"/>
      <c r="M2338" s="126"/>
      <c r="N2338" s="221"/>
      <c r="O2338" s="136"/>
      <c r="P2338" s="136"/>
      <c r="Q2338" s="136"/>
      <c r="R2338" s="126"/>
      <c r="S2338" s="221"/>
      <c r="T2338" s="136"/>
      <c r="U2338" s="136"/>
      <c r="V2338" s="136"/>
      <c r="W2338" s="126"/>
      <c r="X2338" s="221"/>
      <c r="Y2338" s="136"/>
      <c r="Z2338" s="136"/>
      <c r="AA2338" s="136"/>
      <c r="AB2338" s="126"/>
      <c r="AC2338" s="221"/>
      <c r="AD2338" s="136"/>
      <c r="AE2338" s="136"/>
      <c r="AF2338" s="136"/>
      <c r="AG2338" s="126"/>
      <c r="AH2338" s="221"/>
      <c r="AI2338" s="136"/>
      <c r="AJ2338" s="136"/>
      <c r="AK2338" s="136">
        <v>0</v>
      </c>
      <c r="AL2338" s="8">
        <v>0</v>
      </c>
      <c r="AM2338" s="58">
        <v>0</v>
      </c>
      <c r="AN2338" s="237">
        <v>1</v>
      </c>
      <c r="AO2338" s="237"/>
      <c r="AP2338" s="136">
        <v>0</v>
      </c>
      <c r="AQ2338" s="200">
        <v>0</v>
      </c>
      <c r="AR2338" s="201">
        <v>0</v>
      </c>
      <c r="AS2338" s="136">
        <v>1</v>
      </c>
      <c r="AT2338" s="136"/>
      <c r="AU2338" s="423">
        <v>0</v>
      </c>
      <c r="AV2338" s="200">
        <v>0</v>
      </c>
      <c r="AW2338" s="201">
        <v>0</v>
      </c>
      <c r="AX2338" s="423">
        <v>1</v>
      </c>
      <c r="AY2338" s="136"/>
      <c r="AZ2338" s="423">
        <v>0</v>
      </c>
      <c r="BA2338" s="200">
        <v>0</v>
      </c>
      <c r="BB2338" s="201">
        <v>0</v>
      </c>
      <c r="BC2338" s="425">
        <v>1</v>
      </c>
      <c r="BD2338" s="136"/>
    </row>
    <row r="2339" spans="1:56" ht="11.25" customHeight="1">
      <c r="A2339" s="123">
        <v>498</v>
      </c>
      <c r="B2339" s="136" t="s">
        <v>873</v>
      </c>
      <c r="C2339" s="346">
        <v>2</v>
      </c>
      <c r="D2339" s="140">
        <v>30432</v>
      </c>
      <c r="E2339" s="127">
        <v>0</v>
      </c>
      <c r="F2339" s="136" t="s">
        <v>459</v>
      </c>
      <c r="G2339" s="136" t="s">
        <v>338</v>
      </c>
      <c r="H2339" s="136" t="s">
        <v>467</v>
      </c>
      <c r="I2339" s="136" t="s">
        <v>849</v>
      </c>
      <c r="J2339" s="136" t="s">
        <v>591</v>
      </c>
      <c r="K2339" s="136" t="s">
        <v>848</v>
      </c>
      <c r="L2339" s="136"/>
      <c r="M2339" s="126"/>
      <c r="N2339" s="221"/>
      <c r="O2339" s="136"/>
      <c r="P2339" s="136"/>
      <c r="Q2339" s="136"/>
      <c r="R2339" s="126"/>
      <c r="S2339" s="221"/>
      <c r="T2339" s="136"/>
      <c r="U2339" s="136"/>
      <c r="V2339" s="136"/>
      <c r="W2339" s="126"/>
      <c r="X2339" s="221"/>
      <c r="Y2339" s="136"/>
      <c r="Z2339" s="136"/>
      <c r="AA2339" s="136"/>
      <c r="AB2339" s="126"/>
      <c r="AC2339" s="221"/>
      <c r="AD2339" s="136"/>
      <c r="AE2339" s="136"/>
      <c r="AF2339" s="136"/>
      <c r="AG2339" s="126"/>
      <c r="AH2339" s="221"/>
      <c r="AI2339" s="136"/>
      <c r="AJ2339" s="136"/>
      <c r="AK2339" s="136">
        <v>0</v>
      </c>
      <c r="AL2339" s="8">
        <v>0</v>
      </c>
      <c r="AM2339" s="58">
        <v>0</v>
      </c>
      <c r="AN2339" s="237">
        <v>1</v>
      </c>
      <c r="AO2339" s="237"/>
      <c r="AP2339" s="136">
        <v>0</v>
      </c>
      <c r="AQ2339" s="200">
        <v>0</v>
      </c>
      <c r="AR2339" s="201">
        <v>0</v>
      </c>
      <c r="AS2339" s="136">
        <v>1</v>
      </c>
      <c r="AT2339" s="136"/>
      <c r="AU2339" s="423">
        <v>0</v>
      </c>
      <c r="AV2339" s="200">
        <v>0</v>
      </c>
      <c r="AW2339" s="201">
        <v>0</v>
      </c>
      <c r="AX2339" s="423">
        <v>1</v>
      </c>
      <c r="AY2339" s="136"/>
      <c r="AZ2339" s="423">
        <v>0</v>
      </c>
      <c r="BA2339" s="200">
        <v>0</v>
      </c>
      <c r="BB2339" s="201">
        <v>0</v>
      </c>
      <c r="BC2339" s="425">
        <v>1</v>
      </c>
      <c r="BD2339" s="136"/>
    </row>
    <row r="2340" spans="1:56" ht="11.25" customHeight="1">
      <c r="A2340" s="123">
        <v>498</v>
      </c>
      <c r="B2340" s="136" t="s">
        <v>873</v>
      </c>
      <c r="C2340" s="346">
        <v>3</v>
      </c>
      <c r="D2340" s="140">
        <v>30697</v>
      </c>
      <c r="E2340" s="127">
        <v>0</v>
      </c>
      <c r="F2340" s="136" t="s">
        <v>459</v>
      </c>
      <c r="G2340" s="136" t="s">
        <v>338</v>
      </c>
      <c r="H2340" s="136" t="s">
        <v>467</v>
      </c>
      <c r="I2340" s="136" t="s">
        <v>849</v>
      </c>
      <c r="J2340" s="136" t="s">
        <v>591</v>
      </c>
      <c r="K2340" s="136" t="s">
        <v>848</v>
      </c>
      <c r="L2340" s="136"/>
      <c r="M2340" s="126"/>
      <c r="N2340" s="221"/>
      <c r="O2340" s="136"/>
      <c r="P2340" s="136"/>
      <c r="Q2340" s="136"/>
      <c r="R2340" s="126"/>
      <c r="S2340" s="221"/>
      <c r="T2340" s="136"/>
      <c r="U2340" s="136"/>
      <c r="V2340" s="136"/>
      <c r="W2340" s="126"/>
      <c r="X2340" s="221"/>
      <c r="Y2340" s="136"/>
      <c r="Z2340" s="136"/>
      <c r="AA2340" s="136"/>
      <c r="AB2340" s="126"/>
      <c r="AC2340" s="221"/>
      <c r="AD2340" s="136"/>
      <c r="AE2340" s="136"/>
      <c r="AF2340" s="136"/>
      <c r="AG2340" s="126"/>
      <c r="AH2340" s="221"/>
      <c r="AI2340" s="136"/>
      <c r="AJ2340" s="136"/>
      <c r="AK2340" s="136">
        <v>0</v>
      </c>
      <c r="AL2340" s="8">
        <v>0</v>
      </c>
      <c r="AM2340" s="58">
        <v>0</v>
      </c>
      <c r="AN2340" s="237">
        <v>1</v>
      </c>
      <c r="AO2340" s="237"/>
      <c r="AP2340" s="136">
        <v>0</v>
      </c>
      <c r="AQ2340" s="200">
        <v>0</v>
      </c>
      <c r="AR2340" s="201">
        <v>0</v>
      </c>
      <c r="AS2340" s="136">
        <v>1</v>
      </c>
      <c r="AT2340" s="136"/>
      <c r="AU2340" s="423">
        <v>0</v>
      </c>
      <c r="AV2340" s="200">
        <v>0</v>
      </c>
      <c r="AW2340" s="201">
        <v>0</v>
      </c>
      <c r="AX2340" s="423">
        <v>1</v>
      </c>
      <c r="AY2340" s="136"/>
      <c r="AZ2340" s="423">
        <v>0</v>
      </c>
      <c r="BA2340" s="200">
        <v>0</v>
      </c>
      <c r="BB2340" s="201">
        <v>0</v>
      </c>
      <c r="BC2340" s="425">
        <v>1</v>
      </c>
      <c r="BD2340" s="136"/>
    </row>
    <row r="2341" spans="1:56" ht="11.25" customHeight="1">
      <c r="A2341" s="123">
        <v>498</v>
      </c>
      <c r="B2341" s="136" t="s">
        <v>873</v>
      </c>
      <c r="C2341" s="346">
        <v>4</v>
      </c>
      <c r="D2341" s="140">
        <v>31123</v>
      </c>
      <c r="E2341" s="127">
        <v>0</v>
      </c>
      <c r="F2341" s="136" t="s">
        <v>459</v>
      </c>
      <c r="G2341" s="136" t="s">
        <v>338</v>
      </c>
      <c r="H2341" s="136" t="s">
        <v>467</v>
      </c>
      <c r="I2341" s="136" t="s">
        <v>849</v>
      </c>
      <c r="J2341" s="136" t="s">
        <v>591</v>
      </c>
      <c r="K2341" s="136" t="s">
        <v>848</v>
      </c>
      <c r="L2341" s="136"/>
      <c r="M2341" s="126"/>
      <c r="N2341" s="221"/>
      <c r="O2341" s="136"/>
      <c r="P2341" s="136"/>
      <c r="Q2341" s="136"/>
      <c r="R2341" s="126"/>
      <c r="S2341" s="221"/>
      <c r="T2341" s="136"/>
      <c r="U2341" s="136"/>
      <c r="V2341" s="136"/>
      <c r="W2341" s="126"/>
      <c r="X2341" s="221"/>
      <c r="Y2341" s="136"/>
      <c r="Z2341" s="136"/>
      <c r="AA2341" s="136"/>
      <c r="AB2341" s="126"/>
      <c r="AC2341" s="221"/>
      <c r="AD2341" s="136"/>
      <c r="AE2341" s="136"/>
      <c r="AF2341" s="136"/>
      <c r="AG2341" s="126"/>
      <c r="AH2341" s="221"/>
      <c r="AI2341" s="136"/>
      <c r="AJ2341" s="136"/>
      <c r="AK2341" s="136">
        <v>0</v>
      </c>
      <c r="AL2341" s="8">
        <v>0</v>
      </c>
      <c r="AM2341" s="58">
        <v>0</v>
      </c>
      <c r="AN2341" s="237">
        <v>1</v>
      </c>
      <c r="AO2341" s="237"/>
      <c r="AP2341" s="136">
        <v>0</v>
      </c>
      <c r="AQ2341" s="200">
        <v>0</v>
      </c>
      <c r="AR2341" s="201">
        <v>0</v>
      </c>
      <c r="AS2341" s="136">
        <v>1</v>
      </c>
      <c r="AT2341" s="136"/>
      <c r="AU2341" s="423">
        <v>0</v>
      </c>
      <c r="AV2341" s="200">
        <v>0</v>
      </c>
      <c r="AW2341" s="201">
        <v>0</v>
      </c>
      <c r="AX2341" s="423">
        <v>1</v>
      </c>
      <c r="AY2341" s="136"/>
      <c r="AZ2341" s="423">
        <v>0</v>
      </c>
      <c r="BA2341" s="200">
        <v>0</v>
      </c>
      <c r="BB2341" s="201">
        <v>0</v>
      </c>
      <c r="BC2341" s="425">
        <v>1</v>
      </c>
      <c r="BD2341" s="136"/>
    </row>
    <row r="2342" spans="1:56" ht="11.25" customHeight="1">
      <c r="A2342" s="357">
        <v>499</v>
      </c>
      <c r="B2342" s="279" t="s">
        <v>808</v>
      </c>
      <c r="C2342" s="343">
        <v>0</v>
      </c>
      <c r="D2342" s="279"/>
      <c r="E2342" s="421">
        <v>600</v>
      </c>
      <c r="F2342" s="279" t="s">
        <v>132</v>
      </c>
      <c r="G2342" s="279" t="s">
        <v>338</v>
      </c>
      <c r="H2342" s="279" t="s">
        <v>764</v>
      </c>
      <c r="I2342" s="279" t="s">
        <v>849</v>
      </c>
      <c r="J2342" s="279" t="s">
        <v>591</v>
      </c>
      <c r="K2342" s="279" t="s">
        <v>848</v>
      </c>
      <c r="L2342" s="279">
        <v>2152.69</v>
      </c>
      <c r="M2342" s="269">
        <v>1967427.398337489</v>
      </c>
      <c r="N2342" s="282">
        <v>0.91393902435440721</v>
      </c>
      <c r="O2342" s="279">
        <v>1</v>
      </c>
      <c r="P2342" s="279"/>
      <c r="Q2342" s="284">
        <v>2289.4899999999998</v>
      </c>
      <c r="R2342" s="269">
        <v>2112782.3321114033</v>
      </c>
      <c r="S2342" s="282">
        <v>0.92281789049587626</v>
      </c>
      <c r="T2342" s="279">
        <v>1</v>
      </c>
      <c r="U2342" s="279"/>
      <c r="V2342" s="284">
        <v>1713.52</v>
      </c>
      <c r="W2342" s="269">
        <v>1613001.194125012</v>
      </c>
      <c r="X2342" s="282">
        <v>0.94133782746919326</v>
      </c>
      <c r="Y2342" s="279">
        <v>1</v>
      </c>
      <c r="Z2342" s="279"/>
      <c r="AA2342" s="284">
        <v>1274.54</v>
      </c>
      <c r="AB2342" s="269">
        <v>1221397.5759296289</v>
      </c>
      <c r="AC2342" s="282">
        <v>0.95830462435830099</v>
      </c>
      <c r="AD2342" s="279">
        <v>1</v>
      </c>
      <c r="AE2342" s="279"/>
      <c r="AF2342" s="284">
        <v>1794.69</v>
      </c>
      <c r="AG2342" s="269">
        <v>1645534.6059855253</v>
      </c>
      <c r="AH2342" s="282">
        <v>0.91689071983770187</v>
      </c>
      <c r="AI2342" s="279">
        <v>1</v>
      </c>
      <c r="AJ2342" s="279"/>
      <c r="AK2342" s="279">
        <v>1858</v>
      </c>
      <c r="AL2342" s="265">
        <v>1624014.0608324613</v>
      </c>
      <c r="AM2342" s="268">
        <v>0.87406569474298235</v>
      </c>
      <c r="AN2342" s="279"/>
      <c r="AO2342" s="316"/>
      <c r="AP2342" s="279">
        <v>2480.79</v>
      </c>
      <c r="AQ2342" s="265">
        <v>2100715.857130704</v>
      </c>
      <c r="AR2342" s="268">
        <v>0.84679310104067818</v>
      </c>
      <c r="AS2342" s="279"/>
      <c r="AT2342" s="279"/>
      <c r="AU2342" s="422">
        <v>2602.98</v>
      </c>
      <c r="AV2342" s="265">
        <v>2360660.5001124702</v>
      </c>
      <c r="AW2342" s="268">
        <v>0.90690689137545055</v>
      </c>
      <c r="AX2342" s="422"/>
      <c r="AY2342" s="279"/>
      <c r="AZ2342" s="422">
        <v>3335.5431737908384</v>
      </c>
      <c r="BA2342" s="265">
        <v>2751270.1499765441</v>
      </c>
      <c r="BB2342" s="268">
        <v>0.8248342193843442</v>
      </c>
      <c r="BC2342" s="422"/>
      <c r="BD2342" s="279"/>
    </row>
    <row r="2343" spans="1:56" ht="11.25" customHeight="1">
      <c r="A2343" s="123">
        <v>499</v>
      </c>
      <c r="B2343" s="136" t="s">
        <v>808</v>
      </c>
      <c r="C2343" s="348">
        <v>1</v>
      </c>
      <c r="D2343" s="140">
        <v>39930</v>
      </c>
      <c r="E2343" s="127">
        <v>300</v>
      </c>
      <c r="F2343" s="136" t="s">
        <v>132</v>
      </c>
      <c r="G2343" s="136" t="s">
        <v>338</v>
      </c>
      <c r="H2343" s="136" t="s">
        <v>764</v>
      </c>
      <c r="I2343" s="136" t="s">
        <v>849</v>
      </c>
      <c r="J2343" s="136" t="s">
        <v>591</v>
      </c>
      <c r="K2343" s="136" t="s">
        <v>848</v>
      </c>
      <c r="L2343" s="136"/>
      <c r="M2343" s="126"/>
      <c r="N2343" s="221"/>
      <c r="O2343" s="136"/>
      <c r="P2343" s="136"/>
      <c r="Q2343" s="136"/>
      <c r="R2343" s="126"/>
      <c r="S2343" s="221"/>
      <c r="T2343" s="136"/>
      <c r="U2343" s="136"/>
      <c r="V2343" s="136"/>
      <c r="W2343" s="126"/>
      <c r="X2343" s="221"/>
      <c r="Y2343" s="136"/>
      <c r="Z2343" s="136"/>
      <c r="AA2343" s="136"/>
      <c r="AB2343" s="126"/>
      <c r="AC2343" s="221"/>
      <c r="AD2343" s="136"/>
      <c r="AE2343" s="136"/>
      <c r="AF2343" s="136"/>
      <c r="AG2343" s="126"/>
      <c r="AH2343" s="221"/>
      <c r="AI2343" s="136"/>
      <c r="AJ2343" s="136"/>
      <c r="AK2343" s="136">
        <v>1418.93</v>
      </c>
      <c r="AL2343" s="8">
        <v>1228109.4185392689</v>
      </c>
      <c r="AM2343" s="58">
        <v>0.86551797378254658</v>
      </c>
      <c r="AN2343" s="237">
        <v>1</v>
      </c>
      <c r="AO2343" s="237"/>
      <c r="AP2343" s="136">
        <v>1458.22</v>
      </c>
      <c r="AQ2343" s="200">
        <v>1208910.7534428746</v>
      </c>
      <c r="AR2343" s="201">
        <v>0.82903180140368027</v>
      </c>
      <c r="AS2343" s="136">
        <v>1</v>
      </c>
      <c r="AT2343" s="136"/>
      <c r="AU2343" s="423">
        <v>1567.56</v>
      </c>
      <c r="AV2343" s="200">
        <v>1406000.8761821247</v>
      </c>
      <c r="AW2343" s="201">
        <v>0.89693592346202045</v>
      </c>
      <c r="AX2343" s="423">
        <v>1</v>
      </c>
      <c r="AY2343" s="136"/>
      <c r="AZ2343" s="423">
        <v>1620.2432611712895</v>
      </c>
      <c r="BA2343" s="200">
        <v>1353671.075650044</v>
      </c>
      <c r="BB2343" s="201">
        <v>0.83547397362508524</v>
      </c>
      <c r="BC2343" s="425">
        <v>1</v>
      </c>
      <c r="BD2343" s="136"/>
    </row>
    <row r="2344" spans="1:56" s="4" customFormat="1" ht="11.25" customHeight="1">
      <c r="A2344" s="123">
        <v>499</v>
      </c>
      <c r="B2344" s="55" t="s">
        <v>808</v>
      </c>
      <c r="C2344" s="331">
        <v>2</v>
      </c>
      <c r="D2344" s="57">
        <v>40049</v>
      </c>
      <c r="E2344" s="94">
        <v>300</v>
      </c>
      <c r="F2344" s="55" t="s">
        <v>132</v>
      </c>
      <c r="G2344" s="55" t="s">
        <v>338</v>
      </c>
      <c r="H2344" s="55" t="s">
        <v>764</v>
      </c>
      <c r="I2344" s="55" t="s">
        <v>849</v>
      </c>
      <c r="J2344" s="55" t="s">
        <v>591</v>
      </c>
      <c r="K2344" s="55" t="s">
        <v>848</v>
      </c>
      <c r="L2344" s="55"/>
      <c r="M2344" s="8"/>
      <c r="N2344" s="58"/>
      <c r="O2344" s="55"/>
      <c r="P2344" s="55"/>
      <c r="Q2344" s="55"/>
      <c r="R2344" s="8"/>
      <c r="S2344" s="58"/>
      <c r="T2344" s="55"/>
      <c r="U2344" s="55"/>
      <c r="V2344" s="55"/>
      <c r="W2344" s="8"/>
      <c r="X2344" s="58"/>
      <c r="Y2344" s="55"/>
      <c r="Z2344" s="55"/>
      <c r="AA2344" s="55"/>
      <c r="AB2344" s="8"/>
      <c r="AC2344" s="58"/>
      <c r="AD2344" s="55"/>
      <c r="AE2344" s="55"/>
      <c r="AF2344" s="55"/>
      <c r="AG2344" s="8"/>
      <c r="AH2344" s="58"/>
      <c r="AI2344" s="55"/>
      <c r="AJ2344" s="55"/>
      <c r="AK2344" s="55">
        <v>439.09</v>
      </c>
      <c r="AL2344" s="8">
        <v>396385.85746168619</v>
      </c>
      <c r="AM2344" s="58">
        <v>0.90274398747793438</v>
      </c>
      <c r="AN2344" s="237">
        <v>1</v>
      </c>
      <c r="AO2344" s="228"/>
      <c r="AP2344" s="55">
        <v>1022.57</v>
      </c>
      <c r="AQ2344" s="200">
        <v>891806.4968159399</v>
      </c>
      <c r="AR2344" s="201">
        <v>0.87212268775334678</v>
      </c>
      <c r="AS2344" s="55">
        <v>1</v>
      </c>
      <c r="AT2344" s="55"/>
      <c r="AU2344" s="423">
        <v>1035.42</v>
      </c>
      <c r="AV2344" s="200">
        <v>954659.62393034576</v>
      </c>
      <c r="AW2344" s="201">
        <v>0.92200230238004455</v>
      </c>
      <c r="AX2344" s="423">
        <v>1</v>
      </c>
      <c r="AY2344" s="55"/>
      <c r="AZ2344" s="423">
        <v>1715.2999126195491</v>
      </c>
      <c r="BA2344" s="200">
        <v>1397599.0743264996</v>
      </c>
      <c r="BB2344" s="201">
        <v>0.81478408763639054</v>
      </c>
      <c r="BC2344" s="425">
        <v>1</v>
      </c>
      <c r="BD2344" s="136"/>
    </row>
    <row r="2345" spans="1:56" ht="11.25" customHeight="1">
      <c r="A2345" s="357">
        <v>500</v>
      </c>
      <c r="B2345" s="263" t="s">
        <v>137</v>
      </c>
      <c r="C2345" s="344">
        <v>0</v>
      </c>
      <c r="D2345" s="264"/>
      <c r="E2345" s="421">
        <v>260</v>
      </c>
      <c r="F2345" s="263" t="s">
        <v>132</v>
      </c>
      <c r="G2345" s="263" t="s">
        <v>338</v>
      </c>
      <c r="H2345" s="263" t="s">
        <v>14</v>
      </c>
      <c r="I2345" s="263" t="s">
        <v>849</v>
      </c>
      <c r="J2345" s="263" t="s">
        <v>591</v>
      </c>
      <c r="K2345" s="263" t="s">
        <v>848</v>
      </c>
      <c r="L2345" s="267">
        <v>1550.69</v>
      </c>
      <c r="M2345" s="265">
        <v>755371.08039600449</v>
      </c>
      <c r="N2345" s="268">
        <v>0.48711933422928144</v>
      </c>
      <c r="O2345" s="263">
        <v>1</v>
      </c>
      <c r="P2345" s="263"/>
      <c r="Q2345" s="267">
        <v>1221.5</v>
      </c>
      <c r="R2345" s="265">
        <v>757325.76503211574</v>
      </c>
      <c r="S2345" s="268">
        <v>0.61999653297758139</v>
      </c>
      <c r="T2345" s="263">
        <v>1</v>
      </c>
      <c r="U2345" s="263"/>
      <c r="V2345" s="267">
        <v>1044.4000000000001</v>
      </c>
      <c r="W2345" s="265">
        <v>628818.84978204989</v>
      </c>
      <c r="X2345" s="268">
        <v>0.60208622154543268</v>
      </c>
      <c r="Y2345" s="263">
        <v>1</v>
      </c>
      <c r="Z2345" s="263"/>
      <c r="AA2345" s="267">
        <v>927.18</v>
      </c>
      <c r="AB2345" s="265">
        <v>500850.80583095038</v>
      </c>
      <c r="AC2345" s="268">
        <v>0.54018724069862423</v>
      </c>
      <c r="AD2345" s="263">
        <v>1</v>
      </c>
      <c r="AE2345" s="263"/>
      <c r="AF2345" s="267">
        <v>1319.81</v>
      </c>
      <c r="AG2345" s="265">
        <v>988575.68602521799</v>
      </c>
      <c r="AH2345" s="268">
        <v>0.7490287890114623</v>
      </c>
      <c r="AI2345" s="263">
        <v>1</v>
      </c>
      <c r="AJ2345" s="263"/>
      <c r="AK2345" s="263">
        <v>1692.03</v>
      </c>
      <c r="AL2345" s="265">
        <v>1304231.6388155981</v>
      </c>
      <c r="AM2345" s="268">
        <v>0.77080881474654594</v>
      </c>
      <c r="AN2345" s="263"/>
      <c r="AO2345" s="313"/>
      <c r="AP2345" s="263">
        <v>1586.28</v>
      </c>
      <c r="AQ2345" s="265">
        <v>1150392.0876327793</v>
      </c>
      <c r="AR2345" s="268">
        <v>0.72521376278638028</v>
      </c>
      <c r="AS2345" s="263"/>
      <c r="AT2345" s="263"/>
      <c r="AU2345" s="422">
        <v>1481.78</v>
      </c>
      <c r="AV2345" s="265">
        <v>1312154.7398768165</v>
      </c>
      <c r="AW2345" s="268">
        <v>0.88552601592464242</v>
      </c>
      <c r="AX2345" s="422"/>
      <c r="AY2345" s="263"/>
      <c r="AZ2345" s="422">
        <v>1883.8482118181814</v>
      </c>
      <c r="BA2345" s="265">
        <v>988169.79953698826</v>
      </c>
      <c r="BB2345" s="268">
        <v>0.5245485243119794</v>
      </c>
      <c r="BC2345" s="422"/>
      <c r="BD2345" s="263"/>
    </row>
    <row r="2346" spans="1:56" ht="11.25" customHeight="1">
      <c r="A2346" s="123">
        <v>500</v>
      </c>
      <c r="B2346" s="55" t="s">
        <v>137</v>
      </c>
      <c r="C2346" s="345">
        <v>1</v>
      </c>
      <c r="D2346" s="57">
        <v>36296</v>
      </c>
      <c r="E2346" s="94">
        <v>130</v>
      </c>
      <c r="F2346" s="55" t="s">
        <v>132</v>
      </c>
      <c r="G2346" s="55" t="s">
        <v>338</v>
      </c>
      <c r="H2346" s="55" t="s">
        <v>14</v>
      </c>
      <c r="I2346" s="55" t="s">
        <v>849</v>
      </c>
      <c r="J2346" s="55" t="s">
        <v>591</v>
      </c>
      <c r="K2346" s="55" t="s">
        <v>848</v>
      </c>
      <c r="L2346" s="55"/>
      <c r="M2346" s="8"/>
      <c r="N2346" s="58"/>
      <c r="O2346" s="55"/>
      <c r="P2346" s="55"/>
      <c r="Q2346" s="55"/>
      <c r="R2346" s="8"/>
      <c r="S2346" s="58"/>
      <c r="T2346" s="55"/>
      <c r="U2346" s="55"/>
      <c r="V2346" s="55"/>
      <c r="W2346" s="8"/>
      <c r="X2346" s="58"/>
      <c r="Y2346" s="55"/>
      <c r="Z2346" s="55"/>
      <c r="AA2346" s="55"/>
      <c r="AB2346" s="8"/>
      <c r="AC2346" s="58"/>
      <c r="AD2346" s="55"/>
      <c r="AE2346" s="55"/>
      <c r="AF2346" s="55"/>
      <c r="AG2346" s="8"/>
      <c r="AH2346" s="58"/>
      <c r="AI2346" s="55"/>
      <c r="AJ2346" s="55"/>
      <c r="AK2346" s="55">
        <v>961.2</v>
      </c>
      <c r="AL2346" s="8">
        <v>708292.31005232944</v>
      </c>
      <c r="AM2346" s="58">
        <v>0.73688338540608544</v>
      </c>
      <c r="AN2346" s="237">
        <v>1</v>
      </c>
      <c r="AO2346" s="228"/>
      <c r="AP2346" s="55">
        <v>981.32</v>
      </c>
      <c r="AQ2346" s="200">
        <v>671143.34472964716</v>
      </c>
      <c r="AR2346" s="201">
        <v>0.68391895072926989</v>
      </c>
      <c r="AS2346" s="55">
        <v>1</v>
      </c>
      <c r="AT2346" s="55"/>
      <c r="AU2346" s="423">
        <v>813.66</v>
      </c>
      <c r="AV2346" s="200">
        <v>719176.87285571347</v>
      </c>
      <c r="AW2346" s="201">
        <v>0.88387885954294609</v>
      </c>
      <c r="AX2346" s="423">
        <v>1</v>
      </c>
      <c r="AY2346" s="55"/>
      <c r="AZ2346" s="423">
        <v>938.36801001290473</v>
      </c>
      <c r="BA2346" s="200">
        <v>491630.12421428366</v>
      </c>
      <c r="BB2346" s="201">
        <v>0.52392037981721329</v>
      </c>
      <c r="BC2346" s="425">
        <v>1</v>
      </c>
      <c r="BD2346" s="136"/>
    </row>
    <row r="2347" spans="1:56" ht="11.25" customHeight="1">
      <c r="A2347" s="123">
        <v>500</v>
      </c>
      <c r="B2347" s="55" t="s">
        <v>137</v>
      </c>
      <c r="C2347" s="345">
        <v>2</v>
      </c>
      <c r="D2347" s="57">
        <v>36296</v>
      </c>
      <c r="E2347" s="94">
        <v>130</v>
      </c>
      <c r="F2347" s="55" t="s">
        <v>132</v>
      </c>
      <c r="G2347" s="55" t="s">
        <v>338</v>
      </c>
      <c r="H2347" s="55" t="s">
        <v>14</v>
      </c>
      <c r="I2347" s="55" t="s">
        <v>849</v>
      </c>
      <c r="J2347" s="55" t="s">
        <v>591</v>
      </c>
      <c r="K2347" s="55" t="s">
        <v>848</v>
      </c>
      <c r="L2347" s="55"/>
      <c r="M2347" s="8"/>
      <c r="N2347" s="58"/>
      <c r="O2347" s="55"/>
      <c r="P2347" s="55"/>
      <c r="Q2347" s="55"/>
      <c r="R2347" s="8"/>
      <c r="S2347" s="58"/>
      <c r="T2347" s="55"/>
      <c r="U2347" s="55"/>
      <c r="V2347" s="55"/>
      <c r="W2347" s="8"/>
      <c r="X2347" s="58"/>
      <c r="Y2347" s="55"/>
      <c r="Z2347" s="55"/>
      <c r="AA2347" s="55"/>
      <c r="AB2347" s="8"/>
      <c r="AC2347" s="58"/>
      <c r="AD2347" s="55"/>
      <c r="AE2347" s="55"/>
      <c r="AF2347" s="55"/>
      <c r="AG2347" s="8"/>
      <c r="AH2347" s="58"/>
      <c r="AI2347" s="55"/>
      <c r="AJ2347" s="55"/>
      <c r="AK2347" s="55">
        <v>730.83</v>
      </c>
      <c r="AL2347" s="8">
        <v>596712.45902473445</v>
      </c>
      <c r="AM2347" s="58">
        <v>0.81648599404065836</v>
      </c>
      <c r="AN2347" s="237">
        <v>1</v>
      </c>
      <c r="AO2347" s="228"/>
      <c r="AP2347" s="55">
        <v>604.96</v>
      </c>
      <c r="AQ2347" s="200">
        <v>479249.1872802453</v>
      </c>
      <c r="AR2347" s="201">
        <v>0.79219979383801453</v>
      </c>
      <c r="AS2347" s="55">
        <v>1</v>
      </c>
      <c r="AT2347" s="55"/>
      <c r="AU2347" s="423">
        <v>668.12</v>
      </c>
      <c r="AV2347" s="200">
        <v>592977.86702110339</v>
      </c>
      <c r="AW2347" s="201">
        <v>0.88753198081348172</v>
      </c>
      <c r="AX2347" s="423">
        <v>1</v>
      </c>
      <c r="AY2347" s="55"/>
      <c r="AZ2347" s="423">
        <v>945.48020180527681</v>
      </c>
      <c r="BA2347" s="200">
        <v>496539.67532270466</v>
      </c>
      <c r="BB2347" s="201">
        <v>0.52517194371137965</v>
      </c>
      <c r="BC2347" s="425">
        <v>1</v>
      </c>
      <c r="BD2347" s="136"/>
    </row>
    <row r="2348" spans="1:56" s="4" customFormat="1" ht="11.25" customHeight="1">
      <c r="A2348" s="357">
        <v>501</v>
      </c>
      <c r="B2348" s="263" t="s">
        <v>341</v>
      </c>
      <c r="C2348" s="344">
        <v>0</v>
      </c>
      <c r="D2348" s="264"/>
      <c r="E2348" s="421">
        <v>362</v>
      </c>
      <c r="F2348" s="263" t="s">
        <v>327</v>
      </c>
      <c r="G2348" s="263" t="s">
        <v>338</v>
      </c>
      <c r="H2348" s="263" t="s">
        <v>387</v>
      </c>
      <c r="I2348" s="263" t="s">
        <v>849</v>
      </c>
      <c r="J2348" s="263" t="s">
        <v>591</v>
      </c>
      <c r="K2348" s="263" t="s">
        <v>848</v>
      </c>
      <c r="L2348" s="267">
        <v>2406.44</v>
      </c>
      <c r="M2348" s="265">
        <v>2396901.4628221998</v>
      </c>
      <c r="N2348" s="268">
        <v>0.9960362455836006</v>
      </c>
      <c r="O2348" s="263">
        <v>1</v>
      </c>
      <c r="P2348" s="263"/>
      <c r="Q2348" s="267">
        <v>2549.71</v>
      </c>
      <c r="R2348" s="265">
        <v>2507297.9738558531</v>
      </c>
      <c r="S2348" s="268">
        <v>0.98336594116815368</v>
      </c>
      <c r="T2348" s="263">
        <v>1</v>
      </c>
      <c r="U2348" s="263"/>
      <c r="V2348" s="267">
        <v>2112.2199999999998</v>
      </c>
      <c r="W2348" s="265">
        <v>2114335.9740488809</v>
      </c>
      <c r="X2348" s="268">
        <v>1.0010017773001303</v>
      </c>
      <c r="Y2348" s="263">
        <v>1</v>
      </c>
      <c r="Z2348" s="263"/>
      <c r="AA2348" s="267">
        <v>1266.4749999999999</v>
      </c>
      <c r="AB2348" s="265">
        <v>1282434.0213758701</v>
      </c>
      <c r="AC2348" s="268">
        <v>1.0126011341525654</v>
      </c>
      <c r="AD2348" s="263">
        <v>1</v>
      </c>
      <c r="AE2348" s="263"/>
      <c r="AF2348" s="267">
        <v>2222.1039999999998</v>
      </c>
      <c r="AG2348" s="265">
        <v>2212315.3737409879</v>
      </c>
      <c r="AH2348" s="268">
        <v>0.99559488383126449</v>
      </c>
      <c r="AI2348" s="263">
        <v>1</v>
      </c>
      <c r="AJ2348" s="263"/>
      <c r="AK2348" s="263">
        <v>2565</v>
      </c>
      <c r="AL2348" s="265">
        <v>2560255.0949548255</v>
      </c>
      <c r="AM2348" s="268">
        <v>0.99815013448531209</v>
      </c>
      <c r="AN2348" s="263"/>
      <c r="AO2348" s="313"/>
      <c r="AP2348" s="263">
        <v>2654.12</v>
      </c>
      <c r="AQ2348" s="265">
        <v>2617729.8795458614</v>
      </c>
      <c r="AR2348" s="268">
        <v>0.98628919549449967</v>
      </c>
      <c r="AS2348" s="263"/>
      <c r="AT2348" s="263"/>
      <c r="AU2348" s="422">
        <v>2358.15</v>
      </c>
      <c r="AV2348" s="265">
        <v>2330653.706817627</v>
      </c>
      <c r="AW2348" s="268">
        <v>0.98833988797049677</v>
      </c>
      <c r="AX2348" s="422"/>
      <c r="AY2348" s="263"/>
      <c r="AZ2348" s="422">
        <v>2254.1</v>
      </c>
      <c r="BA2348" s="265">
        <v>2261567.8600888764</v>
      </c>
      <c r="BB2348" s="268">
        <v>1.0033130118845113</v>
      </c>
      <c r="BC2348" s="422"/>
      <c r="BD2348" s="263"/>
    </row>
    <row r="2349" spans="1:56" ht="11.25" customHeight="1">
      <c r="A2349" s="123">
        <v>501</v>
      </c>
      <c r="B2349" s="55" t="s">
        <v>337</v>
      </c>
      <c r="C2349" s="345">
        <v>1</v>
      </c>
      <c r="D2349" s="57">
        <v>35533</v>
      </c>
      <c r="E2349" s="94">
        <v>0</v>
      </c>
      <c r="F2349" s="55" t="s">
        <v>327</v>
      </c>
      <c r="G2349" s="55" t="s">
        <v>338</v>
      </c>
      <c r="H2349" s="55" t="s">
        <v>387</v>
      </c>
      <c r="I2349" s="55" t="s">
        <v>849</v>
      </c>
      <c r="J2349" s="55" t="s">
        <v>591</v>
      </c>
      <c r="K2349" s="55" t="s">
        <v>848</v>
      </c>
      <c r="L2349" s="55"/>
      <c r="M2349" s="8"/>
      <c r="N2349" s="58"/>
      <c r="O2349" s="55"/>
      <c r="P2349" s="55"/>
      <c r="Q2349" s="55"/>
      <c r="R2349" s="8"/>
      <c r="S2349" s="58"/>
      <c r="T2349" s="55"/>
      <c r="U2349" s="55"/>
      <c r="V2349" s="55"/>
      <c r="W2349" s="8"/>
      <c r="X2349" s="58"/>
      <c r="Y2349" s="55"/>
      <c r="Z2349" s="55"/>
      <c r="AA2349" s="55"/>
      <c r="AB2349" s="8"/>
      <c r="AC2349" s="58"/>
      <c r="AD2349" s="55"/>
      <c r="AE2349" s="55"/>
      <c r="AF2349" s="55"/>
      <c r="AG2349" s="8"/>
      <c r="AH2349" s="58"/>
      <c r="AI2349" s="55"/>
      <c r="AJ2349" s="55"/>
      <c r="AK2349" s="55"/>
      <c r="AL2349" s="8">
        <v>0</v>
      </c>
      <c r="AM2349" s="58">
        <v>0</v>
      </c>
      <c r="AN2349" s="237">
        <v>1</v>
      </c>
      <c r="AO2349" s="228"/>
      <c r="AP2349" s="55"/>
      <c r="AQ2349" s="200">
        <v>0</v>
      </c>
      <c r="AR2349" s="201">
        <v>0</v>
      </c>
      <c r="AS2349" s="55">
        <v>1</v>
      </c>
      <c r="AT2349" s="55"/>
      <c r="AU2349" s="245">
        <v>0</v>
      </c>
      <c r="AV2349" s="200">
        <v>0</v>
      </c>
      <c r="AW2349" s="201">
        <v>0</v>
      </c>
      <c r="AX2349" s="423">
        <v>1</v>
      </c>
      <c r="AY2349" s="55"/>
      <c r="AZ2349" s="245">
        <v>0</v>
      </c>
      <c r="BA2349" s="200">
        <v>0</v>
      </c>
      <c r="BB2349" s="201">
        <v>0</v>
      </c>
      <c r="BC2349" s="425">
        <v>1</v>
      </c>
      <c r="BD2349" s="136"/>
    </row>
    <row r="2350" spans="1:56" ht="11.25" customHeight="1">
      <c r="A2350" s="123">
        <v>501</v>
      </c>
      <c r="B2350" s="55" t="s">
        <v>337</v>
      </c>
      <c r="C2350" s="345">
        <v>2</v>
      </c>
      <c r="D2350" s="57">
        <v>23131</v>
      </c>
      <c r="E2350" s="94">
        <v>0</v>
      </c>
      <c r="F2350" s="55" t="s">
        <v>327</v>
      </c>
      <c r="G2350" s="55" t="s">
        <v>338</v>
      </c>
      <c r="H2350" s="55" t="s">
        <v>387</v>
      </c>
      <c r="I2350" s="55" t="s">
        <v>849</v>
      </c>
      <c r="J2350" s="55" t="s">
        <v>591</v>
      </c>
      <c r="K2350" s="55" t="s">
        <v>848</v>
      </c>
      <c r="L2350" s="55"/>
      <c r="M2350" s="8"/>
      <c r="N2350" s="58"/>
      <c r="O2350" s="55"/>
      <c r="P2350" s="55"/>
      <c r="Q2350" s="55"/>
      <c r="R2350" s="8"/>
      <c r="S2350" s="58"/>
      <c r="T2350" s="55"/>
      <c r="U2350" s="55"/>
      <c r="V2350" s="55"/>
      <c r="W2350" s="8"/>
      <c r="X2350" s="58"/>
      <c r="Y2350" s="55"/>
      <c r="Z2350" s="55"/>
      <c r="AA2350" s="55"/>
      <c r="AB2350" s="8"/>
      <c r="AC2350" s="58"/>
      <c r="AD2350" s="55"/>
      <c r="AE2350" s="55"/>
      <c r="AF2350" s="55"/>
      <c r="AG2350" s="8"/>
      <c r="AH2350" s="58"/>
      <c r="AI2350" s="55"/>
      <c r="AJ2350" s="55"/>
      <c r="AK2350" s="55"/>
      <c r="AL2350" s="8">
        <v>0</v>
      </c>
      <c r="AM2350" s="58">
        <v>0</v>
      </c>
      <c r="AN2350" s="237">
        <v>1</v>
      </c>
      <c r="AO2350" s="228"/>
      <c r="AP2350" s="55"/>
      <c r="AQ2350" s="200">
        <v>0</v>
      </c>
      <c r="AR2350" s="201">
        <v>0</v>
      </c>
      <c r="AS2350" s="55">
        <v>1</v>
      </c>
      <c r="AT2350" s="55"/>
      <c r="AU2350" s="245">
        <v>0</v>
      </c>
      <c r="AV2350" s="200">
        <v>0</v>
      </c>
      <c r="AW2350" s="201">
        <v>0</v>
      </c>
      <c r="AX2350" s="423">
        <v>1</v>
      </c>
      <c r="AY2350" s="55"/>
      <c r="AZ2350" s="245">
        <v>0</v>
      </c>
      <c r="BA2350" s="200">
        <v>0</v>
      </c>
      <c r="BB2350" s="201">
        <v>0</v>
      </c>
      <c r="BC2350" s="425">
        <v>1</v>
      </c>
      <c r="BD2350" s="136"/>
    </row>
    <row r="2351" spans="1:56" ht="11.25" customHeight="1">
      <c r="A2351" s="123">
        <v>501</v>
      </c>
      <c r="B2351" s="55" t="s">
        <v>341</v>
      </c>
      <c r="C2351" s="345">
        <v>3</v>
      </c>
      <c r="D2351" s="57">
        <v>28775</v>
      </c>
      <c r="E2351" s="94">
        <v>120</v>
      </c>
      <c r="F2351" s="55" t="s">
        <v>327</v>
      </c>
      <c r="G2351" s="55" t="s">
        <v>338</v>
      </c>
      <c r="H2351" s="55" t="s">
        <v>387</v>
      </c>
      <c r="I2351" s="55" t="s">
        <v>849</v>
      </c>
      <c r="J2351" s="55" t="s">
        <v>591</v>
      </c>
      <c r="K2351" s="55" t="s">
        <v>848</v>
      </c>
      <c r="L2351" s="55"/>
      <c r="M2351" s="8"/>
      <c r="N2351" s="58"/>
      <c r="O2351" s="55"/>
      <c r="P2351" s="55"/>
      <c r="Q2351" s="55"/>
      <c r="R2351" s="8"/>
      <c r="S2351" s="58"/>
      <c r="T2351" s="55"/>
      <c r="U2351" s="55"/>
      <c r="V2351" s="55"/>
      <c r="W2351" s="8"/>
      <c r="X2351" s="58"/>
      <c r="Y2351" s="55"/>
      <c r="Z2351" s="55"/>
      <c r="AA2351" s="55"/>
      <c r="AB2351" s="8"/>
      <c r="AC2351" s="58"/>
      <c r="AD2351" s="55"/>
      <c r="AE2351" s="55"/>
      <c r="AF2351" s="55"/>
      <c r="AG2351" s="8"/>
      <c r="AH2351" s="58"/>
      <c r="AI2351" s="55"/>
      <c r="AJ2351" s="55"/>
      <c r="AK2351" s="55">
        <v>821</v>
      </c>
      <c r="AL2351" s="8">
        <v>823998.69505375193</v>
      </c>
      <c r="AM2351" s="58">
        <v>1.0036524909302704</v>
      </c>
      <c r="AN2351" s="237">
        <v>1</v>
      </c>
      <c r="AO2351" s="228"/>
      <c r="AP2351" s="55">
        <v>883.56</v>
      </c>
      <c r="AQ2351" s="200">
        <v>874234.09234951495</v>
      </c>
      <c r="AR2351" s="201">
        <v>0.98944507713060237</v>
      </c>
      <c r="AS2351" s="55">
        <v>1</v>
      </c>
      <c r="AT2351" s="55"/>
      <c r="AU2351" s="423">
        <v>658.9</v>
      </c>
      <c r="AV2351" s="200">
        <v>655236.80626365892</v>
      </c>
      <c r="AW2351" s="201">
        <v>0.99444044052763536</v>
      </c>
      <c r="AX2351" s="423">
        <v>1</v>
      </c>
      <c r="AY2351" s="55"/>
      <c r="AZ2351" s="423">
        <v>678.9</v>
      </c>
      <c r="BA2351" s="200">
        <v>686809.23351159436</v>
      </c>
      <c r="BB2351" s="201">
        <v>1.0116500714561709</v>
      </c>
      <c r="BC2351" s="425">
        <v>1</v>
      </c>
      <c r="BD2351" s="136"/>
    </row>
    <row r="2352" spans="1:56" ht="11.25" customHeight="1">
      <c r="A2352" s="123">
        <v>501</v>
      </c>
      <c r="B2352" s="55" t="s">
        <v>341</v>
      </c>
      <c r="C2352" s="345">
        <v>4</v>
      </c>
      <c r="D2352" s="57">
        <v>31047</v>
      </c>
      <c r="E2352" s="94">
        <v>121</v>
      </c>
      <c r="F2352" s="55" t="s">
        <v>327</v>
      </c>
      <c r="G2352" s="55" t="s">
        <v>338</v>
      </c>
      <c r="H2352" s="55" t="s">
        <v>387</v>
      </c>
      <c r="I2352" s="55" t="s">
        <v>849</v>
      </c>
      <c r="J2352" s="55" t="s">
        <v>591</v>
      </c>
      <c r="K2352" s="55" t="s">
        <v>848</v>
      </c>
      <c r="L2352" s="55"/>
      <c r="M2352" s="8"/>
      <c r="N2352" s="58"/>
      <c r="O2352" s="55"/>
      <c r="P2352" s="55"/>
      <c r="Q2352" s="55"/>
      <c r="R2352" s="8"/>
      <c r="S2352" s="58"/>
      <c r="T2352" s="55"/>
      <c r="U2352" s="55"/>
      <c r="V2352" s="55"/>
      <c r="W2352" s="8"/>
      <c r="X2352" s="58"/>
      <c r="Y2352" s="55"/>
      <c r="Z2352" s="55"/>
      <c r="AA2352" s="55"/>
      <c r="AB2352" s="8"/>
      <c r="AC2352" s="58"/>
      <c r="AD2352" s="55"/>
      <c r="AE2352" s="55"/>
      <c r="AF2352" s="55"/>
      <c r="AG2352" s="8"/>
      <c r="AH2352" s="58"/>
      <c r="AI2352" s="55"/>
      <c r="AJ2352" s="55"/>
      <c r="AK2352" s="55">
        <v>879</v>
      </c>
      <c r="AL2352" s="8">
        <v>877318.1381215211</v>
      </c>
      <c r="AM2352" s="58">
        <v>0.99808661902334594</v>
      </c>
      <c r="AN2352" s="237">
        <v>1</v>
      </c>
      <c r="AO2352" s="228"/>
      <c r="AP2352" s="55">
        <v>862.72</v>
      </c>
      <c r="AQ2352" s="200">
        <v>854785.93636076245</v>
      </c>
      <c r="AR2352" s="201">
        <v>0.99080343142707072</v>
      </c>
      <c r="AS2352" s="55">
        <v>1</v>
      </c>
      <c r="AT2352" s="55"/>
      <c r="AU2352" s="423">
        <v>805.61</v>
      </c>
      <c r="AV2352" s="200">
        <v>797328.48571494757</v>
      </c>
      <c r="AW2352" s="201">
        <v>0.98972019428128688</v>
      </c>
      <c r="AX2352" s="423">
        <v>1</v>
      </c>
      <c r="AY2352" s="55"/>
      <c r="AZ2352" s="423">
        <v>769.1</v>
      </c>
      <c r="BA2352" s="200">
        <v>770594.33294325962</v>
      </c>
      <c r="BB2352" s="201">
        <v>1.0019429631299697</v>
      </c>
      <c r="BC2352" s="425">
        <v>1</v>
      </c>
      <c r="BD2352" s="136"/>
    </row>
    <row r="2353" spans="1:56" ht="11.25" customHeight="1">
      <c r="A2353" s="123">
        <v>501</v>
      </c>
      <c r="B2353" s="55" t="s">
        <v>341</v>
      </c>
      <c r="C2353" s="345">
        <v>5</v>
      </c>
      <c r="D2353" s="57">
        <v>32414</v>
      </c>
      <c r="E2353" s="94">
        <v>121</v>
      </c>
      <c r="F2353" s="55" t="s">
        <v>327</v>
      </c>
      <c r="G2353" s="55" t="s">
        <v>338</v>
      </c>
      <c r="H2353" s="55" t="s">
        <v>387</v>
      </c>
      <c r="I2353" s="55" t="s">
        <v>849</v>
      </c>
      <c r="J2353" s="55" t="s">
        <v>591</v>
      </c>
      <c r="K2353" s="55" t="s">
        <v>848</v>
      </c>
      <c r="L2353" s="55"/>
      <c r="M2353" s="8"/>
      <c r="N2353" s="58"/>
      <c r="O2353" s="55"/>
      <c r="P2353" s="55"/>
      <c r="Q2353" s="55"/>
      <c r="R2353" s="8"/>
      <c r="S2353" s="58"/>
      <c r="T2353" s="55"/>
      <c r="U2353" s="55"/>
      <c r="V2353" s="55"/>
      <c r="W2353" s="8"/>
      <c r="X2353" s="58"/>
      <c r="Y2353" s="55"/>
      <c r="Z2353" s="55"/>
      <c r="AA2353" s="55"/>
      <c r="AB2353" s="8"/>
      <c r="AC2353" s="58"/>
      <c r="AD2353" s="55"/>
      <c r="AE2353" s="55"/>
      <c r="AF2353" s="55"/>
      <c r="AG2353" s="8"/>
      <c r="AH2353" s="58"/>
      <c r="AI2353" s="55"/>
      <c r="AJ2353" s="55"/>
      <c r="AK2353" s="55">
        <v>866</v>
      </c>
      <c r="AL2353" s="8">
        <v>858941.27257040178</v>
      </c>
      <c r="AM2353" s="58">
        <v>0.99184904453857015</v>
      </c>
      <c r="AN2353" s="237">
        <v>1</v>
      </c>
      <c r="AO2353" s="228"/>
      <c r="AP2353" s="55">
        <v>907.84</v>
      </c>
      <c r="AQ2353" s="200">
        <v>888711.14697380993</v>
      </c>
      <c r="AR2353" s="201">
        <v>0.97892926834443283</v>
      </c>
      <c r="AS2353" s="55">
        <v>1</v>
      </c>
      <c r="AT2353" s="55"/>
      <c r="AU2353" s="423">
        <v>893.64</v>
      </c>
      <c r="AV2353" s="200">
        <v>878088.41483902</v>
      </c>
      <c r="AW2353" s="201">
        <v>0.98259748314647954</v>
      </c>
      <c r="AX2353" s="423">
        <v>1</v>
      </c>
      <c r="AY2353" s="55"/>
      <c r="AZ2353" s="423">
        <v>806.1</v>
      </c>
      <c r="BA2353" s="200">
        <v>804164.29363402247</v>
      </c>
      <c r="BB2353" s="201">
        <v>0.9975986771294163</v>
      </c>
      <c r="BC2353" s="425">
        <v>1</v>
      </c>
      <c r="BD2353" s="136"/>
    </row>
    <row r="2354" spans="1:56" ht="11.25" customHeight="1">
      <c r="A2354" s="357">
        <v>502</v>
      </c>
      <c r="B2354" s="263" t="s">
        <v>841</v>
      </c>
      <c r="C2354" s="344">
        <v>0</v>
      </c>
      <c r="D2354" s="264"/>
      <c r="E2354" s="421">
        <v>0</v>
      </c>
      <c r="F2354" s="263" t="s">
        <v>551</v>
      </c>
      <c r="G2354" s="263" t="s">
        <v>338</v>
      </c>
      <c r="H2354" s="263" t="s">
        <v>842</v>
      </c>
      <c r="I2354" s="263" t="s">
        <v>849</v>
      </c>
      <c r="J2354" s="263" t="s">
        <v>848</v>
      </c>
      <c r="K2354" s="263" t="s">
        <v>596</v>
      </c>
      <c r="L2354" s="263">
        <v>0</v>
      </c>
      <c r="M2354" s="265">
        <v>0</v>
      </c>
      <c r="N2354" s="268">
        <v>0</v>
      </c>
      <c r="O2354" s="263">
        <v>1</v>
      </c>
      <c r="P2354" s="263"/>
      <c r="Q2354" s="263">
        <v>0</v>
      </c>
      <c r="R2354" s="265">
        <v>0</v>
      </c>
      <c r="S2354" s="268">
        <v>0</v>
      </c>
      <c r="T2354" s="263">
        <v>1</v>
      </c>
      <c r="U2354" s="263"/>
      <c r="V2354" s="263">
        <v>0</v>
      </c>
      <c r="W2354" s="265">
        <v>0</v>
      </c>
      <c r="X2354" s="268">
        <v>0</v>
      </c>
      <c r="Y2354" s="263">
        <v>1</v>
      </c>
      <c r="Z2354" s="263"/>
      <c r="AA2354" s="263">
        <v>0</v>
      </c>
      <c r="AB2354" s="265">
        <v>0</v>
      </c>
      <c r="AC2354" s="268">
        <v>0</v>
      </c>
      <c r="AD2354" s="263">
        <v>1</v>
      </c>
      <c r="AE2354" s="263"/>
      <c r="AF2354" s="263">
        <v>0</v>
      </c>
      <c r="AG2354" s="265">
        <v>0</v>
      </c>
      <c r="AH2354" s="268">
        <v>0</v>
      </c>
      <c r="AI2354" s="263">
        <v>1</v>
      </c>
      <c r="AJ2354" s="263"/>
      <c r="AK2354" s="263"/>
      <c r="AL2354" s="265">
        <v>0</v>
      </c>
      <c r="AM2354" s="268">
        <v>0</v>
      </c>
      <c r="AN2354" s="263"/>
      <c r="AO2354" s="313"/>
      <c r="AP2354" s="263"/>
      <c r="AQ2354" s="265">
        <v>0</v>
      </c>
      <c r="AR2354" s="268">
        <v>0</v>
      </c>
      <c r="AS2354" s="263"/>
      <c r="AT2354" s="263"/>
      <c r="AU2354" s="422">
        <v>0</v>
      </c>
      <c r="AV2354" s="265">
        <v>0</v>
      </c>
      <c r="AW2354" s="268">
        <v>0</v>
      </c>
      <c r="AX2354" s="422"/>
      <c r="AY2354" s="263"/>
      <c r="AZ2354" s="422">
        <v>0</v>
      </c>
      <c r="BA2354" s="265">
        <v>0</v>
      </c>
      <c r="BB2354" s="268">
        <v>0</v>
      </c>
      <c r="BC2354" s="422"/>
      <c r="BD2354" s="263"/>
    </row>
    <row r="2355" spans="1:56" ht="11.25" customHeight="1">
      <c r="A2355" s="123">
        <v>502</v>
      </c>
      <c r="B2355" s="55" t="s">
        <v>841</v>
      </c>
      <c r="C2355" s="345">
        <v>1</v>
      </c>
      <c r="D2355" s="57">
        <v>32955</v>
      </c>
      <c r="E2355" s="94">
        <v>0</v>
      </c>
      <c r="F2355" s="55" t="s">
        <v>551</v>
      </c>
      <c r="G2355" s="55" t="s">
        <v>338</v>
      </c>
      <c r="H2355" s="55" t="s">
        <v>842</v>
      </c>
      <c r="I2355" s="55" t="s">
        <v>849</v>
      </c>
      <c r="J2355" s="55" t="s">
        <v>848</v>
      </c>
      <c r="K2355" s="55" t="s">
        <v>596</v>
      </c>
      <c r="L2355" s="55"/>
      <c r="M2355" s="8"/>
      <c r="N2355" s="58"/>
      <c r="O2355" s="55"/>
      <c r="P2355" s="55"/>
      <c r="Q2355" s="55"/>
      <c r="R2355" s="8"/>
      <c r="S2355" s="58"/>
      <c r="T2355" s="55"/>
      <c r="U2355" s="55"/>
      <c r="V2355" s="55"/>
      <c r="W2355" s="8"/>
      <c r="X2355" s="58"/>
      <c r="Y2355" s="55"/>
      <c r="Z2355" s="55"/>
      <c r="AA2355" s="55"/>
      <c r="AB2355" s="8"/>
      <c r="AC2355" s="58"/>
      <c r="AD2355" s="55"/>
      <c r="AE2355" s="55"/>
      <c r="AF2355" s="55"/>
      <c r="AG2355" s="8"/>
      <c r="AH2355" s="58"/>
      <c r="AI2355" s="55"/>
      <c r="AJ2355" s="55"/>
      <c r="AK2355" s="55"/>
      <c r="AL2355" s="8">
        <v>0</v>
      </c>
      <c r="AM2355" s="58">
        <v>0</v>
      </c>
      <c r="AN2355" s="237">
        <v>1</v>
      </c>
      <c r="AO2355" s="228"/>
      <c r="AP2355" s="55"/>
      <c r="AQ2355" s="200">
        <v>0</v>
      </c>
      <c r="AR2355" s="201">
        <v>0</v>
      </c>
      <c r="AS2355" s="55">
        <v>1</v>
      </c>
      <c r="AT2355" s="55"/>
      <c r="AU2355" s="245">
        <v>0</v>
      </c>
      <c r="AV2355" s="200">
        <v>0</v>
      </c>
      <c r="AW2355" s="201">
        <v>0</v>
      </c>
      <c r="AX2355" s="423">
        <v>1</v>
      </c>
      <c r="AY2355" s="55"/>
      <c r="AZ2355" s="245">
        <v>0</v>
      </c>
      <c r="BA2355" s="200">
        <v>0</v>
      </c>
      <c r="BB2355" s="201">
        <v>0</v>
      </c>
      <c r="BC2355" s="425">
        <v>1</v>
      </c>
      <c r="BD2355" s="136"/>
    </row>
    <row r="2356" spans="1:56" s="4" customFormat="1" ht="12.75" customHeight="1">
      <c r="A2356" s="357">
        <v>503</v>
      </c>
      <c r="B2356" s="263" t="s">
        <v>843</v>
      </c>
      <c r="C2356" s="344">
        <v>0</v>
      </c>
      <c r="D2356" s="264"/>
      <c r="E2356" s="421">
        <v>180</v>
      </c>
      <c r="F2356" s="263" t="s">
        <v>551</v>
      </c>
      <c r="G2356" s="263" t="s">
        <v>338</v>
      </c>
      <c r="H2356" s="263" t="s">
        <v>842</v>
      </c>
      <c r="I2356" s="263" t="s">
        <v>849</v>
      </c>
      <c r="J2356" s="263" t="s">
        <v>596</v>
      </c>
      <c r="K2356" s="263" t="s">
        <v>688</v>
      </c>
      <c r="L2356" s="263">
        <v>1314</v>
      </c>
      <c r="M2356" s="265">
        <v>564058.20367980842</v>
      </c>
      <c r="N2356" s="268">
        <v>0.4292680393301434</v>
      </c>
      <c r="O2356" s="263">
        <v>1</v>
      </c>
      <c r="P2356" s="263"/>
      <c r="Q2356" s="263">
        <v>1371</v>
      </c>
      <c r="R2356" s="265">
        <v>582995.90842589748</v>
      </c>
      <c r="S2356" s="268">
        <v>0.42523406887373993</v>
      </c>
      <c r="T2356" s="263">
        <v>1</v>
      </c>
      <c r="U2356" s="263"/>
      <c r="V2356" s="279">
        <v>1102</v>
      </c>
      <c r="W2356" s="265">
        <v>478491.99388166424</v>
      </c>
      <c r="X2356" s="268">
        <v>0.43420326123563002</v>
      </c>
      <c r="Y2356" s="263">
        <v>1</v>
      </c>
      <c r="Z2356" s="263"/>
      <c r="AA2356" s="279">
        <v>1340</v>
      </c>
      <c r="AB2356" s="265">
        <v>572601.56669970939</v>
      </c>
      <c r="AC2356" s="268">
        <v>0.4273146020147085</v>
      </c>
      <c r="AD2356" s="263">
        <v>1</v>
      </c>
      <c r="AE2356" s="263"/>
      <c r="AF2356" s="279">
        <v>879</v>
      </c>
      <c r="AG2356" s="265">
        <v>392245.37661400891</v>
      </c>
      <c r="AH2356" s="268">
        <v>0.44624047396360517</v>
      </c>
      <c r="AI2356" s="263">
        <v>1</v>
      </c>
      <c r="AJ2356" s="263"/>
      <c r="AK2356" s="263">
        <v>595</v>
      </c>
      <c r="AL2356" s="265">
        <v>286285.0020264</v>
      </c>
      <c r="AM2356" s="268">
        <v>0.48115126390991597</v>
      </c>
      <c r="AN2356" s="263"/>
      <c r="AO2356" s="313"/>
      <c r="AP2356" s="263">
        <v>946</v>
      </c>
      <c r="AQ2356" s="265">
        <v>433403.2113662159</v>
      </c>
      <c r="AR2356" s="268">
        <v>0.45814292956259606</v>
      </c>
      <c r="AS2356" s="263"/>
      <c r="AT2356" s="263"/>
      <c r="AU2356" s="422">
        <v>1438.7586879999999</v>
      </c>
      <c r="AV2356" s="265">
        <v>601001.07325528178</v>
      </c>
      <c r="AW2356" s="268">
        <v>0.41772194202401358</v>
      </c>
      <c r="AX2356" s="422"/>
      <c r="AY2356" s="263"/>
      <c r="AZ2356" s="422">
        <v>1044.7518060000002</v>
      </c>
      <c r="BA2356" s="265">
        <v>464138.5661958924</v>
      </c>
      <c r="BB2356" s="268">
        <v>0.4442572518471361</v>
      </c>
      <c r="BC2356" s="422"/>
      <c r="BD2356" s="263"/>
    </row>
    <row r="2357" spans="1:56" s="4" customFormat="1" ht="11.25" customHeight="1">
      <c r="A2357" s="123">
        <v>503</v>
      </c>
      <c r="B2357" s="55" t="s">
        <v>843</v>
      </c>
      <c r="C2357" s="345">
        <v>1</v>
      </c>
      <c r="D2357" s="57">
        <v>34179</v>
      </c>
      <c r="E2357" s="94">
        <v>120</v>
      </c>
      <c r="F2357" s="55" t="s">
        <v>551</v>
      </c>
      <c r="G2357" s="55" t="s">
        <v>338</v>
      </c>
      <c r="H2357" s="55" t="s">
        <v>842</v>
      </c>
      <c r="I2357" s="55" t="s">
        <v>849</v>
      </c>
      <c r="J2357" s="55" t="s">
        <v>596</v>
      </c>
      <c r="K2357" s="55" t="s">
        <v>688</v>
      </c>
      <c r="L2357" s="55"/>
      <c r="M2357" s="8"/>
      <c r="N2357" s="58"/>
      <c r="O2357" s="55"/>
      <c r="P2357" s="55"/>
      <c r="Q2357" s="55"/>
      <c r="R2357" s="8"/>
      <c r="S2357" s="58"/>
      <c r="T2357" s="55"/>
      <c r="U2357" s="55"/>
      <c r="V2357" s="55"/>
      <c r="W2357" s="8"/>
      <c r="X2357" s="58"/>
      <c r="Y2357" s="55"/>
      <c r="Z2357" s="55"/>
      <c r="AA2357" s="55"/>
      <c r="AB2357" s="8"/>
      <c r="AC2357" s="58"/>
      <c r="AD2357" s="55"/>
      <c r="AE2357" s="55"/>
      <c r="AF2357" s="55"/>
      <c r="AG2357" s="8"/>
      <c r="AH2357" s="58"/>
      <c r="AI2357" s="55"/>
      <c r="AJ2357" s="55"/>
      <c r="AK2357" s="55">
        <v>350.06629213483149</v>
      </c>
      <c r="AL2357" s="8">
        <v>168434.83891293203</v>
      </c>
      <c r="AM2357" s="58">
        <v>0.48115126390991592</v>
      </c>
      <c r="AN2357" s="237">
        <v>1</v>
      </c>
      <c r="AO2357" s="228"/>
      <c r="AP2357" s="55">
        <v>630.66666666666697</v>
      </c>
      <c r="AQ2357" s="200">
        <v>288936.55170316243</v>
      </c>
      <c r="AR2357" s="201">
        <v>0.4581446380071284</v>
      </c>
      <c r="AS2357" s="55">
        <v>1</v>
      </c>
      <c r="AT2357" s="55"/>
      <c r="AU2357" s="439">
        <v>906.10977946941432</v>
      </c>
      <c r="AV2357" s="200">
        <v>378501.93676691432</v>
      </c>
      <c r="AW2357" s="201">
        <v>0.41772194202401347</v>
      </c>
      <c r="AX2357" s="423">
        <v>1</v>
      </c>
      <c r="AY2357" s="55"/>
      <c r="AZ2357" s="424">
        <v>643.76980306695305</v>
      </c>
      <c r="BA2357" s="200">
        <v>285999.4035326966</v>
      </c>
      <c r="BB2357" s="201">
        <v>0.44425725184713616</v>
      </c>
      <c r="BC2357" s="425">
        <v>1</v>
      </c>
      <c r="BD2357" s="136"/>
    </row>
    <row r="2358" spans="1:56" ht="11.25" customHeight="1">
      <c r="A2358" s="123">
        <v>503</v>
      </c>
      <c r="B2358" s="55" t="s">
        <v>843</v>
      </c>
      <c r="C2358" s="345">
        <v>2</v>
      </c>
      <c r="D2358" s="57">
        <v>34677</v>
      </c>
      <c r="E2358" s="94">
        <v>60</v>
      </c>
      <c r="F2358" s="55" t="s">
        <v>551</v>
      </c>
      <c r="G2358" s="55" t="s">
        <v>338</v>
      </c>
      <c r="H2358" s="55" t="s">
        <v>842</v>
      </c>
      <c r="I2358" s="55" t="s">
        <v>849</v>
      </c>
      <c r="J2358" s="55" t="s">
        <v>596</v>
      </c>
      <c r="K2358" s="55" t="s">
        <v>688</v>
      </c>
      <c r="L2358" s="55"/>
      <c r="M2358" s="8"/>
      <c r="N2358" s="58"/>
      <c r="O2358" s="55"/>
      <c r="P2358" s="55"/>
      <c r="Q2358" s="55"/>
      <c r="R2358" s="8"/>
      <c r="S2358" s="58"/>
      <c r="T2358" s="55"/>
      <c r="U2358" s="55"/>
      <c r="V2358" s="55"/>
      <c r="W2358" s="8"/>
      <c r="X2358" s="58"/>
      <c r="Y2358" s="55"/>
      <c r="Z2358" s="55"/>
      <c r="AA2358" s="55"/>
      <c r="AB2358" s="8"/>
      <c r="AC2358" s="58"/>
      <c r="AD2358" s="55"/>
      <c r="AE2358" s="55"/>
      <c r="AF2358" s="55"/>
      <c r="AG2358" s="8"/>
      <c r="AH2358" s="58"/>
      <c r="AI2358" s="55"/>
      <c r="AJ2358" s="55"/>
      <c r="AK2358" s="55">
        <v>244.64719101123598</v>
      </c>
      <c r="AL2358" s="8">
        <v>117712.30516706682</v>
      </c>
      <c r="AM2358" s="58">
        <v>0.48115126390991592</v>
      </c>
      <c r="AN2358" s="237">
        <v>1</v>
      </c>
      <c r="AO2358" s="228"/>
      <c r="AP2358" s="55">
        <v>315.33333333333331</v>
      </c>
      <c r="AQ2358" s="200">
        <v>144468.27585158122</v>
      </c>
      <c r="AR2358" s="201">
        <v>0.45814463800712862</v>
      </c>
      <c r="AS2358" s="55">
        <v>1</v>
      </c>
      <c r="AT2358" s="55"/>
      <c r="AU2358" s="439">
        <v>532.64890853058569</v>
      </c>
      <c r="AV2358" s="200">
        <v>222499.13648836737</v>
      </c>
      <c r="AW2358" s="201">
        <v>0.41772194202401347</v>
      </c>
      <c r="AX2358" s="423">
        <v>1</v>
      </c>
      <c r="AY2358" s="55"/>
      <c r="AZ2358" s="424">
        <v>400.98200293304706</v>
      </c>
      <c r="BA2358" s="200">
        <v>178139.16266319575</v>
      </c>
      <c r="BB2358" s="201">
        <v>0.4442572518471361</v>
      </c>
      <c r="BC2358" s="425">
        <v>1</v>
      </c>
      <c r="BD2358" s="136"/>
    </row>
    <row r="2359" spans="1:56" s="4" customFormat="1" ht="11.25" customHeight="1">
      <c r="A2359" s="357">
        <v>504</v>
      </c>
      <c r="B2359" s="263" t="s">
        <v>179</v>
      </c>
      <c r="C2359" s="344">
        <v>0</v>
      </c>
      <c r="D2359" s="264"/>
      <c r="E2359" s="421">
        <v>750</v>
      </c>
      <c r="F2359" s="263" t="s">
        <v>551</v>
      </c>
      <c r="G2359" s="263" t="s">
        <v>338</v>
      </c>
      <c r="H2359" s="263" t="s">
        <v>842</v>
      </c>
      <c r="I2359" s="263" t="s">
        <v>849</v>
      </c>
      <c r="J2359" s="263" t="s">
        <v>591</v>
      </c>
      <c r="K2359" s="263" t="s">
        <v>848</v>
      </c>
      <c r="L2359" s="263">
        <v>4655</v>
      </c>
      <c r="M2359" s="265">
        <v>4184621.9405015134</v>
      </c>
      <c r="N2359" s="268">
        <v>0.89895208174038954</v>
      </c>
      <c r="O2359" s="263">
        <v>1</v>
      </c>
      <c r="P2359" s="302"/>
      <c r="Q2359" s="263">
        <v>4721</v>
      </c>
      <c r="R2359" s="265">
        <v>3908611.6971162534</v>
      </c>
      <c r="S2359" s="268">
        <v>0.82792029170011727</v>
      </c>
      <c r="T2359" s="263">
        <v>1</v>
      </c>
      <c r="U2359" s="302"/>
      <c r="V2359" s="263">
        <v>4474</v>
      </c>
      <c r="W2359" s="265">
        <v>3925072.3645845386</v>
      </c>
      <c r="X2359" s="268">
        <v>0.87730718922318707</v>
      </c>
      <c r="Y2359" s="263">
        <v>1</v>
      </c>
      <c r="Z2359" s="302"/>
      <c r="AA2359" s="263">
        <v>3363</v>
      </c>
      <c r="AB2359" s="265">
        <v>2818920.6828230312</v>
      </c>
      <c r="AC2359" s="268">
        <v>0.83821608171960482</v>
      </c>
      <c r="AD2359" s="263">
        <v>1</v>
      </c>
      <c r="AE2359" s="302"/>
      <c r="AF2359" s="263">
        <v>4275</v>
      </c>
      <c r="AG2359" s="265">
        <v>3861897.5475968192</v>
      </c>
      <c r="AH2359" s="268">
        <v>0.90336784739106879</v>
      </c>
      <c r="AI2359" s="263">
        <v>1</v>
      </c>
      <c r="AJ2359" s="302"/>
      <c r="AK2359" s="302">
        <v>3880</v>
      </c>
      <c r="AL2359" s="265">
        <v>3472530.2849467816</v>
      </c>
      <c r="AM2359" s="268">
        <v>0.89498203220277883</v>
      </c>
      <c r="AN2359" s="302"/>
      <c r="AO2359" s="319"/>
      <c r="AP2359" s="302">
        <v>3894</v>
      </c>
      <c r="AQ2359" s="265">
        <v>3622762.6960466621</v>
      </c>
      <c r="AR2359" s="268">
        <v>0.93034481151686232</v>
      </c>
      <c r="AS2359" s="302"/>
      <c r="AT2359" s="302"/>
      <c r="AU2359" s="422">
        <v>2981.634669</v>
      </c>
      <c r="AV2359" s="265">
        <v>2765167.0787782646</v>
      </c>
      <c r="AW2359" s="268">
        <v>0.92739969370750042</v>
      </c>
      <c r="AX2359" s="422"/>
      <c r="AY2359" s="302"/>
      <c r="AZ2359" s="422">
        <v>3457.0038280000003</v>
      </c>
      <c r="BA2359" s="265">
        <v>3293282.417593909</v>
      </c>
      <c r="BB2359" s="268">
        <v>0.9526406626802002</v>
      </c>
      <c r="BC2359" s="422"/>
      <c r="BD2359" s="302"/>
    </row>
    <row r="2360" spans="1:56" s="4" customFormat="1" ht="11.25" customHeight="1">
      <c r="A2360" s="123">
        <v>504</v>
      </c>
      <c r="B2360" s="55" t="s">
        <v>179</v>
      </c>
      <c r="C2360" s="345">
        <v>1</v>
      </c>
      <c r="D2360" s="57">
        <v>30706</v>
      </c>
      <c r="E2360" s="94">
        <v>500</v>
      </c>
      <c r="F2360" s="55" t="s">
        <v>551</v>
      </c>
      <c r="G2360" s="55" t="s">
        <v>338</v>
      </c>
      <c r="H2360" s="55" t="s">
        <v>842</v>
      </c>
      <c r="I2360" s="55" t="s">
        <v>849</v>
      </c>
      <c r="J2360" s="55" t="s">
        <v>591</v>
      </c>
      <c r="K2360" s="55" t="s">
        <v>848</v>
      </c>
      <c r="L2360" s="55"/>
      <c r="M2360" s="8"/>
      <c r="N2360" s="58"/>
      <c r="O2360" s="55"/>
      <c r="P2360" s="55"/>
      <c r="Q2360" s="55"/>
      <c r="R2360" s="8"/>
      <c r="S2360" s="58"/>
      <c r="T2360" s="55"/>
      <c r="U2360" s="55"/>
      <c r="V2360" s="55"/>
      <c r="W2360" s="8"/>
      <c r="X2360" s="58"/>
      <c r="Y2360" s="55"/>
      <c r="Z2360" s="55"/>
      <c r="AA2360" s="55"/>
      <c r="AB2360" s="8"/>
      <c r="AC2360" s="58"/>
      <c r="AD2360" s="55"/>
      <c r="AE2360" s="55"/>
      <c r="AF2360" s="55"/>
      <c r="AG2360" s="8"/>
      <c r="AH2360" s="58"/>
      <c r="AI2360" s="55"/>
      <c r="AJ2360" s="55"/>
      <c r="AK2360" s="55">
        <v>2507</v>
      </c>
      <c r="AL2360" s="8">
        <v>2236761.8980004326</v>
      </c>
      <c r="AM2360" s="58">
        <v>0.89220658077400583</v>
      </c>
      <c r="AN2360" s="237">
        <v>1</v>
      </c>
      <c r="AO2360" s="228"/>
      <c r="AP2360" s="55">
        <v>2619</v>
      </c>
      <c r="AQ2360" s="200">
        <v>2453959.5369340167</v>
      </c>
      <c r="AR2360" s="201">
        <v>0.93698340470943742</v>
      </c>
      <c r="AS2360" s="55">
        <v>1</v>
      </c>
      <c r="AT2360" s="55"/>
      <c r="AU2360" s="423">
        <v>1606.2273640000001</v>
      </c>
      <c r="AV2360" s="200">
        <v>1513181.8338686875</v>
      </c>
      <c r="AW2360" s="201">
        <v>0.94207200536068536</v>
      </c>
      <c r="AX2360" s="423">
        <v>1</v>
      </c>
      <c r="AY2360" s="55"/>
      <c r="AZ2360" s="426">
        <v>2329.2363280000004</v>
      </c>
      <c r="BA2360" s="200">
        <v>2238287.0728307911</v>
      </c>
      <c r="BB2360" s="201">
        <v>0.96095318706998578</v>
      </c>
      <c r="BC2360" s="425">
        <v>1</v>
      </c>
      <c r="BD2360" s="136"/>
    </row>
    <row r="2361" spans="1:56" s="4" customFormat="1" ht="11.25" customHeight="1">
      <c r="A2361" s="123">
        <v>504</v>
      </c>
      <c r="B2361" s="55" t="s">
        <v>179</v>
      </c>
      <c r="C2361" s="345">
        <v>2</v>
      </c>
      <c r="D2361" s="57">
        <v>40086</v>
      </c>
      <c r="E2361" s="94">
        <v>250</v>
      </c>
      <c r="F2361" s="55" t="s">
        <v>551</v>
      </c>
      <c r="G2361" s="55" t="s">
        <v>338</v>
      </c>
      <c r="H2361" s="55" t="s">
        <v>842</v>
      </c>
      <c r="I2361" s="55" t="s">
        <v>849</v>
      </c>
      <c r="J2361" s="55" t="s">
        <v>591</v>
      </c>
      <c r="K2361" s="55" t="s">
        <v>848</v>
      </c>
      <c r="L2361" s="55"/>
      <c r="M2361" s="8"/>
      <c r="N2361" s="58"/>
      <c r="O2361" s="55"/>
      <c r="P2361" s="55"/>
      <c r="Q2361" s="55"/>
      <c r="R2361" s="8"/>
      <c r="S2361" s="58"/>
      <c r="T2361" s="55"/>
      <c r="U2361" s="55"/>
      <c r="V2361" s="55"/>
      <c r="W2361" s="8"/>
      <c r="X2361" s="58"/>
      <c r="Y2361" s="55"/>
      <c r="Z2361" s="55"/>
      <c r="AA2361" s="55"/>
      <c r="AB2361" s="8"/>
      <c r="AC2361" s="58"/>
      <c r="AD2361" s="55"/>
      <c r="AE2361" s="55"/>
      <c r="AF2361" s="55"/>
      <c r="AG2361" s="8"/>
      <c r="AH2361" s="58"/>
      <c r="AI2361" s="55"/>
      <c r="AJ2361" s="55"/>
      <c r="AK2361" s="55">
        <v>1372</v>
      </c>
      <c r="AL2361" s="8">
        <v>1236057.0839488872</v>
      </c>
      <c r="AM2361" s="58">
        <v>0.9009162419452531</v>
      </c>
      <c r="AN2361" s="237">
        <v>1</v>
      </c>
      <c r="AO2361" s="228"/>
      <c r="AP2361" s="55">
        <v>1275</v>
      </c>
      <c r="AQ2361" s="200">
        <v>1168809.7780742971</v>
      </c>
      <c r="AR2361" s="201">
        <v>0.91671355143082134</v>
      </c>
      <c r="AS2361" s="55">
        <v>1</v>
      </c>
      <c r="AT2361" s="55"/>
      <c r="AU2361" s="423">
        <v>1375.4073050000002</v>
      </c>
      <c r="AV2361" s="200">
        <v>1251985.2449095771</v>
      </c>
      <c r="AW2361" s="201">
        <v>0.91026508319263066</v>
      </c>
      <c r="AX2361" s="423">
        <v>1</v>
      </c>
      <c r="AY2361" s="55"/>
      <c r="AZ2361" s="426">
        <v>1127.7674999999999</v>
      </c>
      <c r="BA2361" s="200">
        <v>1054995.3447631171</v>
      </c>
      <c r="BB2361" s="201">
        <v>0.93547237774019665</v>
      </c>
      <c r="BC2361" s="425">
        <v>1</v>
      </c>
      <c r="BD2361" s="136"/>
    </row>
    <row r="2362" spans="1:56" s="4" customFormat="1" ht="11.25" customHeight="1">
      <c r="A2362" s="357">
        <v>505</v>
      </c>
      <c r="B2362" s="263" t="s">
        <v>180</v>
      </c>
      <c r="C2362" s="344">
        <v>0</v>
      </c>
      <c r="D2362" s="264"/>
      <c r="E2362" s="421">
        <v>0</v>
      </c>
      <c r="F2362" s="263" t="s">
        <v>551</v>
      </c>
      <c r="G2362" s="263" t="s">
        <v>338</v>
      </c>
      <c r="H2362" s="263" t="s">
        <v>842</v>
      </c>
      <c r="I2362" s="263" t="s">
        <v>849</v>
      </c>
      <c r="J2362" s="263" t="s">
        <v>848</v>
      </c>
      <c r="K2362" s="263" t="s">
        <v>596</v>
      </c>
      <c r="L2362" s="263"/>
      <c r="M2362" s="265">
        <v>0</v>
      </c>
      <c r="N2362" s="268">
        <v>0</v>
      </c>
      <c r="O2362" s="263">
        <v>1</v>
      </c>
      <c r="P2362" s="263"/>
      <c r="Q2362" s="263">
        <v>0</v>
      </c>
      <c r="R2362" s="265">
        <v>0</v>
      </c>
      <c r="S2362" s="268">
        <v>0</v>
      </c>
      <c r="T2362" s="263">
        <v>1</v>
      </c>
      <c r="U2362" s="263"/>
      <c r="V2362" s="263">
        <v>0</v>
      </c>
      <c r="W2362" s="265">
        <v>0</v>
      </c>
      <c r="X2362" s="268">
        <v>0</v>
      </c>
      <c r="Y2362" s="263">
        <v>1</v>
      </c>
      <c r="Z2362" s="263"/>
      <c r="AA2362" s="263">
        <v>0</v>
      </c>
      <c r="AB2362" s="265">
        <v>0</v>
      </c>
      <c r="AC2362" s="268">
        <v>0</v>
      </c>
      <c r="AD2362" s="263">
        <v>1</v>
      </c>
      <c r="AE2362" s="263"/>
      <c r="AF2362" s="263">
        <v>0</v>
      </c>
      <c r="AG2362" s="265">
        <v>0</v>
      </c>
      <c r="AH2362" s="268">
        <v>0</v>
      </c>
      <c r="AI2362" s="263">
        <v>1</v>
      </c>
      <c r="AJ2362" s="263"/>
      <c r="AK2362" s="263"/>
      <c r="AL2362" s="265">
        <v>0</v>
      </c>
      <c r="AM2362" s="268">
        <v>0</v>
      </c>
      <c r="AN2362" s="263"/>
      <c r="AO2362" s="313"/>
      <c r="AP2362" s="263"/>
      <c r="AQ2362" s="265">
        <v>0</v>
      </c>
      <c r="AR2362" s="268">
        <v>0</v>
      </c>
      <c r="AS2362" s="263"/>
      <c r="AT2362" s="263"/>
      <c r="AU2362" s="422">
        <v>0</v>
      </c>
      <c r="AV2362" s="265">
        <v>0</v>
      </c>
      <c r="AW2362" s="268">
        <v>0</v>
      </c>
      <c r="AX2362" s="422"/>
      <c r="AY2362" s="263"/>
      <c r="AZ2362" s="422">
        <v>0</v>
      </c>
      <c r="BA2362" s="265">
        <v>0</v>
      </c>
      <c r="BB2362" s="268">
        <v>0</v>
      </c>
      <c r="BC2362" s="422"/>
      <c r="BD2362" s="263"/>
    </row>
    <row r="2363" spans="1:56" ht="11.25" customHeight="1">
      <c r="A2363" s="123">
        <v>505</v>
      </c>
      <c r="B2363" s="55" t="s">
        <v>180</v>
      </c>
      <c r="C2363" s="345">
        <v>1</v>
      </c>
      <c r="D2363" s="57">
        <v>23923</v>
      </c>
      <c r="E2363" s="94">
        <v>0</v>
      </c>
      <c r="F2363" s="55" t="s">
        <v>551</v>
      </c>
      <c r="G2363" s="55" t="s">
        <v>338</v>
      </c>
      <c r="H2363" s="55" t="s">
        <v>842</v>
      </c>
      <c r="I2363" s="55" t="s">
        <v>849</v>
      </c>
      <c r="J2363" s="55" t="s">
        <v>848</v>
      </c>
      <c r="K2363" s="55" t="s">
        <v>596</v>
      </c>
      <c r="L2363" s="55"/>
      <c r="M2363" s="8"/>
      <c r="N2363" s="58"/>
      <c r="O2363" s="55"/>
      <c r="P2363" s="55"/>
      <c r="Q2363" s="55"/>
      <c r="R2363" s="8"/>
      <c r="S2363" s="58"/>
      <c r="T2363" s="55"/>
      <c r="U2363" s="55"/>
      <c r="V2363" s="55"/>
      <c r="W2363" s="8"/>
      <c r="X2363" s="58"/>
      <c r="Y2363" s="55"/>
      <c r="Z2363" s="55"/>
      <c r="AA2363" s="55"/>
      <c r="AB2363" s="8"/>
      <c r="AC2363" s="58"/>
      <c r="AD2363" s="55"/>
      <c r="AE2363" s="55"/>
      <c r="AF2363" s="55"/>
      <c r="AG2363" s="8"/>
      <c r="AH2363" s="58"/>
      <c r="AI2363" s="55"/>
      <c r="AJ2363" s="55"/>
      <c r="AK2363" s="55"/>
      <c r="AL2363" s="8">
        <v>0</v>
      </c>
      <c r="AM2363" s="58">
        <v>0</v>
      </c>
      <c r="AN2363" s="237">
        <v>1</v>
      </c>
      <c r="AO2363" s="228"/>
      <c r="AP2363" s="55"/>
      <c r="AQ2363" s="200">
        <v>0</v>
      </c>
      <c r="AR2363" s="201">
        <v>0</v>
      </c>
      <c r="AS2363" s="55">
        <v>1</v>
      </c>
      <c r="AT2363" s="55"/>
      <c r="AU2363" s="245">
        <v>0</v>
      </c>
      <c r="AV2363" s="200">
        <v>0</v>
      </c>
      <c r="AW2363" s="201">
        <v>0</v>
      </c>
      <c r="AX2363" s="423">
        <v>1</v>
      </c>
      <c r="AY2363" s="55"/>
      <c r="AZ2363" s="245">
        <v>0</v>
      </c>
      <c r="BA2363" s="200">
        <v>0</v>
      </c>
      <c r="BB2363" s="201">
        <v>0</v>
      </c>
      <c r="BC2363" s="425">
        <v>1</v>
      </c>
      <c r="BD2363" s="136"/>
    </row>
    <row r="2364" spans="1:56" ht="11.25" customHeight="1">
      <c r="A2364" s="357">
        <v>506</v>
      </c>
      <c r="B2364" s="263" t="s">
        <v>1320</v>
      </c>
      <c r="C2364" s="344">
        <v>0</v>
      </c>
      <c r="D2364" s="264"/>
      <c r="E2364" s="421">
        <v>60</v>
      </c>
      <c r="F2364" s="263" t="s">
        <v>1321</v>
      </c>
      <c r="G2364" s="263" t="s">
        <v>589</v>
      </c>
      <c r="H2364" s="263" t="s">
        <v>386</v>
      </c>
      <c r="I2364" s="263" t="s">
        <v>103</v>
      </c>
      <c r="J2364" s="263"/>
      <c r="K2364" s="263"/>
      <c r="L2364" s="272">
        <v>77.978149999999999</v>
      </c>
      <c r="M2364" s="265">
        <v>0</v>
      </c>
      <c r="N2364" s="268">
        <v>0</v>
      </c>
      <c r="O2364" s="263"/>
      <c r="P2364" s="263"/>
      <c r="Q2364" s="267">
        <v>167.59779999999998</v>
      </c>
      <c r="R2364" s="265">
        <v>0</v>
      </c>
      <c r="S2364" s="268">
        <v>0</v>
      </c>
      <c r="T2364" s="263"/>
      <c r="U2364" s="263"/>
      <c r="V2364" s="267">
        <v>176.13490000000002</v>
      </c>
      <c r="W2364" s="265">
        <v>0</v>
      </c>
      <c r="X2364" s="268">
        <v>0</v>
      </c>
      <c r="Y2364" s="263"/>
      <c r="Z2364" s="263"/>
      <c r="AA2364" s="265">
        <v>158.13534999999999</v>
      </c>
      <c r="AB2364" s="265">
        <v>0</v>
      </c>
      <c r="AC2364" s="268">
        <v>0</v>
      </c>
      <c r="AD2364" s="263"/>
      <c r="AE2364" s="263"/>
      <c r="AF2364" s="271">
        <v>136.75280000000001</v>
      </c>
      <c r="AG2364" s="265">
        <v>0</v>
      </c>
      <c r="AH2364" s="268">
        <v>0</v>
      </c>
      <c r="AI2364" s="263"/>
      <c r="AJ2364" s="263"/>
      <c r="AK2364" s="263">
        <v>203.10935000000001</v>
      </c>
      <c r="AL2364" s="265">
        <v>0</v>
      </c>
      <c r="AM2364" s="268">
        <v>0</v>
      </c>
      <c r="AN2364" s="263"/>
      <c r="AO2364" s="313"/>
      <c r="AP2364" s="263">
        <v>118.03685</v>
      </c>
      <c r="AQ2364" s="265">
        <v>0</v>
      </c>
      <c r="AR2364" s="268">
        <v>0</v>
      </c>
      <c r="AS2364" s="263"/>
      <c r="AT2364" s="263"/>
      <c r="AU2364" s="422">
        <v>239.0985</v>
      </c>
      <c r="AV2364" s="265">
        <v>0</v>
      </c>
      <c r="AW2364" s="268">
        <v>0</v>
      </c>
      <c r="AX2364" s="422"/>
      <c r="AY2364" s="263"/>
      <c r="AZ2364" s="422">
        <v>262.6601</v>
      </c>
      <c r="BA2364" s="265">
        <v>0</v>
      </c>
      <c r="BB2364" s="268">
        <v>0</v>
      </c>
      <c r="BC2364" s="422"/>
      <c r="BD2364" s="263"/>
    </row>
    <row r="2365" spans="1:56" ht="11.25" customHeight="1">
      <c r="A2365" s="123">
        <v>506</v>
      </c>
      <c r="B2365" s="55" t="s">
        <v>1320</v>
      </c>
      <c r="C2365" s="345">
        <v>1</v>
      </c>
      <c r="D2365" s="57">
        <v>42972</v>
      </c>
      <c r="E2365" s="94">
        <v>30</v>
      </c>
      <c r="F2365" s="122" t="s">
        <v>1321</v>
      </c>
      <c r="G2365" s="122" t="s">
        <v>589</v>
      </c>
      <c r="H2365" s="122" t="s">
        <v>386</v>
      </c>
      <c r="I2365" s="55" t="s">
        <v>103</v>
      </c>
      <c r="J2365" s="55"/>
      <c r="K2365" s="55"/>
      <c r="L2365" s="217">
        <v>49.851134017595307</v>
      </c>
      <c r="M2365" s="8">
        <v>0</v>
      </c>
      <c r="N2365" s="58">
        <v>0</v>
      </c>
      <c r="O2365" s="55"/>
      <c r="P2365" s="55">
        <v>1</v>
      </c>
      <c r="Q2365" s="197">
        <v>83.798899999999989</v>
      </c>
      <c r="R2365" s="8">
        <v>0</v>
      </c>
      <c r="S2365" s="58">
        <v>0</v>
      </c>
      <c r="T2365" s="55"/>
      <c r="U2365" s="55">
        <v>1</v>
      </c>
      <c r="V2365" s="197">
        <v>88.067450000000008</v>
      </c>
      <c r="W2365" s="8">
        <v>0</v>
      </c>
      <c r="X2365" s="58">
        <v>0</v>
      </c>
      <c r="Y2365" s="55"/>
      <c r="Z2365" s="55">
        <v>1</v>
      </c>
      <c r="AA2365" s="58">
        <v>79.067674999999994</v>
      </c>
      <c r="AB2365" s="8">
        <v>0</v>
      </c>
      <c r="AC2365" s="58">
        <v>0</v>
      </c>
      <c r="AD2365" s="55"/>
      <c r="AE2365" s="55">
        <v>1</v>
      </c>
      <c r="AF2365" s="58">
        <v>68.376400000000004</v>
      </c>
      <c r="AG2365" s="8">
        <v>0</v>
      </c>
      <c r="AH2365" s="58">
        <v>0</v>
      </c>
      <c r="AI2365" s="55"/>
      <c r="AJ2365" s="55">
        <v>1</v>
      </c>
      <c r="AK2365" s="55">
        <v>106.33565</v>
      </c>
      <c r="AL2365" s="8">
        <v>0</v>
      </c>
      <c r="AM2365" s="58">
        <v>0</v>
      </c>
      <c r="AN2365" s="55"/>
      <c r="AO2365" s="228">
        <v>1</v>
      </c>
      <c r="AP2365" s="55">
        <v>59.04</v>
      </c>
      <c r="AQ2365" s="200">
        <v>0</v>
      </c>
      <c r="AR2365" s="201">
        <v>0</v>
      </c>
      <c r="AS2365" s="55"/>
      <c r="AT2365" s="55">
        <v>1</v>
      </c>
      <c r="AU2365" s="423">
        <v>117.92740000000001</v>
      </c>
      <c r="AV2365" s="200">
        <v>0</v>
      </c>
      <c r="AW2365" s="201">
        <v>0</v>
      </c>
      <c r="AX2365" s="423"/>
      <c r="AY2365" s="55"/>
      <c r="AZ2365" s="423">
        <v>130.51415</v>
      </c>
      <c r="BA2365" s="200">
        <v>0</v>
      </c>
      <c r="BB2365" s="201">
        <v>0</v>
      </c>
      <c r="BC2365" s="425"/>
      <c r="BD2365" s="136"/>
    </row>
    <row r="2366" spans="1:56" s="4" customFormat="1" ht="11.25" customHeight="1">
      <c r="A2366" s="123">
        <v>506</v>
      </c>
      <c r="B2366" s="55" t="s">
        <v>1320</v>
      </c>
      <c r="C2366" s="345">
        <v>2</v>
      </c>
      <c r="D2366" s="57">
        <v>43067</v>
      </c>
      <c r="E2366" s="94">
        <v>30</v>
      </c>
      <c r="F2366" s="122" t="s">
        <v>1321</v>
      </c>
      <c r="G2366" s="122" t="s">
        <v>589</v>
      </c>
      <c r="H2366" s="122" t="s">
        <v>386</v>
      </c>
      <c r="I2366" s="55" t="s">
        <v>103</v>
      </c>
      <c r="J2366" s="55"/>
      <c r="K2366" s="55"/>
      <c r="L2366" s="217">
        <v>28.127015982404693</v>
      </c>
      <c r="M2366" s="8">
        <v>0</v>
      </c>
      <c r="N2366" s="58">
        <v>0</v>
      </c>
      <c r="O2366" s="55"/>
      <c r="P2366" s="55">
        <v>1</v>
      </c>
      <c r="Q2366" s="197">
        <v>83.798899999999989</v>
      </c>
      <c r="R2366" s="8">
        <v>0</v>
      </c>
      <c r="S2366" s="58">
        <v>0</v>
      </c>
      <c r="T2366" s="55"/>
      <c r="U2366" s="55">
        <v>1</v>
      </c>
      <c r="V2366" s="197">
        <v>88.067450000000008</v>
      </c>
      <c r="W2366" s="8">
        <v>0</v>
      </c>
      <c r="X2366" s="58">
        <v>0</v>
      </c>
      <c r="Y2366" s="55"/>
      <c r="Z2366" s="55">
        <v>1</v>
      </c>
      <c r="AA2366" s="58">
        <v>79.067674999999994</v>
      </c>
      <c r="AB2366" s="8">
        <v>0</v>
      </c>
      <c r="AC2366" s="58">
        <v>0</v>
      </c>
      <c r="AD2366" s="55"/>
      <c r="AE2366" s="55">
        <v>1</v>
      </c>
      <c r="AF2366" s="58">
        <v>68.376400000000004</v>
      </c>
      <c r="AG2366" s="8">
        <v>0</v>
      </c>
      <c r="AH2366" s="58">
        <v>0</v>
      </c>
      <c r="AI2366" s="55"/>
      <c r="AJ2366" s="55">
        <v>1</v>
      </c>
      <c r="AK2366" s="55">
        <v>96.773700000000005</v>
      </c>
      <c r="AL2366" s="8">
        <v>0</v>
      </c>
      <c r="AM2366" s="58">
        <v>0</v>
      </c>
      <c r="AN2366" s="55"/>
      <c r="AO2366" s="228">
        <v>1</v>
      </c>
      <c r="AP2366" s="55">
        <v>58.99</v>
      </c>
      <c r="AQ2366" s="200">
        <v>0</v>
      </c>
      <c r="AR2366" s="201">
        <v>0</v>
      </c>
      <c r="AS2366" s="55"/>
      <c r="AT2366" s="55">
        <v>1</v>
      </c>
      <c r="AU2366" s="423">
        <v>121.1711</v>
      </c>
      <c r="AV2366" s="200">
        <v>0</v>
      </c>
      <c r="AW2366" s="201">
        <v>0</v>
      </c>
      <c r="AX2366" s="423"/>
      <c r="AY2366" s="55"/>
      <c r="AZ2366" s="423">
        <v>132.14595</v>
      </c>
      <c r="BA2366" s="200">
        <v>0</v>
      </c>
      <c r="BB2366" s="201">
        <v>0</v>
      </c>
      <c r="BC2366" s="425"/>
      <c r="BD2366" s="136"/>
    </row>
    <row r="2367" spans="1:56" ht="11.25" customHeight="1">
      <c r="A2367" s="357">
        <v>507</v>
      </c>
      <c r="B2367" s="263" t="s">
        <v>153</v>
      </c>
      <c r="C2367" s="344">
        <v>0</v>
      </c>
      <c r="D2367" s="264"/>
      <c r="E2367" s="421">
        <v>1050</v>
      </c>
      <c r="F2367" s="263" t="s">
        <v>151</v>
      </c>
      <c r="G2367" s="263" t="s">
        <v>748</v>
      </c>
      <c r="H2367" s="263" t="s">
        <v>152</v>
      </c>
      <c r="I2367" s="263" t="s">
        <v>849</v>
      </c>
      <c r="J2367" s="263" t="s">
        <v>591</v>
      </c>
      <c r="K2367" s="263" t="s">
        <v>848</v>
      </c>
      <c r="L2367" s="267">
        <v>4812.82</v>
      </c>
      <c r="M2367" s="265">
        <v>4950557.9451784883</v>
      </c>
      <c r="N2367" s="268">
        <v>1.028618968749816</v>
      </c>
      <c r="O2367" s="263">
        <v>1</v>
      </c>
      <c r="P2367" s="263"/>
      <c r="Q2367" s="267">
        <v>5807.8540000000003</v>
      </c>
      <c r="R2367" s="265">
        <v>5906107.741726297</v>
      </c>
      <c r="S2367" s="268">
        <v>1.0169173918156855</v>
      </c>
      <c r="T2367" s="263">
        <v>1</v>
      </c>
      <c r="U2367" s="263"/>
      <c r="V2367" s="267">
        <v>4864.4139999999998</v>
      </c>
      <c r="W2367" s="265">
        <v>5135045.4758206448</v>
      </c>
      <c r="X2367" s="268">
        <v>1.0556349594875447</v>
      </c>
      <c r="Y2367" s="263">
        <v>1</v>
      </c>
      <c r="Z2367" s="263"/>
      <c r="AA2367" s="267">
        <v>3776.4830000000002</v>
      </c>
      <c r="AB2367" s="265">
        <v>4203597.2956373515</v>
      </c>
      <c r="AC2367" s="268">
        <v>1.1130984293156758</v>
      </c>
      <c r="AD2367" s="263">
        <v>1</v>
      </c>
      <c r="AE2367" s="263"/>
      <c r="AF2367" s="267">
        <v>4526.3639999999996</v>
      </c>
      <c r="AG2367" s="265">
        <v>5092161.4441251531</v>
      </c>
      <c r="AH2367" s="268">
        <v>1.1250004295114475</v>
      </c>
      <c r="AI2367" s="263">
        <v>1</v>
      </c>
      <c r="AJ2367" s="263"/>
      <c r="AK2367" s="263">
        <v>5192</v>
      </c>
      <c r="AL2367" s="265">
        <v>5676517.6085119257</v>
      </c>
      <c r="AM2367" s="268">
        <v>1.0933200324560719</v>
      </c>
      <c r="AN2367" s="263"/>
      <c r="AO2367" s="313"/>
      <c r="AP2367" s="263">
        <v>5902.76</v>
      </c>
      <c r="AQ2367" s="265">
        <v>6359635.5357148983</v>
      </c>
      <c r="AR2367" s="268">
        <v>1.0774003238679699</v>
      </c>
      <c r="AS2367" s="263"/>
      <c r="AT2367" s="263"/>
      <c r="AU2367" s="422">
        <v>5389.8190000000004</v>
      </c>
      <c r="AV2367" s="265">
        <v>5872752.2162336037</v>
      </c>
      <c r="AW2367" s="268">
        <v>1.0896010081662488</v>
      </c>
      <c r="AX2367" s="422"/>
      <c r="AY2367" s="263"/>
      <c r="AZ2367" s="422">
        <v>3459.962</v>
      </c>
      <c r="BA2367" s="265">
        <v>3794845.8665498947</v>
      </c>
      <c r="BB2367" s="268">
        <v>1.096788307660574</v>
      </c>
      <c r="BC2367" s="422"/>
      <c r="BD2367" s="263"/>
    </row>
    <row r="2368" spans="1:56" s="4" customFormat="1" ht="11.25" customHeight="1">
      <c r="A2368" s="123">
        <v>507</v>
      </c>
      <c r="B2368" s="55" t="s">
        <v>153</v>
      </c>
      <c r="C2368" s="345">
        <v>1</v>
      </c>
      <c r="D2368" s="57">
        <v>29045</v>
      </c>
      <c r="E2368" s="94">
        <v>210</v>
      </c>
      <c r="F2368" s="55" t="s">
        <v>151</v>
      </c>
      <c r="G2368" s="55" t="s">
        <v>748</v>
      </c>
      <c r="H2368" s="55" t="s">
        <v>152</v>
      </c>
      <c r="I2368" s="55" t="s">
        <v>849</v>
      </c>
      <c r="J2368" s="55" t="s">
        <v>591</v>
      </c>
      <c r="K2368" s="55" t="s">
        <v>848</v>
      </c>
      <c r="L2368" s="55"/>
      <c r="M2368" s="8"/>
      <c r="N2368" s="58"/>
      <c r="O2368" s="55"/>
      <c r="P2368" s="55"/>
      <c r="Q2368" s="55"/>
      <c r="R2368" s="8"/>
      <c r="S2368" s="58"/>
      <c r="T2368" s="55"/>
      <c r="U2368" s="55"/>
      <c r="V2368" s="55"/>
      <c r="W2368" s="8"/>
      <c r="X2368" s="58"/>
      <c r="Y2368" s="55"/>
      <c r="Z2368" s="55"/>
      <c r="AA2368" s="55"/>
      <c r="AB2368" s="8"/>
      <c r="AC2368" s="58"/>
      <c r="AD2368" s="55"/>
      <c r="AE2368" s="55"/>
      <c r="AF2368" s="55"/>
      <c r="AG2368" s="8"/>
      <c r="AH2368" s="58"/>
      <c r="AI2368" s="55"/>
      <c r="AJ2368" s="55"/>
      <c r="AK2368" s="55">
        <v>1237.3150000000001</v>
      </c>
      <c r="AL2368" s="8">
        <v>1339431.082411841</v>
      </c>
      <c r="AM2368" s="58">
        <v>1.082530384269035</v>
      </c>
      <c r="AN2368" s="237">
        <v>1</v>
      </c>
      <c r="AO2368" s="228"/>
      <c r="AP2368" s="55">
        <v>1216.7090000000001</v>
      </c>
      <c r="AQ2368" s="200">
        <v>1312564.1723533953</v>
      </c>
      <c r="AR2368" s="201">
        <v>1.0787823319737053</v>
      </c>
      <c r="AS2368" s="55">
        <v>1</v>
      </c>
      <c r="AT2368" s="55"/>
      <c r="AU2368" s="423">
        <v>1020.6020000000002</v>
      </c>
      <c r="AV2368" s="200">
        <v>1121902.6221551194</v>
      </c>
      <c r="AW2368" s="201">
        <v>1.0992557550887803</v>
      </c>
      <c r="AX2368" s="423">
        <v>1</v>
      </c>
      <c r="AY2368" s="55"/>
      <c r="AZ2368" s="423">
        <v>0</v>
      </c>
      <c r="BA2368" s="200">
        <v>0</v>
      </c>
      <c r="BB2368" s="201">
        <v>0</v>
      </c>
      <c r="BC2368" s="425">
        <v>1</v>
      </c>
      <c r="BD2368" s="136"/>
    </row>
    <row r="2369" spans="1:56" ht="11.25" customHeight="1">
      <c r="A2369" s="123">
        <v>507</v>
      </c>
      <c r="B2369" s="55" t="s">
        <v>153</v>
      </c>
      <c r="C2369" s="345">
        <v>2</v>
      </c>
      <c r="D2369" s="57">
        <v>29572</v>
      </c>
      <c r="E2369" s="94">
        <v>210</v>
      </c>
      <c r="F2369" s="55" t="s">
        <v>151</v>
      </c>
      <c r="G2369" s="55" t="s">
        <v>748</v>
      </c>
      <c r="H2369" s="55" t="s">
        <v>152</v>
      </c>
      <c r="I2369" s="55" t="s">
        <v>849</v>
      </c>
      <c r="J2369" s="55" t="s">
        <v>591</v>
      </c>
      <c r="K2369" s="55" t="s">
        <v>848</v>
      </c>
      <c r="L2369" s="55"/>
      <c r="M2369" s="8"/>
      <c r="N2369" s="58"/>
      <c r="O2369" s="55"/>
      <c r="P2369" s="55"/>
      <c r="Q2369" s="55"/>
      <c r="R2369" s="8"/>
      <c r="S2369" s="58"/>
      <c r="T2369" s="55"/>
      <c r="U2369" s="55"/>
      <c r="V2369" s="55"/>
      <c r="W2369" s="8"/>
      <c r="X2369" s="58"/>
      <c r="Y2369" s="55"/>
      <c r="Z2369" s="55"/>
      <c r="AA2369" s="55"/>
      <c r="AB2369" s="8"/>
      <c r="AC2369" s="58"/>
      <c r="AD2369" s="55"/>
      <c r="AE2369" s="55"/>
      <c r="AF2369" s="55"/>
      <c r="AG2369" s="8"/>
      <c r="AH2369" s="58"/>
      <c r="AI2369" s="55"/>
      <c r="AJ2369" s="55"/>
      <c r="AK2369" s="55">
        <v>938.255</v>
      </c>
      <c r="AL2369" s="8">
        <v>1030691.4894848268</v>
      </c>
      <c r="AM2369" s="58">
        <v>1.0985195810145716</v>
      </c>
      <c r="AN2369" s="237">
        <v>1</v>
      </c>
      <c r="AO2369" s="228"/>
      <c r="AP2369" s="55">
        <v>1162.6130000000001</v>
      </c>
      <c r="AQ2369" s="200">
        <v>1242533.0642673592</v>
      </c>
      <c r="AR2369" s="201">
        <v>1.068741760385751</v>
      </c>
      <c r="AS2369" s="55">
        <v>1</v>
      </c>
      <c r="AT2369" s="55"/>
      <c r="AU2369" s="423">
        <v>793.60500000000002</v>
      </c>
      <c r="AV2369" s="200">
        <v>859860.21979174693</v>
      </c>
      <c r="AW2369" s="201">
        <v>1.0834863941025408</v>
      </c>
      <c r="AX2369" s="423">
        <v>1</v>
      </c>
      <c r="AY2369" s="55"/>
      <c r="AZ2369" s="423">
        <v>0</v>
      </c>
      <c r="BA2369" s="200">
        <v>0</v>
      </c>
      <c r="BB2369" s="201">
        <v>0</v>
      </c>
      <c r="BC2369" s="425">
        <v>1</v>
      </c>
      <c r="BD2369" s="136"/>
    </row>
    <row r="2370" spans="1:56" ht="11.25" customHeight="1">
      <c r="A2370" s="123">
        <v>507</v>
      </c>
      <c r="B2370" s="55" t="s">
        <v>153</v>
      </c>
      <c r="C2370" s="345">
        <v>3</v>
      </c>
      <c r="D2370" s="57">
        <v>30057</v>
      </c>
      <c r="E2370" s="94">
        <v>210</v>
      </c>
      <c r="F2370" s="55" t="s">
        <v>151</v>
      </c>
      <c r="G2370" s="55" t="s">
        <v>748</v>
      </c>
      <c r="H2370" s="55" t="s">
        <v>152</v>
      </c>
      <c r="I2370" s="55" t="s">
        <v>849</v>
      </c>
      <c r="J2370" s="55" t="s">
        <v>591</v>
      </c>
      <c r="K2370" s="55" t="s">
        <v>848</v>
      </c>
      <c r="L2370" s="55"/>
      <c r="M2370" s="8"/>
      <c r="N2370" s="58"/>
      <c r="O2370" s="55"/>
      <c r="P2370" s="55"/>
      <c r="Q2370" s="55"/>
      <c r="R2370" s="8"/>
      <c r="S2370" s="58"/>
      <c r="T2370" s="55"/>
      <c r="U2370" s="55"/>
      <c r="V2370" s="55"/>
      <c r="W2370" s="8"/>
      <c r="X2370" s="58"/>
      <c r="Y2370" s="55"/>
      <c r="Z2370" s="55"/>
      <c r="AA2370" s="55"/>
      <c r="AB2370" s="8"/>
      <c r="AC2370" s="58"/>
      <c r="AD2370" s="55"/>
      <c r="AE2370" s="55"/>
      <c r="AF2370" s="55"/>
      <c r="AG2370" s="8"/>
      <c r="AH2370" s="58"/>
      <c r="AI2370" s="55"/>
      <c r="AJ2370" s="55"/>
      <c r="AK2370" s="55">
        <v>1006.171</v>
      </c>
      <c r="AL2370" s="8">
        <v>1104270.4265131403</v>
      </c>
      <c r="AM2370" s="58">
        <v>1.0974977677881197</v>
      </c>
      <c r="AN2370" s="237">
        <v>1</v>
      </c>
      <c r="AO2370" s="228"/>
      <c r="AP2370" s="55">
        <v>1054.864</v>
      </c>
      <c r="AQ2370" s="200">
        <v>1144200.9680074432</v>
      </c>
      <c r="AR2370" s="201">
        <v>1.0846905079777518</v>
      </c>
      <c r="AS2370" s="55">
        <v>1</v>
      </c>
      <c r="AT2370" s="55"/>
      <c r="AU2370" s="423">
        <v>1013.0080000000002</v>
      </c>
      <c r="AV2370" s="200">
        <v>1107991.4258223984</v>
      </c>
      <c r="AW2370" s="201">
        <v>1.0937637470014041</v>
      </c>
      <c r="AX2370" s="423">
        <v>1</v>
      </c>
      <c r="AY2370" s="55"/>
      <c r="AZ2370" s="424">
        <v>1173.1569999999999</v>
      </c>
      <c r="BA2370" s="200">
        <v>1259182.3841801805</v>
      </c>
      <c r="BB2370" s="201">
        <v>1.0733281088381013</v>
      </c>
      <c r="BC2370" s="425">
        <v>1</v>
      </c>
      <c r="BD2370" s="136"/>
    </row>
    <row r="2371" spans="1:56" s="4" customFormat="1" ht="11.25" customHeight="1">
      <c r="A2371" s="123">
        <v>507</v>
      </c>
      <c r="B2371" s="55" t="s">
        <v>153</v>
      </c>
      <c r="C2371" s="345">
        <v>4</v>
      </c>
      <c r="D2371" s="57">
        <v>33645</v>
      </c>
      <c r="E2371" s="94">
        <v>210</v>
      </c>
      <c r="F2371" s="55" t="s">
        <v>151</v>
      </c>
      <c r="G2371" s="55" t="s">
        <v>748</v>
      </c>
      <c r="H2371" s="55" t="s">
        <v>152</v>
      </c>
      <c r="I2371" s="55" t="s">
        <v>849</v>
      </c>
      <c r="J2371" s="55" t="s">
        <v>591</v>
      </c>
      <c r="K2371" s="55" t="s">
        <v>848</v>
      </c>
      <c r="L2371" s="55"/>
      <c r="M2371" s="8"/>
      <c r="N2371" s="58"/>
      <c r="O2371" s="55"/>
      <c r="P2371" s="55"/>
      <c r="Q2371" s="55"/>
      <c r="R2371" s="8"/>
      <c r="S2371" s="58"/>
      <c r="T2371" s="55"/>
      <c r="U2371" s="55"/>
      <c r="V2371" s="136"/>
      <c r="W2371" s="8"/>
      <c r="X2371" s="58"/>
      <c r="Y2371" s="55"/>
      <c r="Z2371" s="55"/>
      <c r="AA2371" s="136"/>
      <c r="AB2371" s="8"/>
      <c r="AC2371" s="58"/>
      <c r="AD2371" s="55"/>
      <c r="AE2371" s="55"/>
      <c r="AF2371" s="136"/>
      <c r="AG2371" s="8"/>
      <c r="AH2371" s="58"/>
      <c r="AI2371" s="55"/>
      <c r="AJ2371" s="55"/>
      <c r="AK2371" s="55">
        <v>1043.4590000000001</v>
      </c>
      <c r="AL2371" s="8">
        <v>1140373.5066837368</v>
      </c>
      <c r="AM2371" s="58">
        <v>1.0928781166138168</v>
      </c>
      <c r="AN2371" s="237">
        <v>1</v>
      </c>
      <c r="AO2371" s="228"/>
      <c r="AP2371" s="55">
        <v>1248.49</v>
      </c>
      <c r="AQ2371" s="200">
        <v>1348232.0438357769</v>
      </c>
      <c r="AR2371" s="201">
        <v>1.0798901423605931</v>
      </c>
      <c r="AS2371" s="55">
        <v>1</v>
      </c>
      <c r="AT2371" s="55"/>
      <c r="AU2371" s="423">
        <v>1257.0679999999998</v>
      </c>
      <c r="AV2371" s="200">
        <v>1367066.4490910147</v>
      </c>
      <c r="AW2371" s="201">
        <v>1.0875039767864705</v>
      </c>
      <c r="AX2371" s="423">
        <v>1</v>
      </c>
      <c r="AY2371" s="55"/>
      <c r="AZ2371" s="424">
        <v>1152.414</v>
      </c>
      <c r="BA2371" s="200">
        <v>1269757.4715912486</v>
      </c>
      <c r="BB2371" s="201">
        <v>1.1018240594016115</v>
      </c>
      <c r="BC2371" s="425">
        <v>1</v>
      </c>
      <c r="BD2371" s="136"/>
    </row>
    <row r="2372" spans="1:56" ht="11.25" customHeight="1">
      <c r="A2372" s="123">
        <v>507</v>
      </c>
      <c r="B2372" s="55" t="s">
        <v>153</v>
      </c>
      <c r="C2372" s="345">
        <v>5</v>
      </c>
      <c r="D2372" s="57">
        <v>33328</v>
      </c>
      <c r="E2372" s="94">
        <v>210</v>
      </c>
      <c r="F2372" s="55" t="s">
        <v>151</v>
      </c>
      <c r="G2372" s="55" t="s">
        <v>748</v>
      </c>
      <c r="H2372" s="55" t="s">
        <v>152</v>
      </c>
      <c r="I2372" s="55" t="s">
        <v>849</v>
      </c>
      <c r="J2372" s="55" t="s">
        <v>591</v>
      </c>
      <c r="K2372" s="55" t="s">
        <v>848</v>
      </c>
      <c r="L2372" s="55"/>
      <c r="M2372" s="8"/>
      <c r="N2372" s="58"/>
      <c r="O2372" s="55"/>
      <c r="P2372" s="55"/>
      <c r="Q2372" s="55"/>
      <c r="R2372" s="8"/>
      <c r="S2372" s="58"/>
      <c r="T2372" s="55"/>
      <c r="U2372" s="55"/>
      <c r="V2372" s="55"/>
      <c r="W2372" s="8"/>
      <c r="X2372" s="58"/>
      <c r="Y2372" s="55"/>
      <c r="Z2372" s="55"/>
      <c r="AA2372" s="55"/>
      <c r="AB2372" s="8"/>
      <c r="AC2372" s="58"/>
      <c r="AD2372" s="55"/>
      <c r="AE2372" s="55"/>
      <c r="AF2372" s="55"/>
      <c r="AG2372" s="8"/>
      <c r="AH2372" s="58"/>
      <c r="AI2372" s="55"/>
      <c r="AJ2372" s="55"/>
      <c r="AK2372" s="55">
        <v>966.91499999999996</v>
      </c>
      <c r="AL2372" s="8">
        <v>1062846.2513752393</v>
      </c>
      <c r="AM2372" s="58">
        <v>1.0992137378934439</v>
      </c>
      <c r="AN2372" s="237">
        <v>1</v>
      </c>
      <c r="AO2372" s="228"/>
      <c r="AP2372" s="55">
        <v>1220.0820000000001</v>
      </c>
      <c r="AQ2372" s="200">
        <v>1312105.8434678842</v>
      </c>
      <c r="AR2372" s="201">
        <v>1.075424310388879</v>
      </c>
      <c r="AS2372" s="55">
        <v>1</v>
      </c>
      <c r="AT2372" s="55"/>
      <c r="AU2372" s="423">
        <v>1305.5359999999998</v>
      </c>
      <c r="AV2372" s="200">
        <v>1415931.4993733237</v>
      </c>
      <c r="AW2372" s="201">
        <v>1.0845595214328245</v>
      </c>
      <c r="AX2372" s="423">
        <v>1</v>
      </c>
      <c r="AY2372" s="55"/>
      <c r="AZ2372" s="424">
        <v>1134.3910000000001</v>
      </c>
      <c r="BA2372" s="200">
        <v>1265906.0107784658</v>
      </c>
      <c r="BB2372" s="201">
        <v>1.1159344624370835</v>
      </c>
      <c r="BC2372" s="425">
        <v>1</v>
      </c>
      <c r="BD2372" s="136"/>
    </row>
    <row r="2373" spans="1:56" ht="11.25" customHeight="1">
      <c r="A2373" s="357">
        <v>508</v>
      </c>
      <c r="B2373" s="263" t="s">
        <v>914</v>
      </c>
      <c r="C2373" s="344">
        <v>0</v>
      </c>
      <c r="D2373" s="264"/>
      <c r="E2373" s="421">
        <v>300</v>
      </c>
      <c r="F2373" s="263" t="s">
        <v>151</v>
      </c>
      <c r="G2373" s="263" t="s">
        <v>338</v>
      </c>
      <c r="H2373" s="263" t="s">
        <v>915</v>
      </c>
      <c r="I2373" s="263" t="s">
        <v>849</v>
      </c>
      <c r="J2373" s="263" t="s">
        <v>591</v>
      </c>
      <c r="K2373" s="263" t="s">
        <v>848</v>
      </c>
      <c r="L2373" s="263">
        <v>0</v>
      </c>
      <c r="M2373" s="265">
        <v>0</v>
      </c>
      <c r="N2373" s="268">
        <v>0</v>
      </c>
      <c r="O2373" s="263">
        <v>1</v>
      </c>
      <c r="P2373" s="263"/>
      <c r="Q2373" s="263">
        <v>0</v>
      </c>
      <c r="R2373" s="265">
        <v>0</v>
      </c>
      <c r="S2373" s="268">
        <v>0</v>
      </c>
      <c r="T2373" s="263">
        <v>1</v>
      </c>
      <c r="U2373" s="263"/>
      <c r="V2373" s="263">
        <v>0</v>
      </c>
      <c r="W2373" s="265">
        <v>0</v>
      </c>
      <c r="X2373" s="268">
        <v>0</v>
      </c>
      <c r="Y2373" s="263">
        <v>1</v>
      </c>
      <c r="Z2373" s="263"/>
      <c r="AA2373" s="263">
        <v>0</v>
      </c>
      <c r="AB2373" s="265">
        <v>0</v>
      </c>
      <c r="AC2373" s="268">
        <v>0</v>
      </c>
      <c r="AD2373" s="263">
        <v>1</v>
      </c>
      <c r="AE2373" s="263"/>
      <c r="AF2373" s="263">
        <v>0</v>
      </c>
      <c r="AG2373" s="265">
        <v>0</v>
      </c>
      <c r="AH2373" s="268">
        <v>0</v>
      </c>
      <c r="AI2373" s="263">
        <v>1</v>
      </c>
      <c r="AJ2373" s="263"/>
      <c r="AK2373" s="263">
        <v>0</v>
      </c>
      <c r="AL2373" s="265">
        <v>0</v>
      </c>
      <c r="AM2373" s="268">
        <v>0</v>
      </c>
      <c r="AN2373" s="263"/>
      <c r="AO2373" s="313"/>
      <c r="AP2373" s="263">
        <v>0</v>
      </c>
      <c r="AQ2373" s="265">
        <v>0</v>
      </c>
      <c r="AR2373" s="268">
        <v>0</v>
      </c>
      <c r="AS2373" s="263"/>
      <c r="AT2373" s="263"/>
      <c r="AU2373" s="422">
        <v>0</v>
      </c>
      <c r="AV2373" s="265">
        <v>0</v>
      </c>
      <c r="AW2373" s="268">
        <v>0</v>
      </c>
      <c r="AX2373" s="422"/>
      <c r="AY2373" s="263"/>
      <c r="AZ2373" s="422">
        <v>0</v>
      </c>
      <c r="BA2373" s="265">
        <v>0</v>
      </c>
      <c r="BB2373" s="268">
        <v>0</v>
      </c>
      <c r="BC2373" s="422"/>
      <c r="BD2373" s="263"/>
    </row>
    <row r="2374" spans="1:56" s="4" customFormat="1" ht="11.25" customHeight="1">
      <c r="A2374" s="123">
        <v>508</v>
      </c>
      <c r="B2374" s="55" t="s">
        <v>914</v>
      </c>
      <c r="C2374" s="345">
        <v>1</v>
      </c>
      <c r="D2374" s="57">
        <v>41343</v>
      </c>
      <c r="E2374" s="94">
        <v>150</v>
      </c>
      <c r="F2374" s="55" t="s">
        <v>151</v>
      </c>
      <c r="G2374" s="55" t="s">
        <v>338</v>
      </c>
      <c r="H2374" s="55" t="s">
        <v>915</v>
      </c>
      <c r="I2374" s="55" t="s">
        <v>849</v>
      </c>
      <c r="J2374" s="55" t="s">
        <v>591</v>
      </c>
      <c r="K2374" s="55" t="s">
        <v>848</v>
      </c>
      <c r="L2374" s="55"/>
      <c r="M2374" s="8">
        <v>0</v>
      </c>
      <c r="N2374" s="58">
        <v>0</v>
      </c>
      <c r="O2374" s="55"/>
      <c r="P2374" s="55"/>
      <c r="Q2374" s="55"/>
      <c r="R2374" s="8">
        <v>0</v>
      </c>
      <c r="S2374" s="58">
        <v>0</v>
      </c>
      <c r="T2374" s="55"/>
      <c r="U2374" s="55"/>
      <c r="V2374" s="55"/>
      <c r="W2374" s="8">
        <v>0</v>
      </c>
      <c r="X2374" s="58">
        <v>0</v>
      </c>
      <c r="Y2374" s="55"/>
      <c r="Z2374" s="55"/>
      <c r="AA2374" s="55"/>
      <c r="AB2374" s="8"/>
      <c r="AC2374" s="58"/>
      <c r="AD2374" s="55"/>
      <c r="AE2374" s="55"/>
      <c r="AF2374" s="55"/>
      <c r="AG2374" s="8"/>
      <c r="AH2374" s="58"/>
      <c r="AI2374" s="55"/>
      <c r="AJ2374" s="55"/>
      <c r="AK2374" s="55">
        <v>0</v>
      </c>
      <c r="AL2374" s="8">
        <v>0</v>
      </c>
      <c r="AM2374" s="58">
        <v>0</v>
      </c>
      <c r="AN2374" s="237">
        <v>1</v>
      </c>
      <c r="AO2374" s="228"/>
      <c r="AP2374" s="55">
        <v>0</v>
      </c>
      <c r="AQ2374" s="200">
        <v>0</v>
      </c>
      <c r="AR2374" s="201">
        <v>0</v>
      </c>
      <c r="AS2374" s="55">
        <v>1</v>
      </c>
      <c r="AT2374" s="55"/>
      <c r="AU2374" s="423">
        <v>0</v>
      </c>
      <c r="AV2374" s="200">
        <v>0</v>
      </c>
      <c r="AW2374" s="201">
        <v>0</v>
      </c>
      <c r="AX2374" s="423">
        <v>1</v>
      </c>
      <c r="AY2374" s="55"/>
      <c r="AZ2374" s="423">
        <v>0</v>
      </c>
      <c r="BA2374" s="200">
        <v>0</v>
      </c>
      <c r="BB2374" s="201">
        <v>0</v>
      </c>
      <c r="BC2374" s="425">
        <v>1</v>
      </c>
      <c r="BD2374" s="136"/>
    </row>
    <row r="2375" spans="1:56" ht="11.25" customHeight="1">
      <c r="A2375" s="123">
        <v>508</v>
      </c>
      <c r="B2375" s="55" t="s">
        <v>914</v>
      </c>
      <c r="C2375" s="345">
        <v>2</v>
      </c>
      <c r="D2375" s="57">
        <v>41638</v>
      </c>
      <c r="E2375" s="94">
        <v>150</v>
      </c>
      <c r="F2375" s="55" t="s">
        <v>151</v>
      </c>
      <c r="G2375" s="55" t="s">
        <v>338</v>
      </c>
      <c r="H2375" s="55" t="s">
        <v>915</v>
      </c>
      <c r="I2375" s="55" t="s">
        <v>849</v>
      </c>
      <c r="J2375" s="55" t="s">
        <v>591</v>
      </c>
      <c r="K2375" s="55" t="s">
        <v>848</v>
      </c>
      <c r="L2375" s="55"/>
      <c r="M2375" s="8">
        <v>0</v>
      </c>
      <c r="N2375" s="58">
        <v>0</v>
      </c>
      <c r="O2375" s="55"/>
      <c r="P2375" s="55"/>
      <c r="Q2375" s="55"/>
      <c r="R2375" s="8">
        <v>0</v>
      </c>
      <c r="S2375" s="58">
        <v>0</v>
      </c>
      <c r="T2375" s="55"/>
      <c r="U2375" s="55"/>
      <c r="V2375" s="55"/>
      <c r="W2375" s="8">
        <v>0</v>
      </c>
      <c r="X2375" s="58">
        <v>0</v>
      </c>
      <c r="Y2375" s="55"/>
      <c r="Z2375" s="55"/>
      <c r="AA2375" s="55"/>
      <c r="AB2375" s="8"/>
      <c r="AC2375" s="58"/>
      <c r="AD2375" s="55"/>
      <c r="AE2375" s="55"/>
      <c r="AF2375" s="55"/>
      <c r="AG2375" s="8"/>
      <c r="AH2375" s="58"/>
      <c r="AI2375" s="55"/>
      <c r="AJ2375" s="55"/>
      <c r="AK2375" s="55">
        <v>0</v>
      </c>
      <c r="AL2375" s="8">
        <v>0</v>
      </c>
      <c r="AM2375" s="58">
        <v>0</v>
      </c>
      <c r="AN2375" s="237">
        <v>1</v>
      </c>
      <c r="AO2375" s="228"/>
      <c r="AP2375" s="55">
        <v>0</v>
      </c>
      <c r="AQ2375" s="200">
        <v>0</v>
      </c>
      <c r="AR2375" s="201">
        <v>0</v>
      </c>
      <c r="AS2375" s="55">
        <v>1</v>
      </c>
      <c r="AT2375" s="55"/>
      <c r="AU2375" s="423">
        <v>0</v>
      </c>
      <c r="AV2375" s="200">
        <v>0</v>
      </c>
      <c r="AW2375" s="201">
        <v>0</v>
      </c>
      <c r="AX2375" s="423">
        <v>1</v>
      </c>
      <c r="AY2375" s="55"/>
      <c r="AZ2375" s="423">
        <v>0</v>
      </c>
      <c r="BA2375" s="200">
        <v>0</v>
      </c>
      <c r="BB2375" s="201">
        <v>0</v>
      </c>
      <c r="BC2375" s="425">
        <v>1</v>
      </c>
      <c r="BD2375" s="136"/>
    </row>
    <row r="2376" spans="1:56" s="4" customFormat="1" ht="11.25" customHeight="1">
      <c r="A2376" s="357">
        <v>509</v>
      </c>
      <c r="B2376" s="263" t="s">
        <v>1107</v>
      </c>
      <c r="C2376" s="344">
        <v>0</v>
      </c>
      <c r="D2376" s="264"/>
      <c r="E2376" s="421">
        <v>1000</v>
      </c>
      <c r="F2376" s="263" t="s">
        <v>151</v>
      </c>
      <c r="G2376" s="263" t="s">
        <v>589</v>
      </c>
      <c r="H2376" s="355" t="s">
        <v>1108</v>
      </c>
      <c r="I2376" s="263" t="s">
        <v>849</v>
      </c>
      <c r="J2376" s="263" t="s">
        <v>591</v>
      </c>
      <c r="K2376" s="263" t="s">
        <v>848</v>
      </c>
      <c r="L2376" s="267">
        <v>5026.3620000000001</v>
      </c>
      <c r="M2376" s="265">
        <v>4973570.4087766353</v>
      </c>
      <c r="N2376" s="268">
        <v>0.98949705746952477</v>
      </c>
      <c r="O2376" s="263">
        <v>1</v>
      </c>
      <c r="P2376" s="263"/>
      <c r="Q2376" s="267">
        <v>5113.2709999999997</v>
      </c>
      <c r="R2376" s="265">
        <v>4970802.8279742701</v>
      </c>
      <c r="S2376" s="268">
        <v>0.97213756673062512</v>
      </c>
      <c r="T2376" s="263">
        <v>1</v>
      </c>
      <c r="U2376" s="263"/>
      <c r="V2376" s="267">
        <v>4496.9759999999997</v>
      </c>
      <c r="W2376" s="265">
        <v>4547859.7124370206</v>
      </c>
      <c r="X2376" s="268">
        <v>1.011315095396778</v>
      </c>
      <c r="Y2376" s="263">
        <v>1</v>
      </c>
      <c r="Z2376" s="263"/>
      <c r="AA2376" s="292">
        <v>4900.1469999999999</v>
      </c>
      <c r="AB2376" s="265">
        <v>5163905.3090274502</v>
      </c>
      <c r="AC2376" s="268">
        <v>1.0538266115337867</v>
      </c>
      <c r="AD2376" s="263">
        <v>1</v>
      </c>
      <c r="AE2376" s="263"/>
      <c r="AF2376" s="292">
        <v>3853.0970000000002</v>
      </c>
      <c r="AG2376" s="265">
        <v>3987735.9110807301</v>
      </c>
      <c r="AH2376" s="268">
        <v>1.0349430370117154</v>
      </c>
      <c r="AI2376" s="263">
        <v>1</v>
      </c>
      <c r="AJ2376" s="263"/>
      <c r="AK2376" s="263">
        <v>5524</v>
      </c>
      <c r="AL2376" s="265">
        <v>5734504.1137834191</v>
      </c>
      <c r="AM2376" s="268">
        <v>1.0381071893163323</v>
      </c>
      <c r="AN2376" s="263"/>
      <c r="AO2376" s="313"/>
      <c r="AP2376" s="263">
        <v>5068.1099999999997</v>
      </c>
      <c r="AQ2376" s="265">
        <v>5241594.2040815493</v>
      </c>
      <c r="AR2376" s="268">
        <v>1.0342305522337814</v>
      </c>
      <c r="AS2376" s="263"/>
      <c r="AT2376" s="263"/>
      <c r="AU2376" s="422">
        <v>4848.1151518799961</v>
      </c>
      <c r="AV2376" s="265">
        <v>5056729.4657395314</v>
      </c>
      <c r="AW2376" s="268">
        <v>1.0430299832665153</v>
      </c>
      <c r="AX2376" s="422"/>
      <c r="AY2376" s="263"/>
      <c r="AZ2376" s="422">
        <v>4889.9172918960003</v>
      </c>
      <c r="BA2376" s="265">
        <v>5098096.136881575</v>
      </c>
      <c r="BB2376" s="268">
        <v>1.0425730810070319</v>
      </c>
      <c r="BC2376" s="422"/>
      <c r="BD2376" s="263"/>
    </row>
    <row r="2377" spans="1:56" s="4" customFormat="1" ht="11.25" customHeight="1">
      <c r="A2377" s="123">
        <v>509</v>
      </c>
      <c r="B2377" s="55" t="s">
        <v>1107</v>
      </c>
      <c r="C2377" s="345">
        <v>1</v>
      </c>
      <c r="D2377" s="57">
        <v>42073</v>
      </c>
      <c r="E2377" s="94">
        <v>500</v>
      </c>
      <c r="F2377" s="122" t="s">
        <v>151</v>
      </c>
      <c r="G2377" s="122" t="s">
        <v>589</v>
      </c>
      <c r="H2377" s="124" t="s">
        <v>1108</v>
      </c>
      <c r="I2377" s="55" t="s">
        <v>849</v>
      </c>
      <c r="J2377" s="55" t="s">
        <v>591</v>
      </c>
      <c r="K2377" s="55" t="s">
        <v>848</v>
      </c>
      <c r="L2377" s="197">
        <v>2446.7355529872093</v>
      </c>
      <c r="M2377" s="8">
        <v>2435855.3853284912</v>
      </c>
      <c r="N2377" s="58">
        <v>0.99555319019031929</v>
      </c>
      <c r="O2377" s="55"/>
      <c r="P2377" s="55">
        <v>1</v>
      </c>
      <c r="Q2377" s="197">
        <v>2990.481976775704</v>
      </c>
      <c r="R2377" s="8">
        <v>2903219.912767679</v>
      </c>
      <c r="S2377" s="58">
        <v>0.9708200669036936</v>
      </c>
      <c r="T2377" s="55"/>
      <c r="U2377" s="55">
        <v>1</v>
      </c>
      <c r="V2377" s="197">
        <v>2657.3645240762939</v>
      </c>
      <c r="W2377" s="8">
        <v>2687432.8571702307</v>
      </c>
      <c r="X2377" s="58">
        <v>1.011315095396778</v>
      </c>
      <c r="Y2377" s="55"/>
      <c r="Z2377" s="55">
        <v>1</v>
      </c>
      <c r="AA2377" s="219">
        <v>2340.6574842644791</v>
      </c>
      <c r="AB2377" s="8">
        <v>2466647.1454036338</v>
      </c>
      <c r="AC2377" s="58">
        <v>1.0538266115337867</v>
      </c>
      <c r="AD2377" s="55"/>
      <c r="AE2377" s="55"/>
      <c r="AF2377" s="219"/>
      <c r="AG2377" s="8"/>
      <c r="AH2377" s="58"/>
      <c r="AI2377" s="55"/>
      <c r="AJ2377" s="55"/>
      <c r="AK2377" s="55">
        <v>2618.6647757166947</v>
      </c>
      <c r="AL2377" s="8">
        <v>2718454.7300809422</v>
      </c>
      <c r="AM2377" s="58">
        <v>1.0381071893163325</v>
      </c>
      <c r="AN2377" s="237">
        <v>1</v>
      </c>
      <c r="AO2377" s="228"/>
      <c r="AP2377" s="55">
        <v>2316.2399999999998</v>
      </c>
      <c r="AQ2377" s="200">
        <v>2404209.3169234865</v>
      </c>
      <c r="AR2377" s="201">
        <v>1.0379793617774871</v>
      </c>
      <c r="AS2377" s="55">
        <v>1</v>
      </c>
      <c r="AT2377" s="55"/>
      <c r="AU2377" s="423">
        <v>2707.2076485668667</v>
      </c>
      <c r="AV2377" s="200">
        <v>2823698.748383679</v>
      </c>
      <c r="AW2377" s="201">
        <v>1.0430299832665144</v>
      </c>
      <c r="AX2377" s="423">
        <v>1</v>
      </c>
      <c r="AY2377" s="55"/>
      <c r="AZ2377" s="427">
        <v>2380.6821268164995</v>
      </c>
      <c r="BA2377" s="200">
        <v>2482586.093330598</v>
      </c>
      <c r="BB2377" s="201">
        <v>1.0428045245378335</v>
      </c>
      <c r="BC2377" s="425">
        <v>1</v>
      </c>
      <c r="BD2377" s="136"/>
    </row>
    <row r="2378" spans="1:56" ht="11.25" customHeight="1">
      <c r="A2378" s="123">
        <v>509</v>
      </c>
      <c r="B2378" s="55" t="s">
        <v>1107</v>
      </c>
      <c r="C2378" s="345">
        <v>2</v>
      </c>
      <c r="D2378" s="57">
        <v>42194</v>
      </c>
      <c r="E2378" s="94">
        <v>500</v>
      </c>
      <c r="F2378" s="122" t="s">
        <v>151</v>
      </c>
      <c r="G2378" s="122" t="s">
        <v>589</v>
      </c>
      <c r="H2378" s="124" t="s">
        <v>1108</v>
      </c>
      <c r="I2378" s="55" t="s">
        <v>849</v>
      </c>
      <c r="J2378" s="55" t="s">
        <v>591</v>
      </c>
      <c r="K2378" s="55" t="s">
        <v>848</v>
      </c>
      <c r="L2378" s="197">
        <v>2579.6264470127908</v>
      </c>
      <c r="M2378" s="8">
        <v>2537715.0234481446</v>
      </c>
      <c r="N2378" s="58">
        <v>0.98375290980088237</v>
      </c>
      <c r="O2378" s="55"/>
      <c r="P2378" s="55">
        <v>1</v>
      </c>
      <c r="Q2378" s="197">
        <v>2122.7899551762694</v>
      </c>
      <c r="R2378" s="8">
        <v>2067582.9152065918</v>
      </c>
      <c r="S2378" s="58">
        <v>0.97399316883186715</v>
      </c>
      <c r="T2378" s="55"/>
      <c r="U2378" s="55">
        <v>1</v>
      </c>
      <c r="V2378" s="197">
        <v>1839.6113830953677</v>
      </c>
      <c r="W2378" s="8">
        <v>1860426.7613880904</v>
      </c>
      <c r="X2378" s="58">
        <v>1.011315095396778</v>
      </c>
      <c r="Y2378" s="55"/>
      <c r="Z2378" s="55">
        <v>1</v>
      </c>
      <c r="AA2378" s="219">
        <v>2559.4895157355204</v>
      </c>
      <c r="AB2378" s="8">
        <v>2697258.1636238159</v>
      </c>
      <c r="AC2378" s="58">
        <v>1.0538266115337867</v>
      </c>
      <c r="AD2378" s="55"/>
      <c r="AE2378" s="55">
        <v>1</v>
      </c>
      <c r="AF2378" s="219"/>
      <c r="AG2378" s="8"/>
      <c r="AH2378" s="58"/>
      <c r="AI2378" s="55"/>
      <c r="AJ2378" s="55"/>
      <c r="AK2378" s="55">
        <v>2905.3445396290053</v>
      </c>
      <c r="AL2378" s="8">
        <v>3016059.0540298205</v>
      </c>
      <c r="AM2378" s="58">
        <v>1.0381071893163323</v>
      </c>
      <c r="AN2378" s="237">
        <v>1</v>
      </c>
      <c r="AO2378" s="228"/>
      <c r="AP2378" s="55">
        <v>2751.8670000000002</v>
      </c>
      <c r="AQ2378" s="200">
        <v>2837402.1549224127</v>
      </c>
      <c r="AR2378" s="201">
        <v>1.0310825904458363</v>
      </c>
      <c r="AS2378" s="55">
        <v>1</v>
      </c>
      <c r="AT2378" s="55"/>
      <c r="AU2378" s="423">
        <v>2140.9075033131298</v>
      </c>
      <c r="AV2378" s="200">
        <v>2233030.7173558539</v>
      </c>
      <c r="AW2378" s="201">
        <v>1.0430299832665166</v>
      </c>
      <c r="AX2378" s="423">
        <v>1</v>
      </c>
      <c r="AY2378" s="55"/>
      <c r="AZ2378" s="427">
        <v>2509.2351650795008</v>
      </c>
      <c r="BA2378" s="200">
        <v>2615510.0435509766</v>
      </c>
      <c r="BB2378" s="201">
        <v>1.0423534947821875</v>
      </c>
      <c r="BC2378" s="425">
        <v>1</v>
      </c>
      <c r="BD2378" s="136"/>
    </row>
    <row r="2379" spans="1:56" ht="11.25" customHeight="1">
      <c r="A2379" s="357">
        <v>510</v>
      </c>
      <c r="B2379" s="263" t="s">
        <v>1416</v>
      </c>
      <c r="C2379" s="344">
        <v>0</v>
      </c>
      <c r="D2379" s="264"/>
      <c r="E2379" s="421">
        <v>525</v>
      </c>
      <c r="F2379" s="263" t="s">
        <v>151</v>
      </c>
      <c r="G2379" s="263" t="s">
        <v>338</v>
      </c>
      <c r="H2379" s="355" t="s">
        <v>1417</v>
      </c>
      <c r="I2379" s="263" t="s">
        <v>849</v>
      </c>
      <c r="J2379" s="263" t="s">
        <v>591</v>
      </c>
      <c r="K2379" s="263" t="s">
        <v>848</v>
      </c>
      <c r="L2379" s="267"/>
      <c r="M2379" s="265"/>
      <c r="N2379" s="268"/>
      <c r="O2379" s="263"/>
      <c r="P2379" s="263"/>
      <c r="Q2379" s="267"/>
      <c r="R2379" s="265"/>
      <c r="S2379" s="268"/>
      <c r="T2379" s="263"/>
      <c r="U2379" s="263"/>
      <c r="V2379" s="267"/>
      <c r="W2379" s="265"/>
      <c r="X2379" s="268"/>
      <c r="Y2379" s="263"/>
      <c r="Z2379" s="263"/>
      <c r="AA2379" s="292"/>
      <c r="AB2379" s="265"/>
      <c r="AC2379" s="268"/>
      <c r="AD2379" s="263"/>
      <c r="AE2379" s="263"/>
      <c r="AF2379" s="292">
        <v>0</v>
      </c>
      <c r="AG2379" s="265">
        <v>0</v>
      </c>
      <c r="AH2379" s="268">
        <v>0</v>
      </c>
      <c r="AI2379" s="263">
        <v>1</v>
      </c>
      <c r="AJ2379" s="263"/>
      <c r="AK2379" s="263">
        <v>861.90909999999997</v>
      </c>
      <c r="AL2379" s="265">
        <v>820809.20832422201</v>
      </c>
      <c r="AM2379" s="268">
        <v>0.95231528281140321</v>
      </c>
      <c r="AN2379" s="263"/>
      <c r="AO2379" s="313"/>
      <c r="AP2379" s="263">
        <v>2864.8719999999998</v>
      </c>
      <c r="AQ2379" s="265">
        <v>2623411.3464966775</v>
      </c>
      <c r="AR2379" s="268">
        <v>0.91571677425611953</v>
      </c>
      <c r="AS2379" s="263"/>
      <c r="AT2379" s="263"/>
      <c r="AU2379" s="422">
        <v>2858</v>
      </c>
      <c r="AV2379" s="265">
        <v>2614246.5716208112</v>
      </c>
      <c r="AW2379" s="268">
        <v>0.9147118865013335</v>
      </c>
      <c r="AX2379" s="422"/>
      <c r="AY2379" s="263"/>
      <c r="AZ2379" s="422">
        <v>2705.9636363636346</v>
      </c>
      <c r="BA2379" s="265">
        <v>2392953.8444082951</v>
      </c>
      <c r="BB2379" s="268">
        <v>0.88432594298422551</v>
      </c>
      <c r="BC2379" s="422"/>
      <c r="BD2379" s="263"/>
    </row>
    <row r="2380" spans="1:56" ht="11.25" customHeight="1">
      <c r="A2380" s="123">
        <v>510</v>
      </c>
      <c r="B2380" s="55" t="s">
        <v>1416</v>
      </c>
      <c r="C2380" s="345">
        <v>1</v>
      </c>
      <c r="D2380" s="57">
        <v>44530</v>
      </c>
      <c r="E2380" s="94">
        <v>525</v>
      </c>
      <c r="F2380" s="55" t="s">
        <v>151</v>
      </c>
      <c r="G2380" s="55" t="s">
        <v>338</v>
      </c>
      <c r="H2380" s="218" t="s">
        <v>1417</v>
      </c>
      <c r="I2380" s="55" t="s">
        <v>849</v>
      </c>
      <c r="J2380" s="55" t="s">
        <v>591</v>
      </c>
      <c r="K2380" s="55" t="s">
        <v>848</v>
      </c>
      <c r="L2380" s="197"/>
      <c r="M2380" s="8"/>
      <c r="N2380" s="58"/>
      <c r="O2380" s="55"/>
      <c r="P2380" s="55"/>
      <c r="Q2380" s="197"/>
      <c r="R2380" s="8"/>
      <c r="S2380" s="58"/>
      <c r="T2380" s="55"/>
      <c r="U2380" s="55"/>
      <c r="V2380" s="197"/>
      <c r="W2380" s="8"/>
      <c r="X2380" s="58"/>
      <c r="Y2380" s="55"/>
      <c r="Z2380" s="55"/>
      <c r="AA2380" s="219"/>
      <c r="AB2380" s="8"/>
      <c r="AC2380" s="58"/>
      <c r="AD2380" s="55"/>
      <c r="AE2380" s="55"/>
      <c r="AF2380" s="219">
        <v>0</v>
      </c>
      <c r="AG2380" s="8">
        <v>0</v>
      </c>
      <c r="AH2380" s="58">
        <v>0</v>
      </c>
      <c r="AI2380" s="55"/>
      <c r="AJ2380" s="55">
        <v>1</v>
      </c>
      <c r="AK2380" s="55">
        <v>861.90909999999997</v>
      </c>
      <c r="AL2380" s="8">
        <v>820809.20832422201</v>
      </c>
      <c r="AM2380" s="58">
        <v>0.95231528281140321</v>
      </c>
      <c r="AN2380" s="237">
        <v>1</v>
      </c>
      <c r="AO2380" s="228">
        <v>1</v>
      </c>
      <c r="AP2380" s="55">
        <v>2864.8719999999998</v>
      </c>
      <c r="AQ2380" s="200">
        <v>2623411.3464966775</v>
      </c>
      <c r="AR2380" s="201">
        <v>0.91571677425611953</v>
      </c>
      <c r="AS2380" s="55">
        <v>1</v>
      </c>
      <c r="AT2380" s="55">
        <v>1</v>
      </c>
      <c r="AU2380" s="423">
        <v>2858</v>
      </c>
      <c r="AV2380" s="200">
        <v>2614246.5716208112</v>
      </c>
      <c r="AW2380" s="201">
        <v>0.9147118865013335</v>
      </c>
      <c r="AX2380" s="423">
        <v>1</v>
      </c>
      <c r="AY2380" s="55">
        <v>1</v>
      </c>
      <c r="AZ2380" s="423">
        <v>2705.9636363636346</v>
      </c>
      <c r="BA2380" s="200">
        <v>2392953.8444082951</v>
      </c>
      <c r="BB2380" s="201">
        <v>0.88432594298422551</v>
      </c>
      <c r="BC2380" s="425">
        <v>1</v>
      </c>
      <c r="BD2380" s="136">
        <v>1</v>
      </c>
    </row>
    <row r="2381" spans="1:56" ht="11.25" customHeight="1">
      <c r="A2381" s="357">
        <v>511</v>
      </c>
      <c r="B2381" s="263" t="s">
        <v>809</v>
      </c>
      <c r="C2381" s="344">
        <v>0</v>
      </c>
      <c r="D2381" s="264"/>
      <c r="E2381" s="421">
        <v>0</v>
      </c>
      <c r="F2381" s="263" t="s">
        <v>1012</v>
      </c>
      <c r="G2381" s="263" t="s">
        <v>748</v>
      </c>
      <c r="H2381" s="263" t="s">
        <v>1013</v>
      </c>
      <c r="I2381" s="263" t="s">
        <v>103</v>
      </c>
      <c r="J2381" s="263"/>
      <c r="K2381" s="263"/>
      <c r="L2381" s="267">
        <v>407.04454999999996</v>
      </c>
      <c r="M2381" s="265">
        <v>0</v>
      </c>
      <c r="N2381" s="268">
        <v>0</v>
      </c>
      <c r="O2381" s="263"/>
      <c r="P2381" s="263"/>
      <c r="Q2381" s="267">
        <v>373.74289499999998</v>
      </c>
      <c r="R2381" s="265">
        <v>0</v>
      </c>
      <c r="S2381" s="268">
        <v>0</v>
      </c>
      <c r="T2381" s="263"/>
      <c r="U2381" s="263"/>
      <c r="V2381" s="268">
        <v>469.52955500000002</v>
      </c>
      <c r="W2381" s="265">
        <v>0</v>
      </c>
      <c r="X2381" s="268">
        <v>0</v>
      </c>
      <c r="Y2381" s="263"/>
      <c r="Z2381" s="263"/>
      <c r="AA2381" s="265">
        <v>392.05984999999998</v>
      </c>
      <c r="AB2381" s="265">
        <v>0</v>
      </c>
      <c r="AC2381" s="268">
        <v>0</v>
      </c>
      <c r="AD2381" s="263"/>
      <c r="AE2381" s="263"/>
      <c r="AF2381" s="271">
        <v>312.55139000000003</v>
      </c>
      <c r="AG2381" s="265">
        <v>0</v>
      </c>
      <c r="AH2381" s="268">
        <v>0</v>
      </c>
      <c r="AI2381" s="263"/>
      <c r="AJ2381" s="263"/>
      <c r="AK2381" s="263"/>
      <c r="AL2381" s="265">
        <v>0</v>
      </c>
      <c r="AM2381" s="268">
        <v>0</v>
      </c>
      <c r="AN2381" s="263"/>
      <c r="AO2381" s="313"/>
      <c r="AP2381" s="263"/>
      <c r="AQ2381" s="265">
        <v>0</v>
      </c>
      <c r="AR2381" s="268">
        <v>0</v>
      </c>
      <c r="AS2381" s="263"/>
      <c r="AT2381" s="263"/>
      <c r="AU2381" s="422">
        <v>0</v>
      </c>
      <c r="AV2381" s="265">
        <v>0</v>
      </c>
      <c r="AW2381" s="268">
        <v>0</v>
      </c>
      <c r="AX2381" s="422"/>
      <c r="AY2381" s="263"/>
      <c r="AZ2381" s="422">
        <v>0</v>
      </c>
      <c r="BA2381" s="265">
        <v>0</v>
      </c>
      <c r="BB2381" s="268">
        <v>0</v>
      </c>
      <c r="BC2381" s="422"/>
      <c r="BD2381" s="263"/>
    </row>
    <row r="2382" spans="1:56" s="4" customFormat="1" ht="11.25" customHeight="1">
      <c r="A2382" s="123">
        <v>511</v>
      </c>
      <c r="B2382" s="55" t="s">
        <v>810</v>
      </c>
      <c r="C2382" s="345">
        <v>1</v>
      </c>
      <c r="D2382" s="57">
        <v>26175</v>
      </c>
      <c r="E2382" s="94">
        <v>0</v>
      </c>
      <c r="F2382" s="55" t="s">
        <v>1012</v>
      </c>
      <c r="G2382" s="55" t="s">
        <v>748</v>
      </c>
      <c r="H2382" s="55" t="s">
        <v>1013</v>
      </c>
      <c r="I2382" s="55" t="s">
        <v>103</v>
      </c>
      <c r="J2382" s="55"/>
      <c r="K2382" s="55"/>
      <c r="L2382" s="55"/>
      <c r="M2382" s="8"/>
      <c r="N2382" s="58"/>
      <c r="O2382" s="55"/>
      <c r="P2382" s="55"/>
      <c r="Q2382" s="55"/>
      <c r="R2382" s="8"/>
      <c r="S2382" s="58"/>
      <c r="T2382" s="55"/>
      <c r="U2382" s="55"/>
      <c r="V2382" s="136"/>
      <c r="W2382" s="8"/>
      <c r="X2382" s="58"/>
      <c r="Y2382" s="55"/>
      <c r="Z2382" s="55"/>
      <c r="AA2382" s="136"/>
      <c r="AB2382" s="8"/>
      <c r="AC2382" s="58"/>
      <c r="AD2382" s="55"/>
      <c r="AE2382" s="55"/>
      <c r="AF2382" s="136"/>
      <c r="AG2382" s="8"/>
      <c r="AH2382" s="58"/>
      <c r="AI2382" s="55"/>
      <c r="AJ2382" s="55"/>
      <c r="AK2382" s="55"/>
      <c r="AL2382" s="8">
        <v>0</v>
      </c>
      <c r="AM2382" s="58">
        <v>0</v>
      </c>
      <c r="AN2382" s="55"/>
      <c r="AO2382" s="228"/>
      <c r="AP2382" s="55"/>
      <c r="AQ2382" s="200">
        <v>0</v>
      </c>
      <c r="AR2382" s="201">
        <v>0</v>
      </c>
      <c r="AS2382" s="55"/>
      <c r="AT2382" s="55"/>
      <c r="AU2382" s="245">
        <v>0</v>
      </c>
      <c r="AV2382" s="200">
        <v>0</v>
      </c>
      <c r="AW2382" s="201">
        <v>0</v>
      </c>
      <c r="AX2382" s="423"/>
      <c r="AY2382" s="55"/>
      <c r="AZ2382" s="423">
        <v>0</v>
      </c>
      <c r="BA2382" s="200">
        <v>0</v>
      </c>
      <c r="BB2382" s="201">
        <v>0</v>
      </c>
      <c r="BC2382" s="425"/>
      <c r="BD2382" s="136"/>
    </row>
    <row r="2383" spans="1:56" ht="11.25" customHeight="1">
      <c r="A2383" s="123">
        <v>511</v>
      </c>
      <c r="B2383" s="55" t="s">
        <v>811</v>
      </c>
      <c r="C2383" s="345">
        <v>2</v>
      </c>
      <c r="D2383" s="57">
        <v>26443</v>
      </c>
      <c r="E2383" s="94">
        <v>0</v>
      </c>
      <c r="F2383" s="55" t="s">
        <v>1012</v>
      </c>
      <c r="G2383" s="55" t="s">
        <v>748</v>
      </c>
      <c r="H2383" s="55" t="s">
        <v>1013</v>
      </c>
      <c r="I2383" s="55" t="s">
        <v>103</v>
      </c>
      <c r="J2383" s="55"/>
      <c r="K2383" s="55"/>
      <c r="L2383" s="55"/>
      <c r="M2383" s="8"/>
      <c r="N2383" s="58"/>
      <c r="O2383" s="55"/>
      <c r="P2383" s="55"/>
      <c r="Q2383" s="55"/>
      <c r="R2383" s="8"/>
      <c r="S2383" s="58"/>
      <c r="T2383" s="55"/>
      <c r="U2383" s="55"/>
      <c r="V2383" s="136"/>
      <c r="W2383" s="8"/>
      <c r="X2383" s="58"/>
      <c r="Y2383" s="55"/>
      <c r="Z2383" s="55"/>
      <c r="AA2383" s="136"/>
      <c r="AB2383" s="8"/>
      <c r="AC2383" s="58"/>
      <c r="AD2383" s="55"/>
      <c r="AE2383" s="55"/>
      <c r="AF2383" s="136"/>
      <c r="AG2383" s="8"/>
      <c r="AH2383" s="58"/>
      <c r="AI2383" s="55"/>
      <c r="AJ2383" s="55"/>
      <c r="AK2383" s="55"/>
      <c r="AL2383" s="8">
        <v>0</v>
      </c>
      <c r="AM2383" s="58">
        <v>0</v>
      </c>
      <c r="AN2383" s="55"/>
      <c r="AO2383" s="228"/>
      <c r="AP2383" s="55"/>
      <c r="AQ2383" s="200">
        <v>0</v>
      </c>
      <c r="AR2383" s="201">
        <v>0</v>
      </c>
      <c r="AS2383" s="55"/>
      <c r="AT2383" s="55"/>
      <c r="AU2383" s="245">
        <v>0</v>
      </c>
      <c r="AV2383" s="200">
        <v>0</v>
      </c>
      <c r="AW2383" s="201">
        <v>0</v>
      </c>
      <c r="AX2383" s="423"/>
      <c r="AY2383" s="55"/>
      <c r="AZ2383" s="423">
        <v>0</v>
      </c>
      <c r="BA2383" s="200">
        <v>0</v>
      </c>
      <c r="BB2383" s="201">
        <v>0</v>
      </c>
      <c r="BC2383" s="425"/>
      <c r="BD2383" s="136"/>
    </row>
    <row r="2384" spans="1:56" ht="11.25" customHeight="1">
      <c r="A2384" s="123">
        <v>511</v>
      </c>
      <c r="B2384" s="55" t="s">
        <v>812</v>
      </c>
      <c r="C2384" s="345">
        <v>3</v>
      </c>
      <c r="D2384" s="57">
        <v>26766</v>
      </c>
      <c r="E2384" s="94">
        <v>0</v>
      </c>
      <c r="F2384" s="55" t="s">
        <v>1012</v>
      </c>
      <c r="G2384" s="55" t="s">
        <v>748</v>
      </c>
      <c r="H2384" s="55" t="s">
        <v>1013</v>
      </c>
      <c r="I2384" s="55" t="s">
        <v>103</v>
      </c>
      <c r="J2384" s="55"/>
      <c r="K2384" s="55"/>
      <c r="L2384" s="55"/>
      <c r="M2384" s="8"/>
      <c r="N2384" s="58"/>
      <c r="O2384" s="55"/>
      <c r="P2384" s="55"/>
      <c r="Q2384" s="55"/>
      <c r="R2384" s="8"/>
      <c r="S2384" s="58"/>
      <c r="T2384" s="55"/>
      <c r="U2384" s="55"/>
      <c r="V2384" s="136"/>
      <c r="W2384" s="8"/>
      <c r="X2384" s="58"/>
      <c r="Y2384" s="55"/>
      <c r="Z2384" s="55"/>
      <c r="AA2384" s="136"/>
      <c r="AB2384" s="8"/>
      <c r="AC2384" s="58"/>
      <c r="AD2384" s="55"/>
      <c r="AE2384" s="55"/>
      <c r="AF2384" s="136"/>
      <c r="AG2384" s="8"/>
      <c r="AH2384" s="58"/>
      <c r="AI2384" s="55"/>
      <c r="AJ2384" s="55"/>
      <c r="AK2384" s="55"/>
      <c r="AL2384" s="8">
        <v>0</v>
      </c>
      <c r="AM2384" s="58">
        <v>0</v>
      </c>
      <c r="AN2384" s="55"/>
      <c r="AO2384" s="228"/>
      <c r="AP2384" s="55"/>
      <c r="AQ2384" s="200">
        <v>0</v>
      </c>
      <c r="AR2384" s="201">
        <v>0</v>
      </c>
      <c r="AS2384" s="55"/>
      <c r="AT2384" s="55"/>
      <c r="AU2384" s="245">
        <v>0</v>
      </c>
      <c r="AV2384" s="200">
        <v>0</v>
      </c>
      <c r="AW2384" s="201">
        <v>0</v>
      </c>
      <c r="AX2384" s="423"/>
      <c r="AY2384" s="55"/>
      <c r="AZ2384" s="423">
        <v>0</v>
      </c>
      <c r="BA2384" s="200">
        <v>0</v>
      </c>
      <c r="BB2384" s="201">
        <v>0</v>
      </c>
      <c r="BC2384" s="425"/>
      <c r="BD2384" s="136"/>
    </row>
    <row r="2385" spans="1:56" s="4" customFormat="1" ht="11.25" customHeight="1">
      <c r="A2385" s="123">
        <v>511</v>
      </c>
      <c r="B2385" s="55" t="s">
        <v>813</v>
      </c>
      <c r="C2385" s="345">
        <v>4</v>
      </c>
      <c r="D2385" s="57">
        <v>32695</v>
      </c>
      <c r="E2385" s="94">
        <v>0</v>
      </c>
      <c r="F2385" s="55" t="s">
        <v>1012</v>
      </c>
      <c r="G2385" s="55" t="s">
        <v>748</v>
      </c>
      <c r="H2385" s="55" t="s">
        <v>1013</v>
      </c>
      <c r="I2385" s="55" t="s">
        <v>103</v>
      </c>
      <c r="J2385" s="55"/>
      <c r="K2385" s="55"/>
      <c r="L2385" s="55"/>
      <c r="M2385" s="8"/>
      <c r="N2385" s="58"/>
      <c r="O2385" s="55"/>
      <c r="P2385" s="55"/>
      <c r="Q2385" s="55"/>
      <c r="R2385" s="8"/>
      <c r="S2385" s="58"/>
      <c r="T2385" s="55"/>
      <c r="U2385" s="55"/>
      <c r="V2385" s="136"/>
      <c r="W2385" s="8"/>
      <c r="X2385" s="58"/>
      <c r="Y2385" s="55"/>
      <c r="Z2385" s="55"/>
      <c r="AA2385" s="136"/>
      <c r="AB2385" s="8"/>
      <c r="AC2385" s="58"/>
      <c r="AD2385" s="55"/>
      <c r="AE2385" s="55"/>
      <c r="AF2385" s="136"/>
      <c r="AG2385" s="8"/>
      <c r="AH2385" s="58"/>
      <c r="AI2385" s="55"/>
      <c r="AJ2385" s="55"/>
      <c r="AK2385" s="55"/>
      <c r="AL2385" s="8">
        <v>0</v>
      </c>
      <c r="AM2385" s="58">
        <v>0</v>
      </c>
      <c r="AN2385" s="55"/>
      <c r="AO2385" s="228"/>
      <c r="AP2385" s="55"/>
      <c r="AQ2385" s="200">
        <v>0</v>
      </c>
      <c r="AR2385" s="201">
        <v>0</v>
      </c>
      <c r="AS2385" s="55"/>
      <c r="AT2385" s="55"/>
      <c r="AU2385" s="245">
        <v>0</v>
      </c>
      <c r="AV2385" s="200">
        <v>0</v>
      </c>
      <c r="AW2385" s="201">
        <v>0</v>
      </c>
      <c r="AX2385" s="423"/>
      <c r="AY2385" s="55"/>
      <c r="AZ2385" s="423">
        <v>0</v>
      </c>
      <c r="BA2385" s="200">
        <v>0</v>
      </c>
      <c r="BB2385" s="201">
        <v>0</v>
      </c>
      <c r="BC2385" s="425"/>
      <c r="BD2385" s="136"/>
    </row>
    <row r="2386" spans="1:56" ht="11.25" customHeight="1">
      <c r="A2386" s="123">
        <v>511</v>
      </c>
      <c r="B2386" s="55" t="s">
        <v>814</v>
      </c>
      <c r="C2386" s="345">
        <v>5</v>
      </c>
      <c r="D2386" s="57">
        <v>33425</v>
      </c>
      <c r="E2386" s="94">
        <v>0</v>
      </c>
      <c r="F2386" s="55" t="s">
        <v>1012</v>
      </c>
      <c r="G2386" s="55" t="s">
        <v>748</v>
      </c>
      <c r="H2386" s="55" t="s">
        <v>1013</v>
      </c>
      <c r="I2386" s="55" t="s">
        <v>103</v>
      </c>
      <c r="J2386" s="55"/>
      <c r="K2386" s="55"/>
      <c r="L2386" s="55"/>
      <c r="M2386" s="8"/>
      <c r="N2386" s="58"/>
      <c r="O2386" s="55"/>
      <c r="P2386" s="55"/>
      <c r="Q2386" s="55"/>
      <c r="R2386" s="8"/>
      <c r="S2386" s="58"/>
      <c r="T2386" s="55"/>
      <c r="U2386" s="55"/>
      <c r="V2386" s="55"/>
      <c r="W2386" s="8"/>
      <c r="X2386" s="58"/>
      <c r="Y2386" s="55"/>
      <c r="Z2386" s="55"/>
      <c r="AA2386" s="55"/>
      <c r="AB2386" s="8"/>
      <c r="AC2386" s="58"/>
      <c r="AD2386" s="55"/>
      <c r="AE2386" s="55"/>
      <c r="AF2386" s="55"/>
      <c r="AG2386" s="8"/>
      <c r="AH2386" s="58"/>
      <c r="AI2386" s="55"/>
      <c r="AJ2386" s="55"/>
      <c r="AK2386" s="55"/>
      <c r="AL2386" s="8">
        <v>0</v>
      </c>
      <c r="AM2386" s="58">
        <v>0</v>
      </c>
      <c r="AN2386" s="55"/>
      <c r="AO2386" s="228"/>
      <c r="AP2386" s="55"/>
      <c r="AQ2386" s="200">
        <v>0</v>
      </c>
      <c r="AR2386" s="201">
        <v>0</v>
      </c>
      <c r="AS2386" s="55"/>
      <c r="AT2386" s="55"/>
      <c r="AU2386" s="245">
        <v>0</v>
      </c>
      <c r="AV2386" s="200">
        <v>0</v>
      </c>
      <c r="AW2386" s="201">
        <v>0</v>
      </c>
      <c r="AX2386" s="423"/>
      <c r="AY2386" s="55"/>
      <c r="AZ2386" s="423">
        <v>0</v>
      </c>
      <c r="BA2386" s="200">
        <v>0</v>
      </c>
      <c r="BB2386" s="201">
        <v>0</v>
      </c>
      <c r="BC2386" s="425"/>
      <c r="BD2386" s="136"/>
    </row>
    <row r="2387" spans="1:56" ht="11.25" customHeight="1">
      <c r="A2387" s="123">
        <v>511</v>
      </c>
      <c r="B2387" s="55" t="s">
        <v>668</v>
      </c>
      <c r="C2387" s="345">
        <v>6</v>
      </c>
      <c r="D2387" s="57">
        <v>33601</v>
      </c>
      <c r="E2387" s="94">
        <v>0</v>
      </c>
      <c r="F2387" s="55" t="s">
        <v>1012</v>
      </c>
      <c r="G2387" s="55" t="s">
        <v>748</v>
      </c>
      <c r="H2387" s="55" t="s">
        <v>1013</v>
      </c>
      <c r="I2387" s="55" t="s">
        <v>103</v>
      </c>
      <c r="J2387" s="55"/>
      <c r="K2387" s="55"/>
      <c r="L2387" s="55"/>
      <c r="M2387" s="8"/>
      <c r="N2387" s="58"/>
      <c r="O2387" s="55"/>
      <c r="P2387" s="55"/>
      <c r="Q2387" s="55"/>
      <c r="R2387" s="8"/>
      <c r="S2387" s="58"/>
      <c r="T2387" s="55"/>
      <c r="U2387" s="55"/>
      <c r="V2387" s="55"/>
      <c r="W2387" s="8"/>
      <c r="X2387" s="58"/>
      <c r="Y2387" s="55"/>
      <c r="Z2387" s="55"/>
      <c r="AA2387" s="55"/>
      <c r="AB2387" s="8"/>
      <c r="AC2387" s="58"/>
      <c r="AD2387" s="55"/>
      <c r="AE2387" s="55"/>
      <c r="AF2387" s="55"/>
      <c r="AG2387" s="8"/>
      <c r="AH2387" s="58"/>
      <c r="AI2387" s="55"/>
      <c r="AJ2387" s="55"/>
      <c r="AK2387" s="55"/>
      <c r="AL2387" s="8">
        <v>0</v>
      </c>
      <c r="AM2387" s="58">
        <v>0</v>
      </c>
      <c r="AN2387" s="55"/>
      <c r="AO2387" s="228"/>
      <c r="AP2387" s="55"/>
      <c r="AQ2387" s="200">
        <v>0</v>
      </c>
      <c r="AR2387" s="201">
        <v>0</v>
      </c>
      <c r="AS2387" s="55"/>
      <c r="AT2387" s="55"/>
      <c r="AU2387" s="245">
        <v>0</v>
      </c>
      <c r="AV2387" s="200">
        <v>0</v>
      </c>
      <c r="AW2387" s="201">
        <v>0</v>
      </c>
      <c r="AX2387" s="423"/>
      <c r="AY2387" s="55"/>
      <c r="AZ2387" s="423">
        <v>0</v>
      </c>
      <c r="BA2387" s="200">
        <v>0</v>
      </c>
      <c r="BB2387" s="201">
        <v>0</v>
      </c>
      <c r="BC2387" s="425"/>
      <c r="BD2387" s="136"/>
    </row>
    <row r="2388" spans="1:56" s="4" customFormat="1" ht="11.25" customHeight="1">
      <c r="A2388" s="357">
        <v>512</v>
      </c>
      <c r="B2388" s="263" t="s">
        <v>205</v>
      </c>
      <c r="C2388" s="344">
        <v>0</v>
      </c>
      <c r="D2388" s="264"/>
      <c r="E2388" s="421">
        <v>0</v>
      </c>
      <c r="F2388" s="263" t="s">
        <v>877</v>
      </c>
      <c r="G2388" s="263" t="s">
        <v>748</v>
      </c>
      <c r="H2388" s="263" t="s">
        <v>877</v>
      </c>
      <c r="I2388" s="263" t="s">
        <v>103</v>
      </c>
      <c r="J2388" s="263"/>
      <c r="K2388" s="263"/>
      <c r="L2388" s="277" t="s">
        <v>238</v>
      </c>
      <c r="M2388" s="265">
        <v>0</v>
      </c>
      <c r="N2388" s="268">
        <v>0</v>
      </c>
      <c r="O2388" s="263"/>
      <c r="P2388" s="263"/>
      <c r="Q2388" s="277" t="s">
        <v>238</v>
      </c>
      <c r="R2388" s="265">
        <v>0</v>
      </c>
      <c r="S2388" s="268">
        <v>0</v>
      </c>
      <c r="T2388" s="263"/>
      <c r="U2388" s="263"/>
      <c r="V2388" s="290" t="s">
        <v>238</v>
      </c>
      <c r="W2388" s="265">
        <v>0</v>
      </c>
      <c r="X2388" s="268">
        <v>0</v>
      </c>
      <c r="Y2388" s="263"/>
      <c r="Z2388" s="263"/>
      <c r="AA2388" s="281" t="s">
        <v>238</v>
      </c>
      <c r="AB2388" s="265">
        <v>0</v>
      </c>
      <c r="AC2388" s="268">
        <v>0</v>
      </c>
      <c r="AD2388" s="263"/>
      <c r="AE2388" s="263"/>
      <c r="AF2388" s="281" t="s">
        <v>238</v>
      </c>
      <c r="AG2388" s="265">
        <v>0</v>
      </c>
      <c r="AH2388" s="268">
        <v>0</v>
      </c>
      <c r="AI2388" s="263"/>
      <c r="AJ2388" s="263"/>
      <c r="AK2388" s="263"/>
      <c r="AL2388" s="265">
        <v>0</v>
      </c>
      <c r="AM2388" s="268">
        <v>0</v>
      </c>
      <c r="AN2388" s="263"/>
      <c r="AO2388" s="313"/>
      <c r="AP2388" s="263"/>
      <c r="AQ2388" s="265">
        <v>0</v>
      </c>
      <c r="AR2388" s="268">
        <v>0</v>
      </c>
      <c r="AS2388" s="263"/>
      <c r="AT2388" s="263"/>
      <c r="AU2388" s="422">
        <v>0</v>
      </c>
      <c r="AV2388" s="265">
        <v>0</v>
      </c>
      <c r="AW2388" s="268">
        <v>0</v>
      </c>
      <c r="AX2388" s="422"/>
      <c r="AY2388" s="263"/>
      <c r="AZ2388" s="422">
        <v>0</v>
      </c>
      <c r="BA2388" s="265">
        <v>0</v>
      </c>
      <c r="BB2388" s="268">
        <v>0</v>
      </c>
      <c r="BC2388" s="422"/>
      <c r="BD2388" s="263"/>
    </row>
    <row r="2389" spans="1:56" ht="11.25" customHeight="1">
      <c r="A2389" s="123">
        <v>512</v>
      </c>
      <c r="B2389" s="55" t="s">
        <v>205</v>
      </c>
      <c r="C2389" s="345">
        <v>1</v>
      </c>
      <c r="D2389" s="57">
        <v>34033</v>
      </c>
      <c r="E2389" s="94">
        <v>0</v>
      </c>
      <c r="F2389" s="55" t="s">
        <v>877</v>
      </c>
      <c r="G2389" s="55" t="s">
        <v>748</v>
      </c>
      <c r="H2389" s="55" t="s">
        <v>877</v>
      </c>
      <c r="I2389" s="55" t="s">
        <v>103</v>
      </c>
      <c r="J2389" s="55"/>
      <c r="K2389" s="55"/>
      <c r="L2389" s="227" t="s">
        <v>238</v>
      </c>
      <c r="M2389" s="200"/>
      <c r="N2389" s="201"/>
      <c r="O2389" s="56"/>
      <c r="P2389" s="56"/>
      <c r="Q2389" s="227" t="s">
        <v>238</v>
      </c>
      <c r="R2389" s="200"/>
      <c r="S2389" s="201"/>
      <c r="T2389" s="56"/>
      <c r="U2389" s="56"/>
      <c r="V2389" s="227" t="s">
        <v>238</v>
      </c>
      <c r="W2389" s="200"/>
      <c r="X2389" s="201"/>
      <c r="Y2389" s="56"/>
      <c r="Z2389" s="56"/>
      <c r="AA2389" s="227" t="s">
        <v>238</v>
      </c>
      <c r="AB2389" s="200"/>
      <c r="AC2389" s="201"/>
      <c r="AD2389" s="56"/>
      <c r="AE2389" s="56"/>
      <c r="AF2389" s="227" t="s">
        <v>238</v>
      </c>
      <c r="AG2389" s="200"/>
      <c r="AH2389" s="201"/>
      <c r="AI2389" s="56"/>
      <c r="AJ2389" s="56"/>
      <c r="AK2389" s="55"/>
      <c r="AL2389" s="8">
        <v>0</v>
      </c>
      <c r="AM2389" s="58">
        <v>0</v>
      </c>
      <c r="AN2389" s="55"/>
      <c r="AO2389" s="228"/>
      <c r="AP2389" s="56"/>
      <c r="AQ2389" s="200">
        <v>0</v>
      </c>
      <c r="AR2389" s="201">
        <v>0</v>
      </c>
      <c r="AS2389" s="56"/>
      <c r="AT2389" s="56"/>
      <c r="AU2389" s="245">
        <v>0</v>
      </c>
      <c r="AV2389" s="200">
        <v>0</v>
      </c>
      <c r="AW2389" s="201">
        <v>0</v>
      </c>
      <c r="AX2389" s="423"/>
      <c r="AY2389" s="56"/>
      <c r="AZ2389" s="423">
        <v>0</v>
      </c>
      <c r="BA2389" s="200">
        <v>0</v>
      </c>
      <c r="BB2389" s="201">
        <v>0</v>
      </c>
      <c r="BC2389" s="425"/>
      <c r="BD2389" s="139"/>
    </row>
    <row r="2390" spans="1:56" s="4" customFormat="1" ht="11.25" customHeight="1">
      <c r="A2390" s="123">
        <v>512</v>
      </c>
      <c r="B2390" s="55" t="s">
        <v>205</v>
      </c>
      <c r="C2390" s="345">
        <v>2</v>
      </c>
      <c r="D2390" s="57">
        <v>34294</v>
      </c>
      <c r="E2390" s="94">
        <v>0</v>
      </c>
      <c r="F2390" s="55" t="s">
        <v>877</v>
      </c>
      <c r="G2390" s="55" t="s">
        <v>748</v>
      </c>
      <c r="H2390" s="55" t="s">
        <v>877</v>
      </c>
      <c r="I2390" s="55" t="s">
        <v>103</v>
      </c>
      <c r="J2390" s="55"/>
      <c r="K2390" s="55"/>
      <c r="L2390" s="228" t="s">
        <v>238</v>
      </c>
      <c r="M2390" s="8"/>
      <c r="N2390" s="58"/>
      <c r="O2390" s="55"/>
      <c r="P2390" s="55"/>
      <c r="Q2390" s="228" t="s">
        <v>238</v>
      </c>
      <c r="R2390" s="8"/>
      <c r="S2390" s="58"/>
      <c r="T2390" s="55"/>
      <c r="U2390" s="55"/>
      <c r="V2390" s="228" t="s">
        <v>238</v>
      </c>
      <c r="W2390" s="8"/>
      <c r="X2390" s="58"/>
      <c r="Y2390" s="55"/>
      <c r="Z2390" s="55"/>
      <c r="AA2390" s="228" t="s">
        <v>238</v>
      </c>
      <c r="AB2390" s="8"/>
      <c r="AC2390" s="58"/>
      <c r="AD2390" s="55"/>
      <c r="AE2390" s="55"/>
      <c r="AF2390" s="228" t="s">
        <v>238</v>
      </c>
      <c r="AG2390" s="8"/>
      <c r="AH2390" s="58"/>
      <c r="AI2390" s="55"/>
      <c r="AJ2390" s="55"/>
      <c r="AK2390" s="55"/>
      <c r="AL2390" s="8">
        <v>0</v>
      </c>
      <c r="AM2390" s="58">
        <v>0</v>
      </c>
      <c r="AN2390" s="55"/>
      <c r="AO2390" s="228"/>
      <c r="AP2390" s="55"/>
      <c r="AQ2390" s="200">
        <v>0</v>
      </c>
      <c r="AR2390" s="201">
        <v>0</v>
      </c>
      <c r="AS2390" s="55"/>
      <c r="AT2390" s="55"/>
      <c r="AU2390" s="245">
        <v>0</v>
      </c>
      <c r="AV2390" s="200">
        <v>0</v>
      </c>
      <c r="AW2390" s="201">
        <v>0</v>
      </c>
      <c r="AX2390" s="423"/>
      <c r="AY2390" s="55"/>
      <c r="AZ2390" s="423">
        <v>0</v>
      </c>
      <c r="BA2390" s="200">
        <v>0</v>
      </c>
      <c r="BB2390" s="201">
        <v>0</v>
      </c>
      <c r="BC2390" s="425"/>
      <c r="BD2390" s="136"/>
    </row>
    <row r="2391" spans="1:56" ht="11.25" customHeight="1">
      <c r="A2391" s="123">
        <v>512</v>
      </c>
      <c r="B2391" s="55" t="s">
        <v>205</v>
      </c>
      <c r="C2391" s="345">
        <v>3</v>
      </c>
      <c r="D2391" s="57">
        <v>34395</v>
      </c>
      <c r="E2391" s="94">
        <v>0</v>
      </c>
      <c r="F2391" s="55" t="s">
        <v>877</v>
      </c>
      <c r="G2391" s="55" t="s">
        <v>748</v>
      </c>
      <c r="H2391" s="55" t="s">
        <v>877</v>
      </c>
      <c r="I2391" s="55" t="s">
        <v>103</v>
      </c>
      <c r="J2391" s="55"/>
      <c r="K2391" s="55"/>
      <c r="L2391" s="228" t="s">
        <v>238</v>
      </c>
      <c r="M2391" s="8"/>
      <c r="N2391" s="58"/>
      <c r="O2391" s="55"/>
      <c r="P2391" s="55"/>
      <c r="Q2391" s="228" t="s">
        <v>238</v>
      </c>
      <c r="R2391" s="8"/>
      <c r="S2391" s="58"/>
      <c r="T2391" s="55"/>
      <c r="U2391" s="55"/>
      <c r="V2391" s="228" t="s">
        <v>238</v>
      </c>
      <c r="W2391" s="8"/>
      <c r="X2391" s="58"/>
      <c r="Y2391" s="55"/>
      <c r="Z2391" s="55"/>
      <c r="AA2391" s="228" t="s">
        <v>238</v>
      </c>
      <c r="AB2391" s="8"/>
      <c r="AC2391" s="58"/>
      <c r="AD2391" s="55"/>
      <c r="AE2391" s="55"/>
      <c r="AF2391" s="228" t="s">
        <v>238</v>
      </c>
      <c r="AG2391" s="8"/>
      <c r="AH2391" s="58"/>
      <c r="AI2391" s="55"/>
      <c r="AJ2391" s="55"/>
      <c r="AK2391" s="55"/>
      <c r="AL2391" s="8">
        <v>0</v>
      </c>
      <c r="AM2391" s="58">
        <v>0</v>
      </c>
      <c r="AN2391" s="55"/>
      <c r="AO2391" s="228"/>
      <c r="AP2391" s="55"/>
      <c r="AQ2391" s="200">
        <v>0</v>
      </c>
      <c r="AR2391" s="201">
        <v>0</v>
      </c>
      <c r="AS2391" s="55"/>
      <c r="AT2391" s="55"/>
      <c r="AU2391" s="245">
        <v>0</v>
      </c>
      <c r="AV2391" s="200">
        <v>0</v>
      </c>
      <c r="AW2391" s="201">
        <v>0</v>
      </c>
      <c r="AX2391" s="423"/>
      <c r="AY2391" s="55"/>
      <c r="AZ2391" s="423">
        <v>0</v>
      </c>
      <c r="BA2391" s="200">
        <v>0</v>
      </c>
      <c r="BB2391" s="201">
        <v>0</v>
      </c>
      <c r="BC2391" s="425"/>
      <c r="BD2391" s="136"/>
    </row>
    <row r="2392" spans="1:56" ht="11.25" customHeight="1">
      <c r="A2392" s="123">
        <v>512</v>
      </c>
      <c r="B2392" s="55" t="s">
        <v>205</v>
      </c>
      <c r="C2392" s="345">
        <v>4</v>
      </c>
      <c r="D2392" s="57">
        <v>34419</v>
      </c>
      <c r="E2392" s="94">
        <v>0</v>
      </c>
      <c r="F2392" s="55" t="s">
        <v>877</v>
      </c>
      <c r="G2392" s="55" t="s">
        <v>748</v>
      </c>
      <c r="H2392" s="55" t="s">
        <v>877</v>
      </c>
      <c r="I2392" s="55" t="s">
        <v>103</v>
      </c>
      <c r="J2392" s="55"/>
      <c r="K2392" s="55"/>
      <c r="L2392" s="228" t="s">
        <v>238</v>
      </c>
      <c r="M2392" s="8"/>
      <c r="N2392" s="58"/>
      <c r="O2392" s="55"/>
      <c r="P2392" s="55"/>
      <c r="Q2392" s="228" t="s">
        <v>238</v>
      </c>
      <c r="R2392" s="8"/>
      <c r="S2392" s="58"/>
      <c r="T2392" s="55"/>
      <c r="U2392" s="55"/>
      <c r="V2392" s="228" t="s">
        <v>238</v>
      </c>
      <c r="W2392" s="8"/>
      <c r="X2392" s="58"/>
      <c r="Y2392" s="55"/>
      <c r="Z2392" s="55"/>
      <c r="AA2392" s="228" t="s">
        <v>238</v>
      </c>
      <c r="AB2392" s="8"/>
      <c r="AC2392" s="58"/>
      <c r="AD2392" s="55"/>
      <c r="AE2392" s="55"/>
      <c r="AF2392" s="228" t="s">
        <v>238</v>
      </c>
      <c r="AG2392" s="8"/>
      <c r="AH2392" s="58"/>
      <c r="AI2392" s="55"/>
      <c r="AJ2392" s="55"/>
      <c r="AK2392" s="55"/>
      <c r="AL2392" s="8">
        <v>0</v>
      </c>
      <c r="AM2392" s="58">
        <v>0</v>
      </c>
      <c r="AN2392" s="55"/>
      <c r="AO2392" s="228"/>
      <c r="AP2392" s="55"/>
      <c r="AQ2392" s="200">
        <v>0</v>
      </c>
      <c r="AR2392" s="201">
        <v>0</v>
      </c>
      <c r="AS2392" s="55"/>
      <c r="AT2392" s="55"/>
      <c r="AU2392" s="245">
        <v>0</v>
      </c>
      <c r="AV2392" s="200">
        <v>0</v>
      </c>
      <c r="AW2392" s="201">
        <v>0</v>
      </c>
      <c r="AX2392" s="423"/>
      <c r="AY2392" s="55"/>
      <c r="AZ2392" s="423">
        <v>0</v>
      </c>
      <c r="BA2392" s="200">
        <v>0</v>
      </c>
      <c r="BB2392" s="201">
        <v>0</v>
      </c>
      <c r="BC2392" s="425"/>
      <c r="BD2392" s="136"/>
    </row>
    <row r="2393" spans="1:56" ht="11.25" customHeight="1">
      <c r="A2393" s="357">
        <v>513</v>
      </c>
      <c r="B2393" s="263" t="s">
        <v>1195</v>
      </c>
      <c r="C2393" s="344">
        <v>0</v>
      </c>
      <c r="D2393" s="264"/>
      <c r="E2393" s="421">
        <v>1440</v>
      </c>
      <c r="F2393" s="263" t="s">
        <v>540</v>
      </c>
      <c r="G2393" s="263" t="s">
        <v>338</v>
      </c>
      <c r="H2393" s="355" t="s">
        <v>1196</v>
      </c>
      <c r="I2393" s="263" t="s">
        <v>849</v>
      </c>
      <c r="J2393" s="263" t="s">
        <v>591</v>
      </c>
      <c r="K2393" s="263" t="s">
        <v>848</v>
      </c>
      <c r="L2393" s="267">
        <v>1324.32728</v>
      </c>
      <c r="M2393" s="265">
        <v>1273316.4653572238</v>
      </c>
      <c r="N2393" s="268">
        <v>0.96148171572605812</v>
      </c>
      <c r="O2393" s="263">
        <v>1</v>
      </c>
      <c r="P2393" s="263"/>
      <c r="Q2393" s="267">
        <v>1729.12</v>
      </c>
      <c r="R2393" s="265">
        <v>1986689.7080236822</v>
      </c>
      <c r="S2393" s="268">
        <v>1.1489599958497283</v>
      </c>
      <c r="T2393" s="263">
        <v>1</v>
      </c>
      <c r="U2393" s="263"/>
      <c r="V2393" s="267">
        <v>2522.049</v>
      </c>
      <c r="W2393" s="265">
        <v>2605730.7092486718</v>
      </c>
      <c r="X2393" s="268">
        <v>1.0331800489398391</v>
      </c>
      <c r="Y2393" s="263">
        <v>1</v>
      </c>
      <c r="Z2393" s="263"/>
      <c r="AA2393" s="267">
        <v>4360.2</v>
      </c>
      <c r="AB2393" s="265">
        <v>4283192.32861921</v>
      </c>
      <c r="AC2393" s="268">
        <v>0.98233850021081837</v>
      </c>
      <c r="AD2393" s="263">
        <v>1</v>
      </c>
      <c r="AE2393" s="263"/>
      <c r="AF2393" s="267">
        <v>6210.6719999999996</v>
      </c>
      <c r="AG2393" s="265">
        <v>6303668.9976948183</v>
      </c>
      <c r="AH2393" s="268">
        <v>1.0149737416007187</v>
      </c>
      <c r="AI2393" s="263">
        <v>1</v>
      </c>
      <c r="AJ2393" s="263"/>
      <c r="AK2393" s="263">
        <v>5390</v>
      </c>
      <c r="AL2393" s="265">
        <v>5576688.0534997787</v>
      </c>
      <c r="AM2393" s="268">
        <v>1.0346360025045971</v>
      </c>
      <c r="AN2393" s="263"/>
      <c r="AO2393" s="313"/>
      <c r="AP2393" s="263">
        <v>6634.84</v>
      </c>
      <c r="AQ2393" s="265">
        <v>6930908.1084684841</v>
      </c>
      <c r="AR2393" s="268">
        <v>1.0446232476545756</v>
      </c>
      <c r="AS2393" s="263"/>
      <c r="AT2393" s="263"/>
      <c r="AU2393" s="422">
        <v>6897.1281089999993</v>
      </c>
      <c r="AV2393" s="265">
        <v>7325047.6054367805</v>
      </c>
      <c r="AW2393" s="268">
        <v>1.0620431416778229</v>
      </c>
      <c r="AX2393" s="422"/>
      <c r="AY2393" s="263"/>
      <c r="AZ2393" s="422">
        <v>7460.2005339999996</v>
      </c>
      <c r="BA2393" s="265">
        <v>7926945.8561224658</v>
      </c>
      <c r="BB2393" s="268">
        <v>1.0625647152506512</v>
      </c>
      <c r="BC2393" s="422"/>
      <c r="BD2393" s="263"/>
    </row>
    <row r="2394" spans="1:56" s="4" customFormat="1" ht="11.25" customHeight="1">
      <c r="A2394" s="123">
        <v>513</v>
      </c>
      <c r="B2394" s="55" t="s">
        <v>1195</v>
      </c>
      <c r="C2394" s="345">
        <v>1</v>
      </c>
      <c r="D2394" s="57">
        <v>42305</v>
      </c>
      <c r="E2394" s="94">
        <v>360</v>
      </c>
      <c r="F2394" s="122" t="s">
        <v>540</v>
      </c>
      <c r="G2394" s="122" t="s">
        <v>338</v>
      </c>
      <c r="H2394" s="55" t="s">
        <v>1196</v>
      </c>
      <c r="I2394" s="55" t="s">
        <v>849</v>
      </c>
      <c r="J2394" s="55" t="s">
        <v>591</v>
      </c>
      <c r="K2394" s="55" t="s">
        <v>848</v>
      </c>
      <c r="L2394" s="197">
        <v>1171.1659999999999</v>
      </c>
      <c r="M2394" s="8">
        <v>1126054.6950800244</v>
      </c>
      <c r="N2394" s="58">
        <v>0.96148171572605812</v>
      </c>
      <c r="O2394" s="55"/>
      <c r="P2394" s="55">
        <v>1</v>
      </c>
      <c r="Q2394" s="197">
        <v>570.64086799276674</v>
      </c>
      <c r="R2394" s="8">
        <v>655643.52932065458</v>
      </c>
      <c r="S2394" s="58">
        <v>1.1489599958497283</v>
      </c>
      <c r="T2394" s="55"/>
      <c r="U2394" s="55">
        <v>1</v>
      </c>
      <c r="V2394" s="197">
        <v>202.96100000000001</v>
      </c>
      <c r="W2394" s="8">
        <v>212948.18243590789</v>
      </c>
      <c r="X2394" s="58">
        <v>1.0492073966718132</v>
      </c>
      <c r="Y2394" s="55"/>
      <c r="Z2394" s="55">
        <v>1</v>
      </c>
      <c r="AA2394" s="197">
        <v>1697.0529844896237</v>
      </c>
      <c r="AB2394" s="8">
        <v>1670637.6091315867</v>
      </c>
      <c r="AC2394" s="58">
        <v>0.98443456061804624</v>
      </c>
      <c r="AD2394" s="55"/>
      <c r="AE2394" s="55">
        <v>1</v>
      </c>
      <c r="AF2394" s="197">
        <v>1702.2139999999999</v>
      </c>
      <c r="AG2394" s="8">
        <v>1726315.9387665079</v>
      </c>
      <c r="AH2394" s="58">
        <v>1.0141591708013846</v>
      </c>
      <c r="AI2394" s="55"/>
      <c r="AJ2394" s="55"/>
      <c r="AK2394" s="55">
        <v>1617.4698000000001</v>
      </c>
      <c r="AL2394" s="8">
        <v>1671425.0235071555</v>
      </c>
      <c r="AM2394" s="58">
        <v>1.033357793454416</v>
      </c>
      <c r="AN2394" s="237">
        <v>1</v>
      </c>
      <c r="AO2394" s="228"/>
      <c r="AP2394" s="55">
        <v>1542.82</v>
      </c>
      <c r="AQ2394" s="200">
        <v>1604622.647755295</v>
      </c>
      <c r="AR2394" s="201">
        <v>1.0400582360581889</v>
      </c>
      <c r="AS2394" s="55">
        <v>1</v>
      </c>
      <c r="AT2394" s="55"/>
      <c r="AU2394" s="423">
        <v>1809.6579188220192</v>
      </c>
      <c r="AV2394" s="200">
        <v>1936977.7783101152</v>
      </c>
      <c r="AW2394" s="201">
        <v>1.0703557607014333</v>
      </c>
      <c r="AX2394" s="423">
        <v>1</v>
      </c>
      <c r="AY2394" s="55"/>
      <c r="AZ2394" s="424">
        <v>1370.7751432742682</v>
      </c>
      <c r="BA2394" s="200">
        <v>1466566.5428708612</v>
      </c>
      <c r="BB2394" s="201">
        <v>1.06988119099372</v>
      </c>
      <c r="BC2394" s="425">
        <v>1</v>
      </c>
      <c r="BD2394" s="136"/>
    </row>
    <row r="2395" spans="1:56" s="4" customFormat="1" ht="11.25" customHeight="1">
      <c r="A2395" s="123">
        <v>513</v>
      </c>
      <c r="B2395" s="55" t="s">
        <v>1195</v>
      </c>
      <c r="C2395" s="345">
        <v>2</v>
      </c>
      <c r="D2395" s="57">
        <v>42397</v>
      </c>
      <c r="E2395" s="94">
        <v>360</v>
      </c>
      <c r="F2395" s="122" t="s">
        <v>540</v>
      </c>
      <c r="G2395" s="122" t="s">
        <v>338</v>
      </c>
      <c r="H2395" s="55" t="s">
        <v>1196</v>
      </c>
      <c r="I2395" s="55" t="s">
        <v>849</v>
      </c>
      <c r="J2395" s="55" t="s">
        <v>591</v>
      </c>
      <c r="K2395" s="55" t="s">
        <v>848</v>
      </c>
      <c r="L2395" s="197">
        <v>106.52200000000001</v>
      </c>
      <c r="M2395" s="8">
        <v>102418.95532257117</v>
      </c>
      <c r="N2395" s="58">
        <v>0.96148171572605812</v>
      </c>
      <c r="O2395" s="55"/>
      <c r="P2395" s="55">
        <v>1</v>
      </c>
      <c r="Q2395" s="197">
        <v>570.64086799276674</v>
      </c>
      <c r="R2395" s="8">
        <v>655643.52932065458</v>
      </c>
      <c r="S2395" s="58">
        <v>1.1489599958497283</v>
      </c>
      <c r="T2395" s="55"/>
      <c r="U2395" s="55">
        <v>1</v>
      </c>
      <c r="V2395" s="197">
        <v>1542.1310000000001</v>
      </c>
      <c r="W2395" s="8">
        <v>1612716.1636360169</v>
      </c>
      <c r="X2395" s="58">
        <v>1.0457711852209812</v>
      </c>
      <c r="Y2395" s="55"/>
      <c r="Z2395" s="55">
        <v>1</v>
      </c>
      <c r="AA2395" s="197">
        <v>1719.7803889732565</v>
      </c>
      <c r="AB2395" s="8">
        <v>1678949.3502930948</v>
      </c>
      <c r="AC2395" s="58">
        <v>0.97625799262396595</v>
      </c>
      <c r="AD2395" s="55"/>
      <c r="AE2395" s="55">
        <v>1</v>
      </c>
      <c r="AF2395" s="197">
        <v>1861.076</v>
      </c>
      <c r="AG2395" s="8">
        <v>1874571.4880567342</v>
      </c>
      <c r="AH2395" s="58">
        <v>1.0072514438189166</v>
      </c>
      <c r="AI2395" s="55"/>
      <c r="AJ2395" s="55">
        <v>1</v>
      </c>
      <c r="AK2395" s="55">
        <v>1408.4268999999999</v>
      </c>
      <c r="AL2395" s="8">
        <v>1438794.8490802709</v>
      </c>
      <c r="AM2395" s="58">
        <v>1.0215616082597336</v>
      </c>
      <c r="AN2395" s="237">
        <v>1</v>
      </c>
      <c r="AO2395" s="228"/>
      <c r="AP2395" s="55">
        <v>1892.72</v>
      </c>
      <c r="AQ2395" s="200">
        <v>1967972.3312847097</v>
      </c>
      <c r="AR2395" s="201">
        <v>1.0397588292429467</v>
      </c>
      <c r="AS2395" s="55">
        <v>1</v>
      </c>
      <c r="AT2395" s="55"/>
      <c r="AU2395" s="423">
        <v>1750.3259955081633</v>
      </c>
      <c r="AV2395" s="200">
        <v>1848857.4162653706</v>
      </c>
      <c r="AW2395" s="201">
        <v>1.0562931825328921</v>
      </c>
      <c r="AX2395" s="423">
        <v>1</v>
      </c>
      <c r="AY2395" s="55"/>
      <c r="AZ2395" s="424">
        <v>1820.6157260867953</v>
      </c>
      <c r="BA2395" s="200">
        <v>1923403.4813070253</v>
      </c>
      <c r="BB2395" s="201">
        <v>1.0564576883234775</v>
      </c>
      <c r="BC2395" s="425">
        <v>1</v>
      </c>
      <c r="BD2395" s="136"/>
    </row>
    <row r="2396" spans="1:56" s="4" customFormat="1" ht="11.25" customHeight="1">
      <c r="A2396" s="123">
        <v>513</v>
      </c>
      <c r="B2396" s="55" t="s">
        <v>1195</v>
      </c>
      <c r="C2396" s="345">
        <v>3</v>
      </c>
      <c r="D2396" s="57">
        <v>42996</v>
      </c>
      <c r="E2396" s="94">
        <v>360</v>
      </c>
      <c r="F2396" s="122" t="s">
        <v>540</v>
      </c>
      <c r="G2396" s="122" t="s">
        <v>338</v>
      </c>
      <c r="H2396" s="55" t="s">
        <v>1196</v>
      </c>
      <c r="I2396" s="55" t="s">
        <v>849</v>
      </c>
      <c r="J2396" s="55" t="s">
        <v>591</v>
      </c>
      <c r="K2396" s="55" t="s">
        <v>848</v>
      </c>
      <c r="L2396" s="197">
        <v>46.639279999423685</v>
      </c>
      <c r="M2396" s="8">
        <v>44842.81495407391</v>
      </c>
      <c r="N2396" s="58">
        <v>0.96148171572605812</v>
      </c>
      <c r="O2396" s="55"/>
      <c r="P2396" s="55">
        <v>1</v>
      </c>
      <c r="Q2396" s="197">
        <v>570.64086799276674</v>
      </c>
      <c r="R2396" s="8">
        <v>655643.52932065458</v>
      </c>
      <c r="S2396" s="58">
        <v>1.1489599958497283</v>
      </c>
      <c r="T2396" s="55"/>
      <c r="U2396" s="55">
        <v>1</v>
      </c>
      <c r="V2396" s="197">
        <v>776.95699999999999</v>
      </c>
      <c r="W2396" s="8">
        <v>780066.36317674688</v>
      </c>
      <c r="X2396" s="58">
        <v>1.0040019758837966</v>
      </c>
      <c r="Y2396" s="55"/>
      <c r="Z2396" s="55">
        <v>1</v>
      </c>
      <c r="AA2396" s="197">
        <v>612.50445290343714</v>
      </c>
      <c r="AB2396" s="8">
        <v>597719.10844109149</v>
      </c>
      <c r="AC2396" s="58">
        <v>0.97586083759512432</v>
      </c>
      <c r="AD2396" s="55"/>
      <c r="AE2396" s="55">
        <v>1</v>
      </c>
      <c r="AF2396" s="197">
        <v>1658.96</v>
      </c>
      <c r="AG2396" s="8">
        <v>1692010.4525872462</v>
      </c>
      <c r="AH2396" s="58">
        <v>1.0199223926961749</v>
      </c>
      <c r="AI2396" s="55"/>
      <c r="AJ2396" s="55">
        <v>1</v>
      </c>
      <c r="AK2396" s="55">
        <v>1730.6321</v>
      </c>
      <c r="AL2396" s="8">
        <v>1817238.8935604319</v>
      </c>
      <c r="AM2396" s="58">
        <v>1.0500434457216135</v>
      </c>
      <c r="AN2396" s="237">
        <v>1</v>
      </c>
      <c r="AO2396" s="228">
        <v>1</v>
      </c>
      <c r="AP2396" s="55">
        <v>1562.92</v>
      </c>
      <c r="AQ2396" s="200">
        <v>1623111.8948531309</v>
      </c>
      <c r="AR2396" s="201">
        <v>1.0385124605566061</v>
      </c>
      <c r="AS2396" s="55">
        <v>1</v>
      </c>
      <c r="AT2396" s="55">
        <v>1</v>
      </c>
      <c r="AU2396" s="423">
        <v>2101.967845172348</v>
      </c>
      <c r="AV2396" s="200">
        <v>2227477.8197024777</v>
      </c>
      <c r="AW2396" s="201">
        <v>1.0597107014830851</v>
      </c>
      <c r="AX2396" s="423">
        <v>1</v>
      </c>
      <c r="AY2396" s="55"/>
      <c r="AZ2396" s="424">
        <v>1922.2984974869441</v>
      </c>
      <c r="BA2396" s="200">
        <v>2059796.9226267333</v>
      </c>
      <c r="BB2396" s="201">
        <v>1.0715281343243743</v>
      </c>
      <c r="BC2396" s="425">
        <v>1</v>
      </c>
      <c r="BD2396" s="136"/>
    </row>
    <row r="2397" spans="1:56" ht="11.25" customHeight="1">
      <c r="A2397" s="123">
        <v>513</v>
      </c>
      <c r="B2397" s="55" t="s">
        <v>1195</v>
      </c>
      <c r="C2397" s="345">
        <v>4</v>
      </c>
      <c r="D2397" s="57">
        <v>43544</v>
      </c>
      <c r="E2397" s="94">
        <v>360</v>
      </c>
      <c r="F2397" s="122" t="s">
        <v>540</v>
      </c>
      <c r="G2397" s="122" t="s">
        <v>338</v>
      </c>
      <c r="H2397" s="55" t="s">
        <v>1196</v>
      </c>
      <c r="I2397" s="55" t="s">
        <v>849</v>
      </c>
      <c r="J2397" s="55" t="s">
        <v>591</v>
      </c>
      <c r="K2397" s="259" t="s">
        <v>848</v>
      </c>
      <c r="L2397" s="197"/>
      <c r="M2397" s="8"/>
      <c r="N2397" s="58"/>
      <c r="O2397" s="55"/>
      <c r="P2397" s="55"/>
      <c r="Q2397" s="197">
        <v>17.19739602169982</v>
      </c>
      <c r="R2397" s="8">
        <v>19759.12006171836</v>
      </c>
      <c r="S2397" s="58">
        <v>1.1489599958497283</v>
      </c>
      <c r="T2397" s="55"/>
      <c r="U2397" s="55">
        <v>1</v>
      </c>
      <c r="V2397" s="197">
        <v>0</v>
      </c>
      <c r="W2397" s="8">
        <v>0</v>
      </c>
      <c r="X2397" s="58">
        <v>0</v>
      </c>
      <c r="Y2397" s="55"/>
      <c r="Z2397" s="55">
        <v>1</v>
      </c>
      <c r="AA2397" s="197">
        <v>330.862173633682</v>
      </c>
      <c r="AB2397" s="8">
        <v>335886.26098856947</v>
      </c>
      <c r="AC2397" s="58">
        <v>1.0151848345179826</v>
      </c>
      <c r="AD2397" s="55"/>
      <c r="AE2397" s="55">
        <v>1</v>
      </c>
      <c r="AF2397" s="197">
        <v>988.42200000000003</v>
      </c>
      <c r="AG2397" s="8">
        <v>1010771.1185393163</v>
      </c>
      <c r="AH2397" s="58">
        <v>1.0226109076278314</v>
      </c>
      <c r="AI2397" s="55"/>
      <c r="AJ2397" s="55">
        <v>1</v>
      </c>
      <c r="AK2397" s="55">
        <v>633.85</v>
      </c>
      <c r="AL2397" s="8">
        <v>648845.93940208131</v>
      </c>
      <c r="AM2397" s="58">
        <v>1.0236584987017139</v>
      </c>
      <c r="AN2397" s="237">
        <v>1</v>
      </c>
      <c r="AO2397" s="228">
        <v>1</v>
      </c>
      <c r="AP2397" s="55">
        <v>1636.38</v>
      </c>
      <c r="AQ2397" s="200">
        <v>1735190.7334919199</v>
      </c>
      <c r="AR2397" s="201">
        <v>1.0603837332966179</v>
      </c>
      <c r="AS2397" s="55">
        <v>1</v>
      </c>
      <c r="AT2397" s="55">
        <v>1</v>
      </c>
      <c r="AU2397" s="423">
        <v>1235.1763494974693</v>
      </c>
      <c r="AV2397" s="200">
        <v>1311734.5911588182</v>
      </c>
      <c r="AW2397" s="201">
        <v>1.0619816285281827</v>
      </c>
      <c r="AX2397" s="423">
        <v>1</v>
      </c>
      <c r="AY2397" s="55">
        <v>1</v>
      </c>
      <c r="AZ2397" s="424">
        <v>2346.5111671519912</v>
      </c>
      <c r="BA2397" s="200">
        <v>2477178.9093178455</v>
      </c>
      <c r="BB2397" s="201">
        <v>1.0556859664658866</v>
      </c>
      <c r="BC2397" s="425">
        <v>1</v>
      </c>
      <c r="BD2397" s="136"/>
    </row>
    <row r="2398" spans="1:56" ht="11.25" customHeight="1">
      <c r="A2398" s="357">
        <v>514</v>
      </c>
      <c r="B2398" s="263" t="s">
        <v>17</v>
      </c>
      <c r="C2398" s="337">
        <v>0</v>
      </c>
      <c r="D2398" s="263"/>
      <c r="E2398" s="421">
        <v>1200</v>
      </c>
      <c r="F2398" s="263" t="s">
        <v>132</v>
      </c>
      <c r="G2398" s="263" t="s">
        <v>338</v>
      </c>
      <c r="H2398" s="263" t="s">
        <v>18</v>
      </c>
      <c r="I2398" s="263" t="s">
        <v>849</v>
      </c>
      <c r="J2398" s="263" t="s">
        <v>591</v>
      </c>
      <c r="K2398" s="312" t="s">
        <v>848</v>
      </c>
      <c r="L2398" s="263">
        <v>5809</v>
      </c>
      <c r="M2398" s="265">
        <v>5137352.8201374337</v>
      </c>
      <c r="N2398" s="268">
        <v>0.88437817526896778</v>
      </c>
      <c r="O2398" s="263">
        <v>1</v>
      </c>
      <c r="P2398" s="263"/>
      <c r="Q2398" s="267">
        <v>4883.79</v>
      </c>
      <c r="R2398" s="265">
        <v>4365824.31887866</v>
      </c>
      <c r="S2398" s="268">
        <v>0.89394186049741287</v>
      </c>
      <c r="T2398" s="263">
        <v>1</v>
      </c>
      <c r="U2398" s="263"/>
      <c r="V2398" s="267">
        <v>3029.14</v>
      </c>
      <c r="W2398" s="265">
        <v>2760652.993476708</v>
      </c>
      <c r="X2398" s="268">
        <v>0.91136526983787747</v>
      </c>
      <c r="Y2398" s="263">
        <v>1</v>
      </c>
      <c r="Z2398" s="263"/>
      <c r="AA2398" s="267">
        <v>2156.46</v>
      </c>
      <c r="AB2398" s="265">
        <v>2006911.6407654975</v>
      </c>
      <c r="AC2398" s="268">
        <v>0.9306509931858219</v>
      </c>
      <c r="AD2398" s="263">
        <v>1</v>
      </c>
      <c r="AE2398" s="263"/>
      <c r="AF2398" s="267">
        <v>1558.43</v>
      </c>
      <c r="AG2398" s="265">
        <v>1455763.6815080934</v>
      </c>
      <c r="AH2398" s="268">
        <v>0.93412195703887457</v>
      </c>
      <c r="AI2398" s="263">
        <v>1</v>
      </c>
      <c r="AJ2398" s="263"/>
      <c r="AK2398" s="263">
        <v>1270</v>
      </c>
      <c r="AL2398" s="265">
        <v>1192783.1990110199</v>
      </c>
      <c r="AM2398" s="268">
        <v>0.93919936930001569</v>
      </c>
      <c r="AN2398" s="263"/>
      <c r="AO2398" s="313"/>
      <c r="AP2398" s="263">
        <v>5276.74</v>
      </c>
      <c r="AQ2398" s="265">
        <v>4736242.0193212507</v>
      </c>
      <c r="AR2398" s="268">
        <v>0.89756971526382778</v>
      </c>
      <c r="AS2398" s="263"/>
      <c r="AT2398" s="263"/>
      <c r="AU2398" s="422">
        <v>5091.0137876824701</v>
      </c>
      <c r="AV2398" s="265">
        <v>4502928.9360800609</v>
      </c>
      <c r="AW2398" s="268">
        <v>0.88448570832291595</v>
      </c>
      <c r="AX2398" s="422"/>
      <c r="AY2398" s="263"/>
      <c r="AZ2398" s="422">
        <v>5094.8634189221411</v>
      </c>
      <c r="BA2398" s="265">
        <v>4527244.6141541582</v>
      </c>
      <c r="BB2398" s="268">
        <v>0.8885899860122124</v>
      </c>
      <c r="BC2398" s="422"/>
      <c r="BD2398" s="263"/>
    </row>
    <row r="2399" spans="1:56" s="4" customFormat="1" ht="11.25" customHeight="1">
      <c r="A2399" s="123">
        <v>514</v>
      </c>
      <c r="B2399" s="55" t="s">
        <v>17</v>
      </c>
      <c r="C2399" s="331">
        <v>1</v>
      </c>
      <c r="D2399" s="57">
        <v>40382</v>
      </c>
      <c r="E2399" s="94">
        <v>600</v>
      </c>
      <c r="F2399" s="55" t="s">
        <v>132</v>
      </c>
      <c r="G2399" s="55" t="s">
        <v>338</v>
      </c>
      <c r="H2399" s="55" t="s">
        <v>18</v>
      </c>
      <c r="I2399" s="55" t="s">
        <v>849</v>
      </c>
      <c r="J2399" s="55" t="s">
        <v>591</v>
      </c>
      <c r="K2399" s="55" t="s">
        <v>848</v>
      </c>
      <c r="L2399" s="55"/>
      <c r="M2399" s="8"/>
      <c r="N2399" s="58"/>
      <c r="O2399" s="55"/>
      <c r="P2399" s="55"/>
      <c r="Q2399" s="55"/>
      <c r="R2399" s="8"/>
      <c r="S2399" s="58"/>
      <c r="T2399" s="55"/>
      <c r="U2399" s="55"/>
      <c r="V2399" s="136"/>
      <c r="W2399" s="8"/>
      <c r="X2399" s="58"/>
      <c r="Y2399" s="55"/>
      <c r="Z2399" s="55"/>
      <c r="AA2399" s="136"/>
      <c r="AB2399" s="8"/>
      <c r="AC2399" s="58"/>
      <c r="AD2399" s="55"/>
      <c r="AE2399" s="55"/>
      <c r="AF2399" s="136"/>
      <c r="AG2399" s="8"/>
      <c r="AH2399" s="58"/>
      <c r="AI2399" s="55"/>
      <c r="AJ2399" s="55"/>
      <c r="AK2399" s="55">
        <v>657.82</v>
      </c>
      <c r="AL2399" s="8">
        <v>619177.2472850394</v>
      </c>
      <c r="AM2399" s="58">
        <v>0.94125634259377844</v>
      </c>
      <c r="AN2399" s="237">
        <v>1</v>
      </c>
      <c r="AO2399" s="228"/>
      <c r="AP2399" s="55">
        <v>2625.4209999999998</v>
      </c>
      <c r="AQ2399" s="200">
        <v>2355267.9884542278</v>
      </c>
      <c r="AR2399" s="201">
        <v>0.89710107005856499</v>
      </c>
      <c r="AS2399" s="55">
        <v>1</v>
      </c>
      <c r="AT2399" s="55"/>
      <c r="AU2399" s="423">
        <v>2788.806654228662</v>
      </c>
      <c r="AV2399" s="200">
        <v>2465514.5871882197</v>
      </c>
      <c r="AW2399" s="201">
        <v>0.8840751234761165</v>
      </c>
      <c r="AX2399" s="423">
        <v>1</v>
      </c>
      <c r="AY2399" s="55"/>
      <c r="AZ2399" s="424">
        <v>2438.0532387330027</v>
      </c>
      <c r="BA2399" s="200">
        <v>2171644.378966263</v>
      </c>
      <c r="BB2399" s="201">
        <v>0.89072885877373786</v>
      </c>
      <c r="BC2399" s="425">
        <v>1</v>
      </c>
      <c r="BD2399" s="136"/>
    </row>
    <row r="2400" spans="1:56" ht="11.25" customHeight="1">
      <c r="A2400" s="123">
        <v>514</v>
      </c>
      <c r="B2400" s="55" t="s">
        <v>17</v>
      </c>
      <c r="C2400" s="331">
        <v>2</v>
      </c>
      <c r="D2400" s="57">
        <v>40650</v>
      </c>
      <c r="E2400" s="94">
        <v>600</v>
      </c>
      <c r="F2400" s="55" t="s">
        <v>132</v>
      </c>
      <c r="G2400" s="55" t="s">
        <v>338</v>
      </c>
      <c r="H2400" s="55" t="s">
        <v>18</v>
      </c>
      <c r="I2400" s="55" t="s">
        <v>849</v>
      </c>
      <c r="J2400" s="55" t="s">
        <v>591</v>
      </c>
      <c r="K2400" s="55" t="s">
        <v>848</v>
      </c>
      <c r="L2400" s="55"/>
      <c r="M2400" s="8"/>
      <c r="N2400" s="58"/>
      <c r="O2400" s="55"/>
      <c r="P2400" s="55"/>
      <c r="Q2400" s="55"/>
      <c r="R2400" s="8"/>
      <c r="S2400" s="58"/>
      <c r="T2400" s="55"/>
      <c r="U2400" s="55"/>
      <c r="V2400" s="55"/>
      <c r="W2400" s="8"/>
      <c r="X2400" s="58"/>
      <c r="Y2400" s="55"/>
      <c r="Z2400" s="55"/>
      <c r="AA2400" s="55"/>
      <c r="AB2400" s="8"/>
      <c r="AC2400" s="58"/>
      <c r="AD2400" s="55"/>
      <c r="AE2400" s="55"/>
      <c r="AF2400" s="55"/>
      <c r="AG2400" s="8"/>
      <c r="AH2400" s="58"/>
      <c r="AI2400" s="55"/>
      <c r="AJ2400" s="55"/>
      <c r="AK2400" s="55">
        <v>611.67999999999995</v>
      </c>
      <c r="AL2400" s="8">
        <v>574216.34035058983</v>
      </c>
      <c r="AM2400" s="58">
        <v>0.93875284519779922</v>
      </c>
      <c r="AN2400" s="237">
        <v>1</v>
      </c>
      <c r="AO2400" s="228"/>
      <c r="AP2400" s="55">
        <v>2651.3220000000001</v>
      </c>
      <c r="AQ2400" s="200">
        <v>2380960.6331356731</v>
      </c>
      <c r="AR2400" s="201">
        <v>0.89802771339568443</v>
      </c>
      <c r="AS2400" s="55">
        <v>1</v>
      </c>
      <c r="AT2400" s="55"/>
      <c r="AU2400" s="423">
        <v>2302.2071334538077</v>
      </c>
      <c r="AV2400" s="200">
        <v>2037414.348891841</v>
      </c>
      <c r="AW2400" s="201">
        <v>0.8849830752784088</v>
      </c>
      <c r="AX2400" s="423">
        <v>1</v>
      </c>
      <c r="AY2400" s="55"/>
      <c r="AZ2400" s="424">
        <v>2656.810180189138</v>
      </c>
      <c r="BA2400" s="200">
        <v>2355600.2351878951</v>
      </c>
      <c r="BB2400" s="201">
        <v>0.88662722416254824</v>
      </c>
      <c r="BC2400" s="425">
        <v>1</v>
      </c>
      <c r="BD2400" s="136"/>
    </row>
    <row r="2401" spans="1:56" ht="11.25" customHeight="1">
      <c r="A2401" s="357">
        <v>515</v>
      </c>
      <c r="B2401" s="263" t="s">
        <v>804</v>
      </c>
      <c r="C2401" s="344">
        <v>0</v>
      </c>
      <c r="D2401" s="264"/>
      <c r="E2401" s="421">
        <v>0</v>
      </c>
      <c r="F2401" s="263" t="s">
        <v>551</v>
      </c>
      <c r="G2401" s="263" t="s">
        <v>748</v>
      </c>
      <c r="H2401" s="263" t="s">
        <v>65</v>
      </c>
      <c r="I2401" s="263" t="s">
        <v>103</v>
      </c>
      <c r="J2401" s="263"/>
      <c r="K2401" s="263"/>
      <c r="L2401" s="277" t="s">
        <v>238</v>
      </c>
      <c r="M2401" s="265">
        <v>0</v>
      </c>
      <c r="N2401" s="268">
        <v>0</v>
      </c>
      <c r="O2401" s="263"/>
      <c r="P2401" s="263"/>
      <c r="Q2401" s="277" t="s">
        <v>238</v>
      </c>
      <c r="R2401" s="265">
        <v>0</v>
      </c>
      <c r="S2401" s="268">
        <v>0</v>
      </c>
      <c r="T2401" s="263"/>
      <c r="U2401" s="263"/>
      <c r="V2401" s="277" t="s">
        <v>238</v>
      </c>
      <c r="W2401" s="265">
        <v>0</v>
      </c>
      <c r="X2401" s="268">
        <v>0</v>
      </c>
      <c r="Y2401" s="263"/>
      <c r="Z2401" s="263"/>
      <c r="AA2401" s="276" t="s">
        <v>238</v>
      </c>
      <c r="AB2401" s="265">
        <v>0</v>
      </c>
      <c r="AC2401" s="268">
        <v>0</v>
      </c>
      <c r="AD2401" s="263"/>
      <c r="AE2401" s="263"/>
      <c r="AF2401" s="276" t="s">
        <v>238</v>
      </c>
      <c r="AG2401" s="265">
        <v>0</v>
      </c>
      <c r="AH2401" s="268">
        <v>0</v>
      </c>
      <c r="AI2401" s="263"/>
      <c r="AJ2401" s="263"/>
      <c r="AK2401" s="263"/>
      <c r="AL2401" s="265">
        <v>0</v>
      </c>
      <c r="AM2401" s="268">
        <v>0</v>
      </c>
      <c r="AN2401" s="263"/>
      <c r="AO2401" s="313"/>
      <c r="AP2401" s="263"/>
      <c r="AQ2401" s="265">
        <v>0</v>
      </c>
      <c r="AR2401" s="268">
        <v>0</v>
      </c>
      <c r="AS2401" s="263"/>
      <c r="AT2401" s="263"/>
      <c r="AU2401" s="422">
        <v>0</v>
      </c>
      <c r="AV2401" s="265">
        <v>0</v>
      </c>
      <c r="AW2401" s="268">
        <v>0</v>
      </c>
      <c r="AX2401" s="422"/>
      <c r="AY2401" s="263"/>
      <c r="AZ2401" s="422">
        <v>0</v>
      </c>
      <c r="BA2401" s="265">
        <v>0</v>
      </c>
      <c r="BB2401" s="268">
        <v>0</v>
      </c>
      <c r="BC2401" s="422"/>
      <c r="BD2401" s="263"/>
    </row>
    <row r="2402" spans="1:56" s="102" customFormat="1" ht="11.25" customHeight="1">
      <c r="A2402" s="123">
        <v>515</v>
      </c>
      <c r="B2402" s="55" t="s">
        <v>804</v>
      </c>
      <c r="C2402" s="345">
        <v>1</v>
      </c>
      <c r="D2402" s="57">
        <v>34456</v>
      </c>
      <c r="E2402" s="94">
        <v>0</v>
      </c>
      <c r="F2402" s="55" t="s">
        <v>551</v>
      </c>
      <c r="G2402" s="55" t="s">
        <v>748</v>
      </c>
      <c r="H2402" s="55" t="s">
        <v>65</v>
      </c>
      <c r="I2402" s="55" t="s">
        <v>103</v>
      </c>
      <c r="J2402" s="55"/>
      <c r="K2402" s="55"/>
      <c r="L2402" s="228" t="s">
        <v>238</v>
      </c>
      <c r="M2402" s="8"/>
      <c r="N2402" s="58"/>
      <c r="O2402" s="55"/>
      <c r="P2402" s="55"/>
      <c r="Q2402" s="228" t="s">
        <v>238</v>
      </c>
      <c r="R2402" s="8"/>
      <c r="S2402" s="58"/>
      <c r="T2402" s="55"/>
      <c r="U2402" s="55"/>
      <c r="V2402" s="228" t="s">
        <v>238</v>
      </c>
      <c r="W2402" s="8"/>
      <c r="X2402" s="58"/>
      <c r="Y2402" s="55"/>
      <c r="Z2402" s="55"/>
      <c r="AA2402" s="228" t="s">
        <v>238</v>
      </c>
      <c r="AB2402" s="8"/>
      <c r="AC2402" s="58"/>
      <c r="AD2402" s="55"/>
      <c r="AE2402" s="55"/>
      <c r="AF2402" s="228" t="s">
        <v>238</v>
      </c>
      <c r="AG2402" s="8"/>
      <c r="AH2402" s="58"/>
      <c r="AI2402" s="55"/>
      <c r="AJ2402" s="55"/>
      <c r="AK2402" s="55"/>
      <c r="AL2402" s="8">
        <v>0</v>
      </c>
      <c r="AM2402" s="58">
        <v>0</v>
      </c>
      <c r="AN2402" s="55"/>
      <c r="AO2402" s="228"/>
      <c r="AP2402" s="55"/>
      <c r="AQ2402" s="200">
        <v>0</v>
      </c>
      <c r="AR2402" s="201">
        <v>0</v>
      </c>
      <c r="AS2402" s="55"/>
      <c r="AT2402" s="55"/>
      <c r="AU2402" s="245">
        <v>0</v>
      </c>
      <c r="AV2402" s="200">
        <v>0</v>
      </c>
      <c r="AW2402" s="201">
        <v>0</v>
      </c>
      <c r="AX2402" s="423"/>
      <c r="AY2402" s="55"/>
      <c r="AZ2402" s="423">
        <v>0</v>
      </c>
      <c r="BA2402" s="200">
        <v>0</v>
      </c>
      <c r="BB2402" s="201">
        <v>0</v>
      </c>
      <c r="BC2402" s="425"/>
      <c r="BD2402" s="136"/>
    </row>
    <row r="2403" spans="1:56" ht="11.25" customHeight="1">
      <c r="A2403" s="357">
        <v>516</v>
      </c>
      <c r="B2403" s="263" t="s">
        <v>221</v>
      </c>
      <c r="C2403" s="344">
        <v>0</v>
      </c>
      <c r="D2403" s="264"/>
      <c r="E2403" s="421">
        <v>0</v>
      </c>
      <c r="F2403" s="263" t="s">
        <v>327</v>
      </c>
      <c r="G2403" s="263" t="s">
        <v>748</v>
      </c>
      <c r="H2403" s="263" t="s">
        <v>330</v>
      </c>
      <c r="I2403" s="263" t="s">
        <v>103</v>
      </c>
      <c r="J2403" s="263"/>
      <c r="K2403" s="263"/>
      <c r="L2403" s="277" t="s">
        <v>238</v>
      </c>
      <c r="M2403" s="265">
        <v>0</v>
      </c>
      <c r="N2403" s="268">
        <v>0</v>
      </c>
      <c r="O2403" s="263"/>
      <c r="P2403" s="263"/>
      <c r="Q2403" s="277" t="s">
        <v>238</v>
      </c>
      <c r="R2403" s="265">
        <v>0</v>
      </c>
      <c r="S2403" s="268">
        <v>0</v>
      </c>
      <c r="T2403" s="263"/>
      <c r="U2403" s="263"/>
      <c r="V2403" s="277" t="s">
        <v>238</v>
      </c>
      <c r="W2403" s="265">
        <v>0</v>
      </c>
      <c r="X2403" s="268">
        <v>0</v>
      </c>
      <c r="Y2403" s="263"/>
      <c r="Z2403" s="263"/>
      <c r="AA2403" s="276" t="s">
        <v>238</v>
      </c>
      <c r="AB2403" s="265">
        <v>0</v>
      </c>
      <c r="AC2403" s="268">
        <v>0</v>
      </c>
      <c r="AD2403" s="263"/>
      <c r="AE2403" s="263"/>
      <c r="AF2403" s="276" t="s">
        <v>238</v>
      </c>
      <c r="AG2403" s="265">
        <v>0</v>
      </c>
      <c r="AH2403" s="268">
        <v>0</v>
      </c>
      <c r="AI2403" s="263"/>
      <c r="AJ2403" s="263"/>
      <c r="AK2403" s="263"/>
      <c r="AL2403" s="265">
        <v>0</v>
      </c>
      <c r="AM2403" s="268">
        <v>0</v>
      </c>
      <c r="AN2403" s="263"/>
      <c r="AO2403" s="313"/>
      <c r="AP2403" s="263"/>
      <c r="AQ2403" s="265">
        <v>0</v>
      </c>
      <c r="AR2403" s="268">
        <v>0</v>
      </c>
      <c r="AS2403" s="263"/>
      <c r="AT2403" s="263"/>
      <c r="AU2403" s="422">
        <v>0</v>
      </c>
      <c r="AV2403" s="265">
        <v>0</v>
      </c>
      <c r="AW2403" s="268">
        <v>0</v>
      </c>
      <c r="AX2403" s="422"/>
      <c r="AY2403" s="263"/>
      <c r="AZ2403" s="422">
        <v>0</v>
      </c>
      <c r="BA2403" s="265">
        <v>0</v>
      </c>
      <c r="BB2403" s="268">
        <v>0</v>
      </c>
      <c r="BC2403" s="422"/>
      <c r="BD2403" s="263"/>
    </row>
    <row r="2404" spans="1:56" ht="11.25" customHeight="1">
      <c r="A2404" s="123">
        <v>516</v>
      </c>
      <c r="B2404" s="55" t="s">
        <v>221</v>
      </c>
      <c r="C2404" s="345">
        <v>1</v>
      </c>
      <c r="D2404" s="57">
        <v>32119</v>
      </c>
      <c r="E2404" s="94">
        <v>0</v>
      </c>
      <c r="F2404" s="55" t="s">
        <v>327</v>
      </c>
      <c r="G2404" s="55" t="s">
        <v>748</v>
      </c>
      <c r="H2404" s="55" t="s">
        <v>330</v>
      </c>
      <c r="I2404" s="55" t="s">
        <v>103</v>
      </c>
      <c r="J2404" s="55"/>
      <c r="K2404" s="55"/>
      <c r="L2404" s="228" t="s">
        <v>238</v>
      </c>
      <c r="M2404" s="8"/>
      <c r="N2404" s="58"/>
      <c r="O2404" s="55"/>
      <c r="P2404" s="55"/>
      <c r="Q2404" s="228" t="s">
        <v>238</v>
      </c>
      <c r="R2404" s="8"/>
      <c r="S2404" s="58"/>
      <c r="T2404" s="55"/>
      <c r="U2404" s="55"/>
      <c r="V2404" s="228" t="s">
        <v>238</v>
      </c>
      <c r="W2404" s="8"/>
      <c r="X2404" s="58"/>
      <c r="Y2404" s="55"/>
      <c r="Z2404" s="55"/>
      <c r="AA2404" s="228" t="s">
        <v>238</v>
      </c>
      <c r="AB2404" s="8"/>
      <c r="AC2404" s="58"/>
      <c r="AD2404" s="55"/>
      <c r="AE2404" s="55"/>
      <c r="AF2404" s="228" t="s">
        <v>238</v>
      </c>
      <c r="AG2404" s="8"/>
      <c r="AH2404" s="58"/>
      <c r="AI2404" s="55"/>
      <c r="AJ2404" s="55"/>
      <c r="AK2404" s="55"/>
      <c r="AL2404" s="8">
        <v>0</v>
      </c>
      <c r="AM2404" s="58">
        <v>0</v>
      </c>
      <c r="AN2404" s="55"/>
      <c r="AO2404" s="228"/>
      <c r="AP2404" s="55"/>
      <c r="AQ2404" s="200">
        <v>0</v>
      </c>
      <c r="AR2404" s="201">
        <v>0</v>
      </c>
      <c r="AS2404" s="55"/>
      <c r="AT2404" s="55"/>
      <c r="AU2404" s="245">
        <v>0</v>
      </c>
      <c r="AV2404" s="200">
        <v>0</v>
      </c>
      <c r="AW2404" s="201">
        <v>0</v>
      </c>
      <c r="AX2404" s="423"/>
      <c r="AY2404" s="55"/>
      <c r="AZ2404" s="423">
        <v>0</v>
      </c>
      <c r="BA2404" s="200">
        <v>0</v>
      </c>
      <c r="BB2404" s="201">
        <v>0</v>
      </c>
      <c r="BC2404" s="425"/>
      <c r="BD2404" s="136"/>
    </row>
    <row r="2405" spans="1:56" s="4" customFormat="1" ht="11.25" customHeight="1">
      <c r="A2405" s="123">
        <v>516</v>
      </c>
      <c r="B2405" s="55" t="s">
        <v>221</v>
      </c>
      <c r="C2405" s="345">
        <v>2</v>
      </c>
      <c r="D2405" s="57">
        <v>32171</v>
      </c>
      <c r="E2405" s="94">
        <v>0</v>
      </c>
      <c r="F2405" s="55" t="s">
        <v>327</v>
      </c>
      <c r="G2405" s="55" t="s">
        <v>748</v>
      </c>
      <c r="H2405" s="55" t="s">
        <v>330</v>
      </c>
      <c r="I2405" s="55" t="s">
        <v>103</v>
      </c>
      <c r="J2405" s="55"/>
      <c r="K2405" s="55"/>
      <c r="L2405" s="227" t="s">
        <v>238</v>
      </c>
      <c r="M2405" s="200"/>
      <c r="N2405" s="201"/>
      <c r="O2405" s="56"/>
      <c r="P2405" s="56"/>
      <c r="Q2405" s="227" t="s">
        <v>238</v>
      </c>
      <c r="R2405" s="200"/>
      <c r="S2405" s="201"/>
      <c r="T2405" s="56"/>
      <c r="U2405" s="56"/>
      <c r="V2405" s="227" t="s">
        <v>238</v>
      </c>
      <c r="W2405" s="200"/>
      <c r="X2405" s="201"/>
      <c r="Y2405" s="56"/>
      <c r="Z2405" s="56"/>
      <c r="AA2405" s="227" t="s">
        <v>238</v>
      </c>
      <c r="AB2405" s="200"/>
      <c r="AC2405" s="201"/>
      <c r="AD2405" s="56"/>
      <c r="AE2405" s="56"/>
      <c r="AF2405" s="227" t="s">
        <v>238</v>
      </c>
      <c r="AG2405" s="200"/>
      <c r="AH2405" s="201"/>
      <c r="AI2405" s="56"/>
      <c r="AJ2405" s="56"/>
      <c r="AK2405" s="55"/>
      <c r="AL2405" s="8">
        <v>0</v>
      </c>
      <c r="AM2405" s="58">
        <v>0</v>
      </c>
      <c r="AN2405" s="55"/>
      <c r="AO2405" s="228"/>
      <c r="AP2405" s="56"/>
      <c r="AQ2405" s="200">
        <v>0</v>
      </c>
      <c r="AR2405" s="201">
        <v>0</v>
      </c>
      <c r="AS2405" s="56"/>
      <c r="AT2405" s="56"/>
      <c r="AU2405" s="245">
        <v>0</v>
      </c>
      <c r="AV2405" s="200">
        <v>0</v>
      </c>
      <c r="AW2405" s="201">
        <v>0</v>
      </c>
      <c r="AX2405" s="423"/>
      <c r="AY2405" s="56"/>
      <c r="AZ2405" s="423">
        <v>0</v>
      </c>
      <c r="BA2405" s="200">
        <v>0</v>
      </c>
      <c r="BB2405" s="201">
        <v>0</v>
      </c>
      <c r="BC2405" s="425"/>
      <c r="BD2405" s="139"/>
    </row>
    <row r="2406" spans="1:56" s="4" customFormat="1" ht="11.25" customHeight="1">
      <c r="A2406" s="357">
        <v>517</v>
      </c>
      <c r="B2406" s="263" t="s">
        <v>182</v>
      </c>
      <c r="C2406" s="344">
        <v>0</v>
      </c>
      <c r="D2406" s="264"/>
      <c r="E2406" s="421">
        <v>1110</v>
      </c>
      <c r="F2406" s="263" t="s">
        <v>327</v>
      </c>
      <c r="G2406" s="263" t="s">
        <v>748</v>
      </c>
      <c r="H2406" s="263" t="s">
        <v>330</v>
      </c>
      <c r="I2406" s="263" t="s">
        <v>849</v>
      </c>
      <c r="J2406" s="263" t="s">
        <v>591</v>
      </c>
      <c r="K2406" s="263" t="s">
        <v>848</v>
      </c>
      <c r="L2406" s="267">
        <v>6225.6930000000002</v>
      </c>
      <c r="M2406" s="265">
        <v>6392664.571073764</v>
      </c>
      <c r="N2406" s="268">
        <v>1.0268197566236825</v>
      </c>
      <c r="O2406" s="263">
        <v>1</v>
      </c>
      <c r="P2406" s="263"/>
      <c r="Q2406" s="267">
        <v>6380.7039999999997</v>
      </c>
      <c r="R2406" s="265">
        <v>6731333.6297557494</v>
      </c>
      <c r="S2406" s="268">
        <v>1.0549515585985105</v>
      </c>
      <c r="T2406" s="263">
        <v>1</v>
      </c>
      <c r="U2406" s="263"/>
      <c r="V2406" s="267">
        <v>5306.5649999999996</v>
      </c>
      <c r="W2406" s="265">
        <v>5419700.2966636391</v>
      </c>
      <c r="X2406" s="268">
        <v>1.021319873904049</v>
      </c>
      <c r="Y2406" s="263">
        <v>1</v>
      </c>
      <c r="Z2406" s="263"/>
      <c r="AA2406" s="267">
        <v>4218.38</v>
      </c>
      <c r="AB2406" s="265">
        <v>4242910.6842470318</v>
      </c>
      <c r="AC2406" s="268">
        <v>1.0058151907241717</v>
      </c>
      <c r="AD2406" s="263">
        <v>1</v>
      </c>
      <c r="AE2406" s="263"/>
      <c r="AF2406" s="267">
        <v>4584.75</v>
      </c>
      <c r="AG2406" s="265">
        <v>4780831.0615451774</v>
      </c>
      <c r="AH2406" s="268">
        <v>1.0427681032870229</v>
      </c>
      <c r="AI2406" s="263">
        <v>1</v>
      </c>
      <c r="AJ2406" s="263"/>
      <c r="AK2406" s="263">
        <v>4950</v>
      </c>
      <c r="AL2406" s="265">
        <v>5221210.3096685056</v>
      </c>
      <c r="AM2406" s="268">
        <v>1.0547899615491931</v>
      </c>
      <c r="AN2406" s="263"/>
      <c r="AO2406" s="313"/>
      <c r="AP2406" s="263">
        <v>4812.53</v>
      </c>
      <c r="AQ2406" s="265">
        <v>5080354.746703011</v>
      </c>
      <c r="AR2406" s="268">
        <v>1.0556515485000637</v>
      </c>
      <c r="AS2406" s="263"/>
      <c r="AT2406" s="263"/>
      <c r="AU2406" s="422">
        <v>5222.1390932800005</v>
      </c>
      <c r="AV2406" s="265">
        <v>5288919.4528268883</v>
      </c>
      <c r="AW2406" s="268">
        <v>1.0127879319861133</v>
      </c>
      <c r="AX2406" s="422"/>
      <c r="AY2406" s="263"/>
      <c r="AZ2406" s="422">
        <v>4757.12</v>
      </c>
      <c r="BA2406" s="265">
        <v>4919293.8121411894</v>
      </c>
      <c r="BB2406" s="268">
        <v>1.0340907549402136</v>
      </c>
      <c r="BC2406" s="422"/>
      <c r="BD2406" s="263"/>
    </row>
    <row r="2407" spans="1:56" s="4" customFormat="1" ht="11.25" customHeight="1">
      <c r="A2407" s="123">
        <v>517</v>
      </c>
      <c r="B2407" s="136" t="s">
        <v>182</v>
      </c>
      <c r="C2407" s="346">
        <v>1</v>
      </c>
      <c r="D2407" s="140">
        <v>27838</v>
      </c>
      <c r="E2407" s="94">
        <v>0</v>
      </c>
      <c r="F2407" s="136" t="s">
        <v>327</v>
      </c>
      <c r="G2407" s="136" t="s">
        <v>748</v>
      </c>
      <c r="H2407" s="136" t="s">
        <v>330</v>
      </c>
      <c r="I2407" s="136" t="s">
        <v>849</v>
      </c>
      <c r="J2407" s="136" t="s">
        <v>591</v>
      </c>
      <c r="K2407" s="136" t="s">
        <v>848</v>
      </c>
      <c r="L2407" s="136"/>
      <c r="M2407" s="126"/>
      <c r="N2407" s="221"/>
      <c r="O2407" s="136"/>
      <c r="P2407" s="136"/>
      <c r="Q2407" s="136"/>
      <c r="R2407" s="126"/>
      <c r="S2407" s="221"/>
      <c r="T2407" s="136"/>
      <c r="U2407" s="136"/>
      <c r="V2407" s="136"/>
      <c r="W2407" s="126"/>
      <c r="X2407" s="221"/>
      <c r="Y2407" s="136"/>
      <c r="Z2407" s="136"/>
      <c r="AA2407" s="136"/>
      <c r="AB2407" s="126"/>
      <c r="AC2407" s="221"/>
      <c r="AD2407" s="136"/>
      <c r="AE2407" s="136"/>
      <c r="AF2407" s="136"/>
      <c r="AG2407" s="126"/>
      <c r="AH2407" s="221"/>
      <c r="AI2407" s="136"/>
      <c r="AJ2407" s="136"/>
      <c r="AK2407" s="136"/>
      <c r="AL2407" s="8">
        <v>0</v>
      </c>
      <c r="AM2407" s="58">
        <v>0</v>
      </c>
      <c r="AN2407" s="237">
        <v>1</v>
      </c>
      <c r="AO2407" s="237"/>
      <c r="AP2407" s="136"/>
      <c r="AQ2407" s="200">
        <v>0</v>
      </c>
      <c r="AR2407" s="201">
        <v>0</v>
      </c>
      <c r="AS2407" s="136">
        <v>1</v>
      </c>
      <c r="AT2407" s="136"/>
      <c r="AU2407" s="245">
        <v>0</v>
      </c>
      <c r="AV2407" s="200">
        <v>0</v>
      </c>
      <c r="AW2407" s="201">
        <v>0</v>
      </c>
      <c r="AX2407" s="423">
        <v>1</v>
      </c>
      <c r="AY2407" s="136"/>
      <c r="AZ2407" s="245">
        <v>0</v>
      </c>
      <c r="BA2407" s="200">
        <v>0</v>
      </c>
      <c r="BB2407" s="201">
        <v>0</v>
      </c>
      <c r="BC2407" s="425">
        <v>1</v>
      </c>
      <c r="BD2407" s="136"/>
    </row>
    <row r="2408" spans="1:56" ht="11.25" customHeight="1">
      <c r="A2408" s="123">
        <v>517</v>
      </c>
      <c r="B2408" s="136" t="s">
        <v>182</v>
      </c>
      <c r="C2408" s="346">
        <v>2</v>
      </c>
      <c r="D2408" s="140">
        <v>27934</v>
      </c>
      <c r="E2408" s="94">
        <v>0</v>
      </c>
      <c r="F2408" s="136" t="s">
        <v>327</v>
      </c>
      <c r="G2408" s="136" t="s">
        <v>748</v>
      </c>
      <c r="H2408" s="136" t="s">
        <v>330</v>
      </c>
      <c r="I2408" s="136" t="s">
        <v>849</v>
      </c>
      <c r="J2408" s="136" t="s">
        <v>591</v>
      </c>
      <c r="K2408" s="136" t="s">
        <v>848</v>
      </c>
      <c r="L2408" s="136"/>
      <c r="M2408" s="126"/>
      <c r="N2408" s="221"/>
      <c r="O2408" s="136"/>
      <c r="P2408" s="136"/>
      <c r="Q2408" s="136"/>
      <c r="R2408" s="126"/>
      <c r="S2408" s="221"/>
      <c r="T2408" s="136"/>
      <c r="U2408" s="136"/>
      <c r="V2408" s="136"/>
      <c r="W2408" s="126"/>
      <c r="X2408" s="221"/>
      <c r="Y2408" s="136"/>
      <c r="Z2408" s="136"/>
      <c r="AA2408" s="136"/>
      <c r="AB2408" s="126"/>
      <c r="AC2408" s="221"/>
      <c r="AD2408" s="136"/>
      <c r="AE2408" s="136"/>
      <c r="AF2408" s="136"/>
      <c r="AG2408" s="126"/>
      <c r="AH2408" s="221"/>
      <c r="AI2408" s="136"/>
      <c r="AJ2408" s="136"/>
      <c r="AK2408" s="136"/>
      <c r="AL2408" s="8">
        <v>0</v>
      </c>
      <c r="AM2408" s="58">
        <v>0</v>
      </c>
      <c r="AN2408" s="237">
        <v>1</v>
      </c>
      <c r="AO2408" s="237"/>
      <c r="AP2408" s="136"/>
      <c r="AQ2408" s="200">
        <v>0</v>
      </c>
      <c r="AR2408" s="201">
        <v>0</v>
      </c>
      <c r="AS2408" s="136">
        <v>1</v>
      </c>
      <c r="AT2408" s="136"/>
      <c r="AU2408" s="245">
        <v>0</v>
      </c>
      <c r="AV2408" s="200">
        <v>0</v>
      </c>
      <c r="AW2408" s="201">
        <v>0</v>
      </c>
      <c r="AX2408" s="423">
        <v>1</v>
      </c>
      <c r="AY2408" s="136"/>
      <c r="AZ2408" s="245">
        <v>0</v>
      </c>
      <c r="BA2408" s="200">
        <v>0</v>
      </c>
      <c r="BB2408" s="201">
        <v>0</v>
      </c>
      <c r="BC2408" s="425">
        <v>1</v>
      </c>
      <c r="BD2408" s="136"/>
    </row>
    <row r="2409" spans="1:56" ht="11.25" customHeight="1">
      <c r="A2409" s="123">
        <v>517</v>
      </c>
      <c r="B2409" s="136" t="s">
        <v>182</v>
      </c>
      <c r="C2409" s="346">
        <v>3</v>
      </c>
      <c r="D2409" s="140">
        <v>28876</v>
      </c>
      <c r="E2409" s="127">
        <v>200</v>
      </c>
      <c r="F2409" s="136" t="s">
        <v>327</v>
      </c>
      <c r="G2409" s="136" t="s">
        <v>748</v>
      </c>
      <c r="H2409" s="136" t="s">
        <v>330</v>
      </c>
      <c r="I2409" s="136" t="s">
        <v>849</v>
      </c>
      <c r="J2409" s="136" t="s">
        <v>591</v>
      </c>
      <c r="K2409" s="136" t="s">
        <v>848</v>
      </c>
      <c r="L2409" s="136"/>
      <c r="M2409" s="126"/>
      <c r="N2409" s="221"/>
      <c r="O2409" s="136"/>
      <c r="P2409" s="136"/>
      <c r="Q2409" s="136"/>
      <c r="R2409" s="126"/>
      <c r="S2409" s="221"/>
      <c r="T2409" s="136"/>
      <c r="U2409" s="136"/>
      <c r="V2409" s="136"/>
      <c r="W2409" s="126"/>
      <c r="X2409" s="221"/>
      <c r="Y2409" s="136"/>
      <c r="Z2409" s="136"/>
      <c r="AA2409" s="136"/>
      <c r="AB2409" s="126"/>
      <c r="AC2409" s="221"/>
      <c r="AD2409" s="136"/>
      <c r="AE2409" s="136"/>
      <c r="AF2409" s="136"/>
      <c r="AG2409" s="126"/>
      <c r="AH2409" s="221"/>
      <c r="AI2409" s="136"/>
      <c r="AJ2409" s="136"/>
      <c r="AK2409" s="136">
        <v>708</v>
      </c>
      <c r="AL2409" s="8">
        <v>813521.37581953104</v>
      </c>
      <c r="AM2409" s="58">
        <v>1.1490414912705242</v>
      </c>
      <c r="AN2409" s="237">
        <v>1</v>
      </c>
      <c r="AO2409" s="237"/>
      <c r="AP2409" s="136">
        <v>461.99099999999999</v>
      </c>
      <c r="AQ2409" s="200">
        <v>548357.6440138733</v>
      </c>
      <c r="AR2409" s="201">
        <v>1.1869444296834208</v>
      </c>
      <c r="AS2409" s="136">
        <v>1</v>
      </c>
      <c r="AT2409" s="136"/>
      <c r="AU2409" s="423">
        <v>482.94489561104939</v>
      </c>
      <c r="AV2409" s="200">
        <v>556619.57747020747</v>
      </c>
      <c r="AW2409" s="201">
        <v>1.1525529776351413</v>
      </c>
      <c r="AX2409" s="423">
        <v>1</v>
      </c>
      <c r="AY2409" s="136"/>
      <c r="AZ2409" s="424">
        <v>343.62</v>
      </c>
      <c r="BA2409" s="200">
        <v>401777.87392143341</v>
      </c>
      <c r="BB2409" s="201">
        <v>1.1692505497975478</v>
      </c>
      <c r="BC2409" s="425">
        <v>1</v>
      </c>
      <c r="BD2409" s="136"/>
    </row>
    <row r="2410" spans="1:56" s="4" customFormat="1" ht="11.25" customHeight="1">
      <c r="A2410" s="123">
        <v>517</v>
      </c>
      <c r="B2410" s="55" t="s">
        <v>182</v>
      </c>
      <c r="C2410" s="345">
        <v>4</v>
      </c>
      <c r="D2410" s="57">
        <v>28942</v>
      </c>
      <c r="E2410" s="94">
        <v>200</v>
      </c>
      <c r="F2410" s="55" t="s">
        <v>327</v>
      </c>
      <c r="G2410" s="55" t="s">
        <v>748</v>
      </c>
      <c r="H2410" s="55" t="s">
        <v>330</v>
      </c>
      <c r="I2410" s="55" t="s">
        <v>849</v>
      </c>
      <c r="J2410" s="55" t="s">
        <v>591</v>
      </c>
      <c r="K2410" s="55" t="s">
        <v>848</v>
      </c>
      <c r="L2410" s="55"/>
      <c r="M2410" s="8"/>
      <c r="N2410" s="58"/>
      <c r="O2410" s="55"/>
      <c r="P2410" s="55"/>
      <c r="Q2410" s="55"/>
      <c r="R2410" s="8"/>
      <c r="S2410" s="58"/>
      <c r="T2410" s="55"/>
      <c r="U2410" s="55"/>
      <c r="V2410" s="136"/>
      <c r="W2410" s="8"/>
      <c r="X2410" s="58"/>
      <c r="Y2410" s="55"/>
      <c r="Z2410" s="55"/>
      <c r="AA2410" s="136"/>
      <c r="AB2410" s="8"/>
      <c r="AC2410" s="58"/>
      <c r="AD2410" s="55"/>
      <c r="AE2410" s="55"/>
      <c r="AF2410" s="136"/>
      <c r="AG2410" s="8"/>
      <c r="AH2410" s="58"/>
      <c r="AI2410" s="55"/>
      <c r="AJ2410" s="55"/>
      <c r="AK2410" s="55">
        <v>961</v>
      </c>
      <c r="AL2410" s="8">
        <v>980308.04491420137</v>
      </c>
      <c r="AM2410" s="58">
        <v>1.0200916180168589</v>
      </c>
      <c r="AN2410" s="237">
        <v>1</v>
      </c>
      <c r="AO2410" s="228"/>
      <c r="AP2410" s="55">
        <v>1174.2070000000001</v>
      </c>
      <c r="AQ2410" s="200">
        <v>1206375.8041580571</v>
      </c>
      <c r="AR2410" s="201">
        <v>1.0273961951836916</v>
      </c>
      <c r="AS2410" s="55">
        <v>1</v>
      </c>
      <c r="AT2410" s="55"/>
      <c r="AU2410" s="423">
        <v>1015.9573620516762</v>
      </c>
      <c r="AV2410" s="200">
        <v>1034255.1636712053</v>
      </c>
      <c r="AW2410" s="201">
        <v>1.0180104030966197</v>
      </c>
      <c r="AX2410" s="423">
        <v>1</v>
      </c>
      <c r="AY2410" s="55"/>
      <c r="AZ2410" s="424">
        <v>1013.38</v>
      </c>
      <c r="BA2410" s="200">
        <v>1041050.4753529541</v>
      </c>
      <c r="BB2410" s="201">
        <v>1.0273051326777261</v>
      </c>
      <c r="BC2410" s="425">
        <v>1</v>
      </c>
      <c r="BD2410" s="136"/>
    </row>
    <row r="2411" spans="1:56" ht="11.25" customHeight="1">
      <c r="A2411" s="123">
        <v>517</v>
      </c>
      <c r="B2411" s="55" t="s">
        <v>182</v>
      </c>
      <c r="C2411" s="345">
        <v>5</v>
      </c>
      <c r="D2411" s="57">
        <v>31077</v>
      </c>
      <c r="E2411" s="94">
        <v>210</v>
      </c>
      <c r="F2411" s="55" t="s">
        <v>327</v>
      </c>
      <c r="G2411" s="55" t="s">
        <v>748</v>
      </c>
      <c r="H2411" s="55" t="s">
        <v>330</v>
      </c>
      <c r="I2411" s="55" t="s">
        <v>849</v>
      </c>
      <c r="J2411" s="55" t="s">
        <v>591</v>
      </c>
      <c r="K2411" s="55" t="s">
        <v>848</v>
      </c>
      <c r="L2411" s="55"/>
      <c r="M2411" s="8"/>
      <c r="N2411" s="58"/>
      <c r="O2411" s="55"/>
      <c r="P2411" s="55"/>
      <c r="Q2411" s="55"/>
      <c r="R2411" s="8"/>
      <c r="S2411" s="58"/>
      <c r="T2411" s="55"/>
      <c r="U2411" s="55"/>
      <c r="V2411" s="55"/>
      <c r="W2411" s="8"/>
      <c r="X2411" s="58"/>
      <c r="Y2411" s="55"/>
      <c r="Z2411" s="55"/>
      <c r="AA2411" s="55"/>
      <c r="AB2411" s="8"/>
      <c r="AC2411" s="58"/>
      <c r="AD2411" s="55"/>
      <c r="AE2411" s="55"/>
      <c r="AF2411" s="55"/>
      <c r="AG2411" s="8"/>
      <c r="AH2411" s="58"/>
      <c r="AI2411" s="55"/>
      <c r="AJ2411" s="55"/>
      <c r="AK2411" s="55">
        <v>816</v>
      </c>
      <c r="AL2411" s="8">
        <v>966455.07657985191</v>
      </c>
      <c r="AM2411" s="58">
        <v>1.1843812212988383</v>
      </c>
      <c r="AN2411" s="237">
        <v>1</v>
      </c>
      <c r="AO2411" s="228"/>
      <c r="AP2411" s="55">
        <v>822.82600000000002</v>
      </c>
      <c r="AQ2411" s="200">
        <v>954417.30148614815</v>
      </c>
      <c r="AR2411" s="201">
        <v>1.1599260372012408</v>
      </c>
      <c r="AS2411" s="55">
        <v>1</v>
      </c>
      <c r="AT2411" s="55"/>
      <c r="AU2411" s="423">
        <v>585.86174233727445</v>
      </c>
      <c r="AV2411" s="200">
        <v>664519.10844243562</v>
      </c>
      <c r="AW2411" s="201">
        <v>1.1342592636128797</v>
      </c>
      <c r="AX2411" s="423">
        <v>1</v>
      </c>
      <c r="AY2411" s="55"/>
      <c r="AZ2411" s="424">
        <v>873.16</v>
      </c>
      <c r="BA2411" s="200">
        <v>995449.50238304806</v>
      </c>
      <c r="BB2411" s="201">
        <v>1.1400539447329794</v>
      </c>
      <c r="BC2411" s="425">
        <v>1</v>
      </c>
      <c r="BD2411" s="136"/>
    </row>
    <row r="2412" spans="1:56" ht="11.25" customHeight="1">
      <c r="A2412" s="123">
        <v>517</v>
      </c>
      <c r="B2412" s="55" t="s">
        <v>182</v>
      </c>
      <c r="C2412" s="345">
        <v>6</v>
      </c>
      <c r="D2412" s="57">
        <v>41338</v>
      </c>
      <c r="E2412" s="94">
        <v>500</v>
      </c>
      <c r="F2412" s="55" t="s">
        <v>327</v>
      </c>
      <c r="G2412" s="55" t="s">
        <v>748</v>
      </c>
      <c r="H2412" s="55" t="s">
        <v>330</v>
      </c>
      <c r="I2412" s="55" t="s">
        <v>849</v>
      </c>
      <c r="J2412" s="55" t="s">
        <v>591</v>
      </c>
      <c r="K2412" s="55" t="s">
        <v>848</v>
      </c>
      <c r="L2412" s="55"/>
      <c r="M2412" s="8"/>
      <c r="N2412" s="58"/>
      <c r="O2412" s="55"/>
      <c r="P2412" s="55"/>
      <c r="Q2412" s="55"/>
      <c r="R2412" s="8"/>
      <c r="S2412" s="58"/>
      <c r="T2412" s="55"/>
      <c r="U2412" s="55"/>
      <c r="V2412" s="55"/>
      <c r="W2412" s="8"/>
      <c r="X2412" s="58"/>
      <c r="Y2412" s="55"/>
      <c r="Z2412" s="55"/>
      <c r="AA2412" s="55"/>
      <c r="AB2412" s="8"/>
      <c r="AC2412" s="58"/>
      <c r="AD2412" s="55"/>
      <c r="AE2412" s="55"/>
      <c r="AF2412" s="55"/>
      <c r="AG2412" s="8"/>
      <c r="AH2412" s="58"/>
      <c r="AI2412" s="55"/>
      <c r="AJ2412" s="55"/>
      <c r="AK2412" s="55">
        <v>2465</v>
      </c>
      <c r="AL2412" s="8">
        <v>2460302.5206086445</v>
      </c>
      <c r="AM2412" s="58">
        <v>0.9980943288473203</v>
      </c>
      <c r="AN2412" s="237">
        <v>1</v>
      </c>
      <c r="AO2412" s="228"/>
      <c r="AP2412" s="55">
        <v>2353.509</v>
      </c>
      <c r="AQ2412" s="200">
        <v>2371193.6241099252</v>
      </c>
      <c r="AR2412" s="201">
        <v>1.0075141518940123</v>
      </c>
      <c r="AS2412" s="55">
        <v>1</v>
      </c>
      <c r="AT2412" s="55"/>
      <c r="AU2412" s="423">
        <v>3137.3750932800003</v>
      </c>
      <c r="AV2412" s="200">
        <v>3033525.603243039</v>
      </c>
      <c r="AW2412" s="201">
        <v>0.9668992431732506</v>
      </c>
      <c r="AX2412" s="423">
        <v>1</v>
      </c>
      <c r="AY2412" s="55"/>
      <c r="AZ2412" s="424">
        <v>2526.96</v>
      </c>
      <c r="BA2412" s="200">
        <v>2481015.9604837541</v>
      </c>
      <c r="BB2412" s="201">
        <v>0.98181845398571965</v>
      </c>
      <c r="BC2412" s="425">
        <v>1</v>
      </c>
      <c r="BD2412" s="136"/>
    </row>
    <row r="2413" spans="1:56" ht="11.25" customHeight="1">
      <c r="A2413" s="357">
        <v>518</v>
      </c>
      <c r="B2413" s="263" t="s">
        <v>181</v>
      </c>
      <c r="C2413" s="344">
        <v>0</v>
      </c>
      <c r="D2413" s="264"/>
      <c r="E2413" s="421">
        <v>300</v>
      </c>
      <c r="F2413" s="263" t="s">
        <v>327</v>
      </c>
      <c r="G2413" s="263" t="s">
        <v>748</v>
      </c>
      <c r="H2413" s="263" t="s">
        <v>330</v>
      </c>
      <c r="I2413" s="263" t="s">
        <v>103</v>
      </c>
      <c r="J2413" s="263"/>
      <c r="K2413" s="263"/>
      <c r="L2413" s="267">
        <v>302.01234999999997</v>
      </c>
      <c r="M2413" s="265">
        <v>0</v>
      </c>
      <c r="N2413" s="268">
        <v>0</v>
      </c>
      <c r="O2413" s="263"/>
      <c r="P2413" s="263"/>
      <c r="Q2413" s="267">
        <v>209.52710000000002</v>
      </c>
      <c r="R2413" s="265">
        <v>0</v>
      </c>
      <c r="S2413" s="268">
        <v>0</v>
      </c>
      <c r="T2413" s="263"/>
      <c r="U2413" s="263"/>
      <c r="V2413" s="267">
        <v>763.43365000000006</v>
      </c>
      <c r="W2413" s="265">
        <v>0</v>
      </c>
      <c r="X2413" s="268">
        <v>0</v>
      </c>
      <c r="Y2413" s="263"/>
      <c r="Z2413" s="263"/>
      <c r="AA2413" s="265">
        <v>631.97424999999998</v>
      </c>
      <c r="AB2413" s="265">
        <v>0</v>
      </c>
      <c r="AC2413" s="268">
        <v>0</v>
      </c>
      <c r="AD2413" s="263"/>
      <c r="AE2413" s="263"/>
      <c r="AF2413" s="271">
        <v>651.96379999999999</v>
      </c>
      <c r="AG2413" s="265">
        <v>0</v>
      </c>
      <c r="AH2413" s="268">
        <v>0</v>
      </c>
      <c r="AI2413" s="263"/>
      <c r="AJ2413" s="263"/>
      <c r="AK2413" s="263">
        <v>972.29409999999996</v>
      </c>
      <c r="AL2413" s="265">
        <v>0</v>
      </c>
      <c r="AM2413" s="268">
        <v>0</v>
      </c>
      <c r="AN2413" s="263"/>
      <c r="AO2413" s="313"/>
      <c r="AP2413" s="263">
        <v>577.3587</v>
      </c>
      <c r="AQ2413" s="265">
        <v>0</v>
      </c>
      <c r="AR2413" s="268">
        <v>0</v>
      </c>
      <c r="AS2413" s="263"/>
      <c r="AT2413" s="263"/>
      <c r="AU2413" s="422">
        <v>772.34884999999997</v>
      </c>
      <c r="AV2413" s="265">
        <v>0</v>
      </c>
      <c r="AW2413" s="268">
        <v>0</v>
      </c>
      <c r="AX2413" s="422"/>
      <c r="AY2413" s="263"/>
      <c r="AZ2413" s="422">
        <v>835.99900000000002</v>
      </c>
      <c r="BA2413" s="265">
        <v>0</v>
      </c>
      <c r="BB2413" s="268">
        <v>0</v>
      </c>
      <c r="BC2413" s="422"/>
      <c r="BD2413" s="263"/>
    </row>
    <row r="2414" spans="1:56" ht="11.25" customHeight="1">
      <c r="A2414" s="123">
        <v>518</v>
      </c>
      <c r="B2414" s="55" t="s">
        <v>181</v>
      </c>
      <c r="C2414" s="345">
        <v>1</v>
      </c>
      <c r="D2414" s="57">
        <v>27218</v>
      </c>
      <c r="E2414" s="8">
        <v>75</v>
      </c>
      <c r="F2414" s="55" t="s">
        <v>327</v>
      </c>
      <c r="G2414" s="55" t="s">
        <v>748</v>
      </c>
      <c r="H2414" s="55" t="s">
        <v>330</v>
      </c>
      <c r="I2414" s="55" t="s">
        <v>103</v>
      </c>
      <c r="J2414" s="55"/>
      <c r="K2414" s="55"/>
      <c r="L2414" s="55"/>
      <c r="M2414" s="8"/>
      <c r="N2414" s="58"/>
      <c r="O2414" s="55"/>
      <c r="P2414" s="55"/>
      <c r="Q2414" s="55"/>
      <c r="R2414" s="8"/>
      <c r="S2414" s="58"/>
      <c r="T2414" s="55"/>
      <c r="U2414" s="55"/>
      <c r="V2414" s="55"/>
      <c r="W2414" s="8"/>
      <c r="X2414" s="58"/>
      <c r="Y2414" s="55"/>
      <c r="Z2414" s="55"/>
      <c r="AA2414" s="55"/>
      <c r="AB2414" s="8"/>
      <c r="AC2414" s="58"/>
      <c r="AD2414" s="55"/>
      <c r="AE2414" s="55"/>
      <c r="AF2414" s="55"/>
      <c r="AG2414" s="8"/>
      <c r="AH2414" s="58"/>
      <c r="AI2414" s="55"/>
      <c r="AJ2414" s="55"/>
      <c r="AK2414" s="55">
        <v>304.73865000000001</v>
      </c>
      <c r="AL2414" s="8">
        <v>0</v>
      </c>
      <c r="AM2414" s="58">
        <v>0</v>
      </c>
      <c r="AN2414" s="55"/>
      <c r="AO2414" s="228"/>
      <c r="AP2414" s="55">
        <v>183.1</v>
      </c>
      <c r="AQ2414" s="200">
        <v>0</v>
      </c>
      <c r="AR2414" s="201">
        <v>0</v>
      </c>
      <c r="AS2414" s="55"/>
      <c r="AT2414" s="55"/>
      <c r="AU2414" s="423">
        <v>239.27759999999998</v>
      </c>
      <c r="AV2414" s="200">
        <v>0</v>
      </c>
      <c r="AW2414" s="201">
        <v>0</v>
      </c>
      <c r="AX2414" s="423"/>
      <c r="AY2414" s="55"/>
      <c r="AZ2414" s="423">
        <v>218.49204999999998</v>
      </c>
      <c r="BA2414" s="200">
        <v>0</v>
      </c>
      <c r="BB2414" s="201">
        <v>0</v>
      </c>
      <c r="BC2414" s="425"/>
      <c r="BD2414" s="136"/>
    </row>
    <row r="2415" spans="1:56" ht="11.25" customHeight="1">
      <c r="A2415" s="123">
        <v>518</v>
      </c>
      <c r="B2415" s="55" t="s">
        <v>181</v>
      </c>
      <c r="C2415" s="345">
        <v>2</v>
      </c>
      <c r="D2415" s="57">
        <v>27376</v>
      </c>
      <c r="E2415" s="8">
        <v>75</v>
      </c>
      <c r="F2415" s="55" t="s">
        <v>327</v>
      </c>
      <c r="G2415" s="55" t="s">
        <v>748</v>
      </c>
      <c r="H2415" s="55" t="s">
        <v>330</v>
      </c>
      <c r="I2415" s="55" t="s">
        <v>103</v>
      </c>
      <c r="J2415" s="55"/>
      <c r="K2415" s="55"/>
      <c r="L2415" s="55"/>
      <c r="M2415" s="8"/>
      <c r="N2415" s="58"/>
      <c r="O2415" s="55"/>
      <c r="P2415" s="55"/>
      <c r="Q2415" s="55"/>
      <c r="R2415" s="8"/>
      <c r="S2415" s="58"/>
      <c r="T2415" s="55"/>
      <c r="U2415" s="55"/>
      <c r="V2415" s="55"/>
      <c r="W2415" s="8"/>
      <c r="X2415" s="58"/>
      <c r="Y2415" s="55"/>
      <c r="Z2415" s="55"/>
      <c r="AA2415" s="55"/>
      <c r="AB2415" s="8"/>
      <c r="AC2415" s="58"/>
      <c r="AD2415" s="55"/>
      <c r="AE2415" s="55"/>
      <c r="AF2415" s="55"/>
      <c r="AG2415" s="8"/>
      <c r="AH2415" s="58"/>
      <c r="AI2415" s="55"/>
      <c r="AJ2415" s="55"/>
      <c r="AK2415" s="55">
        <v>223.65610000000001</v>
      </c>
      <c r="AL2415" s="8">
        <v>0</v>
      </c>
      <c r="AM2415" s="58">
        <v>0</v>
      </c>
      <c r="AN2415" s="55"/>
      <c r="AO2415" s="228"/>
      <c r="AP2415" s="55">
        <v>210.69</v>
      </c>
      <c r="AQ2415" s="200">
        <v>0</v>
      </c>
      <c r="AR2415" s="201">
        <v>0</v>
      </c>
      <c r="AS2415" s="55"/>
      <c r="AT2415" s="55"/>
      <c r="AU2415" s="423">
        <v>278.81890000000004</v>
      </c>
      <c r="AV2415" s="200">
        <v>0</v>
      </c>
      <c r="AW2415" s="201">
        <v>0</v>
      </c>
      <c r="AX2415" s="423"/>
      <c r="AY2415" s="55"/>
      <c r="AZ2415" s="423">
        <v>174.2842</v>
      </c>
      <c r="BA2415" s="200">
        <v>0</v>
      </c>
      <c r="BB2415" s="201">
        <v>0</v>
      </c>
      <c r="BC2415" s="425"/>
      <c r="BD2415" s="136"/>
    </row>
    <row r="2416" spans="1:56" s="4" customFormat="1" ht="11.25" customHeight="1">
      <c r="A2416" s="123">
        <v>518</v>
      </c>
      <c r="B2416" s="55" t="s">
        <v>181</v>
      </c>
      <c r="C2416" s="345">
        <v>3</v>
      </c>
      <c r="D2416" s="57">
        <v>27504</v>
      </c>
      <c r="E2416" s="8">
        <v>75</v>
      </c>
      <c r="F2416" s="55" t="s">
        <v>327</v>
      </c>
      <c r="G2416" s="55" t="s">
        <v>748</v>
      </c>
      <c r="H2416" s="55" t="s">
        <v>330</v>
      </c>
      <c r="I2416" s="55" t="s">
        <v>103</v>
      </c>
      <c r="J2416" s="55"/>
      <c r="K2416" s="55"/>
      <c r="L2416" s="55"/>
      <c r="M2416" s="8"/>
      <c r="N2416" s="58"/>
      <c r="O2416" s="55"/>
      <c r="P2416" s="55"/>
      <c r="Q2416" s="55"/>
      <c r="R2416" s="8"/>
      <c r="S2416" s="58"/>
      <c r="T2416" s="55"/>
      <c r="U2416" s="55"/>
      <c r="V2416" s="55"/>
      <c r="W2416" s="8"/>
      <c r="X2416" s="58"/>
      <c r="Y2416" s="55"/>
      <c r="Z2416" s="55"/>
      <c r="AA2416" s="55"/>
      <c r="AB2416" s="8"/>
      <c r="AC2416" s="58"/>
      <c r="AD2416" s="55"/>
      <c r="AE2416" s="55"/>
      <c r="AF2416" s="55"/>
      <c r="AG2416" s="8"/>
      <c r="AH2416" s="58"/>
      <c r="AI2416" s="55"/>
      <c r="AJ2416" s="55"/>
      <c r="AK2416" s="55">
        <v>244.02375000000001</v>
      </c>
      <c r="AL2416" s="8">
        <v>0</v>
      </c>
      <c r="AM2416" s="58">
        <v>0</v>
      </c>
      <c r="AN2416" s="55"/>
      <c r="AO2416" s="228"/>
      <c r="AP2416" s="55">
        <v>99.05</v>
      </c>
      <c r="AQ2416" s="200">
        <v>0</v>
      </c>
      <c r="AR2416" s="201">
        <v>0</v>
      </c>
      <c r="AS2416" s="55"/>
      <c r="AT2416" s="55"/>
      <c r="AU2416" s="423">
        <v>202.53224999999998</v>
      </c>
      <c r="AV2416" s="200">
        <v>0</v>
      </c>
      <c r="AW2416" s="201">
        <v>0</v>
      </c>
      <c r="AX2416" s="423"/>
      <c r="AY2416" s="55"/>
      <c r="AZ2416" s="423">
        <v>213.4076</v>
      </c>
      <c r="BA2416" s="200">
        <v>0</v>
      </c>
      <c r="BB2416" s="201">
        <v>0</v>
      </c>
      <c r="BC2416" s="425"/>
      <c r="BD2416" s="136"/>
    </row>
    <row r="2417" spans="1:56" ht="11.25" customHeight="1">
      <c r="A2417" s="123">
        <v>518</v>
      </c>
      <c r="B2417" s="55" t="s">
        <v>181</v>
      </c>
      <c r="C2417" s="345">
        <v>4</v>
      </c>
      <c r="D2417" s="57">
        <v>27823</v>
      </c>
      <c r="E2417" s="8">
        <v>75</v>
      </c>
      <c r="F2417" s="55" t="s">
        <v>327</v>
      </c>
      <c r="G2417" s="55" t="s">
        <v>748</v>
      </c>
      <c r="H2417" s="55" t="s">
        <v>330</v>
      </c>
      <c r="I2417" s="55" t="s">
        <v>103</v>
      </c>
      <c r="J2417" s="55"/>
      <c r="K2417" s="55"/>
      <c r="L2417" s="55"/>
      <c r="M2417" s="8"/>
      <c r="N2417" s="58"/>
      <c r="O2417" s="55"/>
      <c r="P2417" s="55"/>
      <c r="Q2417" s="55"/>
      <c r="R2417" s="8"/>
      <c r="S2417" s="58"/>
      <c r="T2417" s="55"/>
      <c r="U2417" s="55"/>
      <c r="V2417" s="55"/>
      <c r="W2417" s="8"/>
      <c r="X2417" s="58"/>
      <c r="Y2417" s="55"/>
      <c r="Z2417" s="55"/>
      <c r="AA2417" s="55"/>
      <c r="AB2417" s="8"/>
      <c r="AC2417" s="58"/>
      <c r="AD2417" s="55"/>
      <c r="AE2417" s="55"/>
      <c r="AF2417" s="55"/>
      <c r="AG2417" s="8"/>
      <c r="AH2417" s="58"/>
      <c r="AI2417" s="55"/>
      <c r="AJ2417" s="55"/>
      <c r="AK2417" s="55">
        <v>199.87559999999999</v>
      </c>
      <c r="AL2417" s="8">
        <v>0</v>
      </c>
      <c r="AM2417" s="58">
        <v>0</v>
      </c>
      <c r="AN2417" s="55"/>
      <c r="AO2417" s="228"/>
      <c r="AP2417" s="55">
        <v>84.52</v>
      </c>
      <c r="AQ2417" s="200">
        <v>0</v>
      </c>
      <c r="AR2417" s="201">
        <v>0</v>
      </c>
      <c r="AS2417" s="55"/>
      <c r="AT2417" s="55"/>
      <c r="AU2417" s="423">
        <v>51.720099999999995</v>
      </c>
      <c r="AV2417" s="200">
        <v>0</v>
      </c>
      <c r="AW2417" s="201">
        <v>0</v>
      </c>
      <c r="AX2417" s="423"/>
      <c r="AY2417" s="55"/>
      <c r="AZ2417" s="423">
        <v>229.81514999999999</v>
      </c>
      <c r="BA2417" s="200">
        <v>0</v>
      </c>
      <c r="BB2417" s="201">
        <v>0</v>
      </c>
      <c r="BC2417" s="425"/>
      <c r="BD2417" s="136"/>
    </row>
    <row r="2418" spans="1:56" s="4" customFormat="1" ht="11.25" customHeight="1">
      <c r="A2418" s="357">
        <v>519</v>
      </c>
      <c r="B2418" s="263" t="s">
        <v>209</v>
      </c>
      <c r="C2418" s="344">
        <v>0</v>
      </c>
      <c r="D2418" s="264"/>
      <c r="E2418" s="421">
        <v>96</v>
      </c>
      <c r="F2418" s="263" t="s">
        <v>289</v>
      </c>
      <c r="G2418" s="263" t="s">
        <v>748</v>
      </c>
      <c r="H2418" s="263" t="s">
        <v>290</v>
      </c>
      <c r="I2418" s="263" t="s">
        <v>103</v>
      </c>
      <c r="J2418" s="263"/>
      <c r="K2418" s="263"/>
      <c r="L2418" s="267">
        <v>344.35954999999996</v>
      </c>
      <c r="M2418" s="265">
        <v>0</v>
      </c>
      <c r="N2418" s="268">
        <v>0</v>
      </c>
      <c r="O2418" s="263"/>
      <c r="P2418" s="263"/>
      <c r="Q2418" s="267">
        <v>250.45144999999999</v>
      </c>
      <c r="R2418" s="265">
        <v>0</v>
      </c>
      <c r="S2418" s="268">
        <v>0</v>
      </c>
      <c r="T2418" s="263"/>
      <c r="U2418" s="263"/>
      <c r="V2418" s="267">
        <v>271.80414999999999</v>
      </c>
      <c r="W2418" s="265">
        <v>0</v>
      </c>
      <c r="X2418" s="268">
        <v>0</v>
      </c>
      <c r="Y2418" s="263"/>
      <c r="Z2418" s="263"/>
      <c r="AA2418" s="265">
        <v>335.61349999999999</v>
      </c>
      <c r="AB2418" s="265">
        <v>0</v>
      </c>
      <c r="AC2418" s="268">
        <v>0</v>
      </c>
      <c r="AD2418" s="263"/>
      <c r="AE2418" s="263"/>
      <c r="AF2418" s="271">
        <v>189.47784999999999</v>
      </c>
      <c r="AG2418" s="265">
        <v>0</v>
      </c>
      <c r="AH2418" s="268">
        <v>0</v>
      </c>
      <c r="AI2418" s="263"/>
      <c r="AJ2418" s="263"/>
      <c r="AK2418" s="263">
        <v>292.19169999999997</v>
      </c>
      <c r="AL2418" s="265">
        <v>0</v>
      </c>
      <c r="AM2418" s="268">
        <v>0</v>
      </c>
      <c r="AN2418" s="263"/>
      <c r="AO2418" s="313"/>
      <c r="AP2418" s="263">
        <v>228.47190000000001</v>
      </c>
      <c r="AQ2418" s="265">
        <v>0</v>
      </c>
      <c r="AR2418" s="268">
        <v>0</v>
      </c>
      <c r="AS2418" s="263"/>
      <c r="AT2418" s="263"/>
      <c r="AU2418" s="422">
        <v>259.10795000000002</v>
      </c>
      <c r="AV2418" s="265">
        <v>0</v>
      </c>
      <c r="AW2418" s="268">
        <v>0</v>
      </c>
      <c r="AX2418" s="422"/>
      <c r="AY2418" s="263"/>
      <c r="AZ2418" s="422">
        <v>265.32670000000002</v>
      </c>
      <c r="BA2418" s="265">
        <v>0</v>
      </c>
      <c r="BB2418" s="268">
        <v>0</v>
      </c>
      <c r="BC2418" s="422"/>
      <c r="BD2418" s="263"/>
    </row>
    <row r="2419" spans="1:56" s="4" customFormat="1" ht="11.25" customHeight="1">
      <c r="A2419" s="123">
        <v>519</v>
      </c>
      <c r="B2419" s="55" t="s">
        <v>210</v>
      </c>
      <c r="C2419" s="345">
        <v>1</v>
      </c>
      <c r="D2419" s="57">
        <v>23794</v>
      </c>
      <c r="E2419" s="8">
        <v>9</v>
      </c>
      <c r="F2419" s="55" t="s">
        <v>289</v>
      </c>
      <c r="G2419" s="55" t="s">
        <v>748</v>
      </c>
      <c r="H2419" s="55" t="s">
        <v>290</v>
      </c>
      <c r="I2419" s="55" t="s">
        <v>103</v>
      </c>
      <c r="J2419" s="55"/>
      <c r="K2419" s="55"/>
      <c r="L2419" s="55"/>
      <c r="M2419" s="8"/>
      <c r="N2419" s="58"/>
      <c r="O2419" s="55"/>
      <c r="P2419" s="55"/>
      <c r="Q2419" s="55"/>
      <c r="R2419" s="8"/>
      <c r="S2419" s="58"/>
      <c r="T2419" s="55"/>
      <c r="U2419" s="55"/>
      <c r="V2419" s="55"/>
      <c r="W2419" s="8"/>
      <c r="X2419" s="58"/>
      <c r="Y2419" s="55"/>
      <c r="Z2419" s="55"/>
      <c r="AA2419" s="55"/>
      <c r="AB2419" s="8"/>
      <c r="AC2419" s="58"/>
      <c r="AD2419" s="55"/>
      <c r="AE2419" s="55"/>
      <c r="AF2419" s="55"/>
      <c r="AG2419" s="8"/>
      <c r="AH2419" s="58"/>
      <c r="AI2419" s="55"/>
      <c r="AJ2419" s="55"/>
      <c r="AK2419" s="55">
        <v>27.014249999999997</v>
      </c>
      <c r="AL2419" s="8">
        <v>0</v>
      </c>
      <c r="AM2419" s="58">
        <v>0</v>
      </c>
      <c r="AN2419" s="55"/>
      <c r="AO2419" s="228"/>
      <c r="AP2419" s="55">
        <v>21.68</v>
      </c>
      <c r="AQ2419" s="200">
        <v>0</v>
      </c>
      <c r="AR2419" s="201">
        <v>0</v>
      </c>
      <c r="AS2419" s="55"/>
      <c r="AT2419" s="55"/>
      <c r="AU2419" s="423">
        <v>30.964400000000001</v>
      </c>
      <c r="AV2419" s="200">
        <v>0</v>
      </c>
      <c r="AW2419" s="201">
        <v>0</v>
      </c>
      <c r="AX2419" s="423"/>
      <c r="AY2419" s="55"/>
      <c r="AZ2419" s="423">
        <v>23.690950000000001</v>
      </c>
      <c r="BA2419" s="200">
        <v>0</v>
      </c>
      <c r="BB2419" s="201">
        <v>0</v>
      </c>
      <c r="BC2419" s="425"/>
      <c r="BD2419" s="136"/>
    </row>
    <row r="2420" spans="1:56" ht="11.25" customHeight="1">
      <c r="A2420" s="123">
        <v>519</v>
      </c>
      <c r="B2420" s="55" t="s">
        <v>210</v>
      </c>
      <c r="C2420" s="345">
        <v>2</v>
      </c>
      <c r="D2420" s="57">
        <v>23817</v>
      </c>
      <c r="E2420" s="8">
        <v>9</v>
      </c>
      <c r="F2420" s="55" t="s">
        <v>289</v>
      </c>
      <c r="G2420" s="55" t="s">
        <v>748</v>
      </c>
      <c r="H2420" s="55" t="s">
        <v>290</v>
      </c>
      <c r="I2420" s="55" t="s">
        <v>103</v>
      </c>
      <c r="J2420" s="55"/>
      <c r="K2420" s="55"/>
      <c r="L2420" s="55"/>
      <c r="M2420" s="8"/>
      <c r="N2420" s="58"/>
      <c r="O2420" s="55"/>
      <c r="P2420" s="55"/>
      <c r="Q2420" s="55"/>
      <c r="R2420" s="8"/>
      <c r="S2420" s="58"/>
      <c r="T2420" s="55"/>
      <c r="U2420" s="55"/>
      <c r="V2420" s="55"/>
      <c r="W2420" s="8"/>
      <c r="X2420" s="58"/>
      <c r="Y2420" s="55"/>
      <c r="Z2420" s="55"/>
      <c r="AA2420" s="55"/>
      <c r="AB2420" s="8"/>
      <c r="AC2420" s="58"/>
      <c r="AD2420" s="55"/>
      <c r="AE2420" s="55"/>
      <c r="AF2420" s="55"/>
      <c r="AG2420" s="8"/>
      <c r="AH2420" s="58"/>
      <c r="AI2420" s="55"/>
      <c r="AJ2420" s="55"/>
      <c r="AK2420" s="55">
        <v>30.267900000000001</v>
      </c>
      <c r="AL2420" s="8">
        <v>0</v>
      </c>
      <c r="AM2420" s="58">
        <v>0</v>
      </c>
      <c r="AN2420" s="55"/>
      <c r="AO2420" s="228"/>
      <c r="AP2420" s="55">
        <v>26.42</v>
      </c>
      <c r="AQ2420" s="200">
        <v>0</v>
      </c>
      <c r="AR2420" s="201">
        <v>0</v>
      </c>
      <c r="AS2420" s="55"/>
      <c r="AT2420" s="55"/>
      <c r="AU2420" s="423">
        <v>28.029149999999998</v>
      </c>
      <c r="AV2420" s="200">
        <v>0</v>
      </c>
      <c r="AW2420" s="201">
        <v>0</v>
      </c>
      <c r="AX2420" s="423"/>
      <c r="AY2420" s="55"/>
      <c r="AZ2420" s="423">
        <v>25.491900000000005</v>
      </c>
      <c r="BA2420" s="200">
        <v>0</v>
      </c>
      <c r="BB2420" s="201">
        <v>0</v>
      </c>
      <c r="BC2420" s="425"/>
      <c r="BD2420" s="136"/>
    </row>
    <row r="2421" spans="1:56" ht="11.25" customHeight="1">
      <c r="A2421" s="123">
        <v>519</v>
      </c>
      <c r="B2421" s="55" t="s">
        <v>210</v>
      </c>
      <c r="C2421" s="345">
        <v>3</v>
      </c>
      <c r="D2421" s="57">
        <v>23991</v>
      </c>
      <c r="E2421" s="8">
        <v>9</v>
      </c>
      <c r="F2421" s="55" t="s">
        <v>289</v>
      </c>
      <c r="G2421" s="55" t="s">
        <v>748</v>
      </c>
      <c r="H2421" s="55" t="s">
        <v>290</v>
      </c>
      <c r="I2421" s="55" t="s">
        <v>103</v>
      </c>
      <c r="J2421" s="55"/>
      <c r="K2421" s="55"/>
      <c r="L2421" s="136"/>
      <c r="M2421" s="126"/>
      <c r="N2421" s="221"/>
      <c r="O2421" s="136"/>
      <c r="P2421" s="136"/>
      <c r="Q2421" s="136"/>
      <c r="R2421" s="126"/>
      <c r="S2421" s="221"/>
      <c r="T2421" s="136"/>
      <c r="U2421" s="136"/>
      <c r="V2421" s="136"/>
      <c r="W2421" s="126"/>
      <c r="X2421" s="221"/>
      <c r="Y2421" s="136"/>
      <c r="Z2421" s="136"/>
      <c r="AA2421" s="136"/>
      <c r="AB2421" s="126"/>
      <c r="AC2421" s="221"/>
      <c r="AD2421" s="136"/>
      <c r="AE2421" s="136"/>
      <c r="AF2421" s="136"/>
      <c r="AG2421" s="126"/>
      <c r="AH2421" s="221"/>
      <c r="AI2421" s="136"/>
      <c r="AJ2421" s="136"/>
      <c r="AK2421" s="136">
        <v>27.939599999999999</v>
      </c>
      <c r="AL2421" s="8">
        <v>0</v>
      </c>
      <c r="AM2421" s="58">
        <v>0</v>
      </c>
      <c r="AN2421" s="55"/>
      <c r="AO2421" s="237"/>
      <c r="AP2421" s="136">
        <v>84.05</v>
      </c>
      <c r="AQ2421" s="200">
        <v>0</v>
      </c>
      <c r="AR2421" s="201">
        <v>0</v>
      </c>
      <c r="AS2421" s="136"/>
      <c r="AT2421" s="136"/>
      <c r="AU2421" s="423">
        <v>24.964549999999999</v>
      </c>
      <c r="AV2421" s="200">
        <v>0</v>
      </c>
      <c r="AW2421" s="201">
        <v>0</v>
      </c>
      <c r="AX2421" s="423"/>
      <c r="AY2421" s="136"/>
      <c r="AZ2421" s="423">
        <v>21.880050000000001</v>
      </c>
      <c r="BA2421" s="200">
        <v>0</v>
      </c>
      <c r="BB2421" s="201">
        <v>0</v>
      </c>
      <c r="BC2421" s="425"/>
      <c r="BD2421" s="136"/>
    </row>
    <row r="2422" spans="1:56" s="4" customFormat="1" ht="11.25" customHeight="1">
      <c r="A2422" s="123">
        <v>519</v>
      </c>
      <c r="B2422" s="55" t="s">
        <v>210</v>
      </c>
      <c r="C2422" s="345">
        <v>4</v>
      </c>
      <c r="D2422" s="140">
        <v>23996</v>
      </c>
      <c r="E2422" s="126">
        <v>9</v>
      </c>
      <c r="F2422" s="136" t="s">
        <v>289</v>
      </c>
      <c r="G2422" s="136" t="s">
        <v>748</v>
      </c>
      <c r="H2422" s="136" t="s">
        <v>290</v>
      </c>
      <c r="I2422" s="55" t="s">
        <v>103</v>
      </c>
      <c r="J2422" s="55"/>
      <c r="K2422" s="55"/>
      <c r="L2422" s="136"/>
      <c r="M2422" s="126"/>
      <c r="N2422" s="221"/>
      <c r="O2422" s="136"/>
      <c r="P2422" s="136"/>
      <c r="Q2422" s="136"/>
      <c r="R2422" s="126"/>
      <c r="S2422" s="221"/>
      <c r="T2422" s="136"/>
      <c r="U2422" s="136"/>
      <c r="V2422" s="136"/>
      <c r="W2422" s="126"/>
      <c r="X2422" s="221"/>
      <c r="Y2422" s="136"/>
      <c r="Z2422" s="136"/>
      <c r="AA2422" s="136"/>
      <c r="AB2422" s="126"/>
      <c r="AC2422" s="221"/>
      <c r="AD2422" s="136"/>
      <c r="AE2422" s="136"/>
      <c r="AF2422" s="136"/>
      <c r="AG2422" s="126"/>
      <c r="AH2422" s="221"/>
      <c r="AI2422" s="136"/>
      <c r="AJ2422" s="136"/>
      <c r="AK2422" s="136">
        <v>31.859900000000003</v>
      </c>
      <c r="AL2422" s="8">
        <v>0</v>
      </c>
      <c r="AM2422" s="58">
        <v>0</v>
      </c>
      <c r="AN2422" s="136"/>
      <c r="AO2422" s="237"/>
      <c r="AP2422" s="136">
        <v>59.4</v>
      </c>
      <c r="AQ2422" s="200">
        <v>0</v>
      </c>
      <c r="AR2422" s="201">
        <v>0</v>
      </c>
      <c r="AS2422" s="136"/>
      <c r="AT2422" s="136"/>
      <c r="AU2422" s="423">
        <v>28.1983</v>
      </c>
      <c r="AV2422" s="200">
        <v>0</v>
      </c>
      <c r="AW2422" s="201">
        <v>0</v>
      </c>
      <c r="AX2422" s="423"/>
      <c r="AY2422" s="136"/>
      <c r="AZ2422" s="423">
        <v>21.472099999999998</v>
      </c>
      <c r="BA2422" s="200">
        <v>0</v>
      </c>
      <c r="BB2422" s="201">
        <v>0</v>
      </c>
      <c r="BC2422" s="425"/>
      <c r="BD2422" s="136"/>
    </row>
    <row r="2423" spans="1:56" ht="11.25" customHeight="1">
      <c r="A2423" s="123">
        <v>519</v>
      </c>
      <c r="B2423" s="136" t="s">
        <v>211</v>
      </c>
      <c r="C2423" s="346">
        <v>5</v>
      </c>
      <c r="D2423" s="140">
        <v>25771</v>
      </c>
      <c r="E2423" s="94">
        <v>0</v>
      </c>
      <c r="F2423" s="136" t="s">
        <v>289</v>
      </c>
      <c r="G2423" s="136" t="s">
        <v>748</v>
      </c>
      <c r="H2423" s="136" t="s">
        <v>290</v>
      </c>
      <c r="I2423" s="136" t="s">
        <v>103</v>
      </c>
      <c r="J2423" s="136"/>
      <c r="K2423" s="136"/>
      <c r="L2423" s="136"/>
      <c r="M2423" s="126"/>
      <c r="N2423" s="221"/>
      <c r="O2423" s="136"/>
      <c r="P2423" s="136"/>
      <c r="Q2423" s="136"/>
      <c r="R2423" s="126"/>
      <c r="S2423" s="221"/>
      <c r="T2423" s="136"/>
      <c r="U2423" s="136"/>
      <c r="V2423" s="136"/>
      <c r="W2423" s="126"/>
      <c r="X2423" s="221"/>
      <c r="Y2423" s="136"/>
      <c r="Z2423" s="136"/>
      <c r="AA2423" s="136"/>
      <c r="AB2423" s="126"/>
      <c r="AC2423" s="221"/>
      <c r="AD2423" s="136"/>
      <c r="AE2423" s="136"/>
      <c r="AF2423" s="136"/>
      <c r="AG2423" s="126"/>
      <c r="AH2423" s="221"/>
      <c r="AI2423" s="136"/>
      <c r="AJ2423" s="136"/>
      <c r="AK2423" s="136"/>
      <c r="AL2423" s="8">
        <v>0</v>
      </c>
      <c r="AM2423" s="58">
        <v>0</v>
      </c>
      <c r="AN2423" s="55"/>
      <c r="AO2423" s="237"/>
      <c r="AP2423" s="136"/>
      <c r="AQ2423" s="200">
        <v>0</v>
      </c>
      <c r="AR2423" s="201">
        <v>0</v>
      </c>
      <c r="AS2423" s="136"/>
      <c r="AT2423" s="136"/>
      <c r="AU2423" s="245">
        <v>0</v>
      </c>
      <c r="AV2423" s="200">
        <v>0</v>
      </c>
      <c r="AW2423" s="201">
        <v>0</v>
      </c>
      <c r="AX2423" s="423"/>
      <c r="AY2423" s="136"/>
      <c r="AZ2423" s="423">
        <v>0</v>
      </c>
      <c r="BA2423" s="200">
        <v>0</v>
      </c>
      <c r="BB2423" s="201">
        <v>0</v>
      </c>
      <c r="BC2423" s="425"/>
      <c r="BD2423" s="136"/>
    </row>
    <row r="2424" spans="1:56" s="4" customFormat="1" ht="11.25" customHeight="1">
      <c r="A2424" s="123">
        <v>519</v>
      </c>
      <c r="B2424" s="55" t="s">
        <v>211</v>
      </c>
      <c r="C2424" s="345">
        <v>6</v>
      </c>
      <c r="D2424" s="57">
        <v>25773</v>
      </c>
      <c r="E2424" s="94">
        <v>0</v>
      </c>
      <c r="F2424" s="55" t="s">
        <v>289</v>
      </c>
      <c r="G2424" s="55" t="s">
        <v>748</v>
      </c>
      <c r="H2424" s="55" t="s">
        <v>290</v>
      </c>
      <c r="I2424" s="55" t="s">
        <v>103</v>
      </c>
      <c r="J2424" s="55"/>
      <c r="K2424" s="55"/>
      <c r="L2424" s="55"/>
      <c r="M2424" s="8"/>
      <c r="N2424" s="58"/>
      <c r="O2424" s="55"/>
      <c r="P2424" s="55"/>
      <c r="Q2424" s="55"/>
      <c r="R2424" s="8"/>
      <c r="S2424" s="58"/>
      <c r="T2424" s="55"/>
      <c r="U2424" s="55"/>
      <c r="V2424" s="55"/>
      <c r="W2424" s="8"/>
      <c r="X2424" s="58"/>
      <c r="Y2424" s="55"/>
      <c r="Z2424" s="55"/>
      <c r="AA2424" s="55"/>
      <c r="AB2424" s="8"/>
      <c r="AC2424" s="58"/>
      <c r="AD2424" s="55"/>
      <c r="AE2424" s="55"/>
      <c r="AF2424" s="55"/>
      <c r="AG2424" s="8"/>
      <c r="AH2424" s="58"/>
      <c r="AI2424" s="55"/>
      <c r="AJ2424" s="55"/>
      <c r="AK2424" s="55"/>
      <c r="AL2424" s="8">
        <v>0</v>
      </c>
      <c r="AM2424" s="58">
        <v>0</v>
      </c>
      <c r="AN2424" s="55"/>
      <c r="AO2424" s="228"/>
      <c r="AP2424" s="55"/>
      <c r="AQ2424" s="200">
        <v>0</v>
      </c>
      <c r="AR2424" s="201">
        <v>0</v>
      </c>
      <c r="AS2424" s="55"/>
      <c r="AT2424" s="55"/>
      <c r="AU2424" s="245">
        <v>0</v>
      </c>
      <c r="AV2424" s="200">
        <v>0</v>
      </c>
      <c r="AW2424" s="201">
        <v>0</v>
      </c>
      <c r="AX2424" s="423"/>
      <c r="AY2424" s="55"/>
      <c r="AZ2424" s="423">
        <v>0</v>
      </c>
      <c r="BA2424" s="200">
        <v>0</v>
      </c>
      <c r="BB2424" s="201">
        <v>0</v>
      </c>
      <c r="BC2424" s="425"/>
      <c r="BD2424" s="136"/>
    </row>
    <row r="2425" spans="1:56" ht="11.25" customHeight="1">
      <c r="A2425" s="123">
        <v>519</v>
      </c>
      <c r="B2425" s="55" t="s">
        <v>214</v>
      </c>
      <c r="C2425" s="345">
        <v>7</v>
      </c>
      <c r="D2425" s="57">
        <v>33863</v>
      </c>
      <c r="E2425" s="8">
        <v>30</v>
      </c>
      <c r="F2425" s="55" t="s">
        <v>289</v>
      </c>
      <c r="G2425" s="55" t="s">
        <v>748</v>
      </c>
      <c r="H2425" s="55" t="s">
        <v>290</v>
      </c>
      <c r="I2425" s="55" t="s">
        <v>103</v>
      </c>
      <c r="J2425" s="55"/>
      <c r="K2425" s="55"/>
      <c r="L2425" s="55"/>
      <c r="M2425" s="8"/>
      <c r="N2425" s="58"/>
      <c r="O2425" s="55"/>
      <c r="P2425" s="55"/>
      <c r="Q2425" s="55"/>
      <c r="R2425" s="8"/>
      <c r="S2425" s="58"/>
      <c r="T2425" s="55"/>
      <c r="U2425" s="55"/>
      <c r="V2425" s="55"/>
      <c r="W2425" s="8"/>
      <c r="X2425" s="58"/>
      <c r="Y2425" s="55"/>
      <c r="Z2425" s="55"/>
      <c r="AA2425" s="55"/>
      <c r="AB2425" s="8"/>
      <c r="AC2425" s="58"/>
      <c r="AD2425" s="55"/>
      <c r="AE2425" s="55"/>
      <c r="AF2425" s="55"/>
      <c r="AG2425" s="8"/>
      <c r="AH2425" s="58"/>
      <c r="AI2425" s="55"/>
      <c r="AJ2425" s="55"/>
      <c r="AK2425" s="55">
        <v>137.51895000000002</v>
      </c>
      <c r="AL2425" s="8">
        <v>0</v>
      </c>
      <c r="AM2425" s="58">
        <v>0</v>
      </c>
      <c r="AN2425" s="55"/>
      <c r="AO2425" s="228"/>
      <c r="AP2425" s="55">
        <v>26.65</v>
      </c>
      <c r="AQ2425" s="200">
        <v>0</v>
      </c>
      <c r="AR2425" s="201">
        <v>0</v>
      </c>
      <c r="AS2425" s="55"/>
      <c r="AT2425" s="55"/>
      <c r="AU2425" s="423">
        <v>30.158450000000002</v>
      </c>
      <c r="AV2425" s="200">
        <v>0</v>
      </c>
      <c r="AW2425" s="201">
        <v>0</v>
      </c>
      <c r="AX2425" s="423"/>
      <c r="AY2425" s="55"/>
      <c r="AZ2425" s="423">
        <v>68.525649999999999</v>
      </c>
      <c r="BA2425" s="200">
        <v>0</v>
      </c>
      <c r="BB2425" s="201">
        <v>0</v>
      </c>
      <c r="BC2425" s="425"/>
      <c r="BD2425" s="136"/>
    </row>
    <row r="2426" spans="1:56" ht="11.25" customHeight="1">
      <c r="A2426" s="123">
        <v>519</v>
      </c>
      <c r="B2426" s="55" t="s">
        <v>214</v>
      </c>
      <c r="C2426" s="345">
        <v>8</v>
      </c>
      <c r="D2426" s="57">
        <v>33827</v>
      </c>
      <c r="E2426" s="8">
        <v>30</v>
      </c>
      <c r="F2426" s="55" t="s">
        <v>289</v>
      </c>
      <c r="G2426" s="55" t="s">
        <v>748</v>
      </c>
      <c r="H2426" s="55" t="s">
        <v>290</v>
      </c>
      <c r="I2426" s="55" t="s">
        <v>103</v>
      </c>
      <c r="J2426" s="55"/>
      <c r="K2426" s="55"/>
      <c r="L2426" s="55"/>
      <c r="M2426" s="8"/>
      <c r="N2426" s="58"/>
      <c r="O2426" s="55"/>
      <c r="P2426" s="55"/>
      <c r="Q2426" s="55"/>
      <c r="R2426" s="8"/>
      <c r="S2426" s="58"/>
      <c r="T2426" s="55"/>
      <c r="U2426" s="55"/>
      <c r="V2426" s="55"/>
      <c r="W2426" s="8"/>
      <c r="X2426" s="58"/>
      <c r="Y2426" s="55"/>
      <c r="Z2426" s="55"/>
      <c r="AA2426" s="55"/>
      <c r="AB2426" s="8"/>
      <c r="AC2426" s="58"/>
      <c r="AD2426" s="55"/>
      <c r="AE2426" s="55"/>
      <c r="AF2426" s="55"/>
      <c r="AG2426" s="8"/>
      <c r="AH2426" s="58"/>
      <c r="AI2426" s="55"/>
      <c r="AJ2426" s="55"/>
      <c r="AK2426" s="55">
        <v>37.591100000000004</v>
      </c>
      <c r="AL2426" s="8">
        <v>0</v>
      </c>
      <c r="AM2426" s="58">
        <v>0</v>
      </c>
      <c r="AN2426" s="55"/>
      <c r="AO2426" s="228"/>
      <c r="AP2426" s="55">
        <v>10.28</v>
      </c>
      <c r="AQ2426" s="200">
        <v>0</v>
      </c>
      <c r="AR2426" s="201">
        <v>0</v>
      </c>
      <c r="AS2426" s="55"/>
      <c r="AT2426" s="55"/>
      <c r="AU2426" s="423">
        <v>116.7931</v>
      </c>
      <c r="AV2426" s="200">
        <v>0</v>
      </c>
      <c r="AW2426" s="201">
        <v>0</v>
      </c>
      <c r="AX2426" s="423"/>
      <c r="AY2426" s="55"/>
      <c r="AZ2426" s="423">
        <v>104.26605000000001</v>
      </c>
      <c r="BA2426" s="200">
        <v>0</v>
      </c>
      <c r="BB2426" s="201">
        <v>0</v>
      </c>
      <c r="BC2426" s="425"/>
      <c r="BD2426" s="136"/>
    </row>
    <row r="2427" spans="1:56" ht="11.25" customHeight="1">
      <c r="A2427" s="357">
        <v>520</v>
      </c>
      <c r="B2427" s="263" t="s">
        <v>1307</v>
      </c>
      <c r="C2427" s="344">
        <v>0</v>
      </c>
      <c r="D2427" s="264"/>
      <c r="E2427" s="421">
        <v>0</v>
      </c>
      <c r="F2427" s="263" t="s">
        <v>289</v>
      </c>
      <c r="G2427" s="263" t="s">
        <v>748</v>
      </c>
      <c r="H2427" s="263" t="s">
        <v>290</v>
      </c>
      <c r="I2427" s="263" t="s">
        <v>103</v>
      </c>
      <c r="J2427" s="263"/>
      <c r="K2427" s="263"/>
      <c r="L2427" s="277" t="s">
        <v>238</v>
      </c>
      <c r="M2427" s="265">
        <v>0</v>
      </c>
      <c r="N2427" s="268">
        <v>0</v>
      </c>
      <c r="O2427" s="263"/>
      <c r="P2427" s="263"/>
      <c r="Q2427" s="277" t="s">
        <v>238</v>
      </c>
      <c r="R2427" s="265">
        <v>0</v>
      </c>
      <c r="S2427" s="268">
        <v>0</v>
      </c>
      <c r="T2427" s="263"/>
      <c r="U2427" s="263"/>
      <c r="V2427" s="277" t="s">
        <v>238</v>
      </c>
      <c r="W2427" s="265">
        <v>0</v>
      </c>
      <c r="X2427" s="268">
        <v>0</v>
      </c>
      <c r="Y2427" s="263"/>
      <c r="Z2427" s="263"/>
      <c r="AA2427" s="276" t="s">
        <v>238</v>
      </c>
      <c r="AB2427" s="265">
        <v>0</v>
      </c>
      <c r="AC2427" s="268">
        <v>0</v>
      </c>
      <c r="AD2427" s="263"/>
      <c r="AE2427" s="263"/>
      <c r="AF2427" s="276" t="s">
        <v>238</v>
      </c>
      <c r="AG2427" s="265">
        <v>0</v>
      </c>
      <c r="AH2427" s="268">
        <v>0</v>
      </c>
      <c r="AI2427" s="263"/>
      <c r="AJ2427" s="263"/>
      <c r="AK2427" s="263"/>
      <c r="AL2427" s="265">
        <v>0</v>
      </c>
      <c r="AM2427" s="268">
        <v>0</v>
      </c>
      <c r="AN2427" s="263"/>
      <c r="AO2427" s="313"/>
      <c r="AP2427" s="263"/>
      <c r="AQ2427" s="265">
        <v>0</v>
      </c>
      <c r="AR2427" s="268">
        <v>0</v>
      </c>
      <c r="AS2427" s="263"/>
      <c r="AT2427" s="263"/>
      <c r="AU2427" s="422">
        <v>0</v>
      </c>
      <c r="AV2427" s="265">
        <v>0</v>
      </c>
      <c r="AW2427" s="268">
        <v>0</v>
      </c>
      <c r="AX2427" s="422"/>
      <c r="AY2427" s="263"/>
      <c r="AZ2427" s="422">
        <v>0</v>
      </c>
      <c r="BA2427" s="265">
        <v>0</v>
      </c>
      <c r="BB2427" s="268">
        <v>0</v>
      </c>
      <c r="BC2427" s="422"/>
      <c r="BD2427" s="263"/>
    </row>
    <row r="2428" spans="1:56" ht="11.25" customHeight="1">
      <c r="A2428" s="123">
        <v>520</v>
      </c>
      <c r="B2428" s="55" t="s">
        <v>291</v>
      </c>
      <c r="C2428" s="345">
        <v>1</v>
      </c>
      <c r="D2428" s="57">
        <v>20909</v>
      </c>
      <c r="E2428" s="94">
        <v>0</v>
      </c>
      <c r="F2428" s="55" t="s">
        <v>289</v>
      </c>
      <c r="G2428" s="55" t="s">
        <v>748</v>
      </c>
      <c r="H2428" s="55" t="s">
        <v>290</v>
      </c>
      <c r="I2428" s="55" t="s">
        <v>103</v>
      </c>
      <c r="J2428" s="55"/>
      <c r="K2428" s="55"/>
      <c r="L2428" s="228" t="s">
        <v>238</v>
      </c>
      <c r="M2428" s="8"/>
      <c r="N2428" s="58"/>
      <c r="O2428" s="55"/>
      <c r="P2428" s="55"/>
      <c r="Q2428" s="228" t="s">
        <v>238</v>
      </c>
      <c r="R2428" s="8"/>
      <c r="S2428" s="58"/>
      <c r="T2428" s="55"/>
      <c r="U2428" s="55"/>
      <c r="V2428" s="228" t="s">
        <v>238</v>
      </c>
      <c r="W2428" s="8"/>
      <c r="X2428" s="58"/>
      <c r="Y2428" s="55"/>
      <c r="Z2428" s="55"/>
      <c r="AA2428" s="228" t="s">
        <v>238</v>
      </c>
      <c r="AB2428" s="8"/>
      <c r="AC2428" s="58"/>
      <c r="AD2428" s="55"/>
      <c r="AE2428" s="55"/>
      <c r="AF2428" s="228" t="s">
        <v>238</v>
      </c>
      <c r="AG2428" s="8"/>
      <c r="AH2428" s="58"/>
      <c r="AI2428" s="55"/>
      <c r="AJ2428" s="55"/>
      <c r="AK2428" s="55"/>
      <c r="AL2428" s="8">
        <v>0</v>
      </c>
      <c r="AM2428" s="58">
        <v>0</v>
      </c>
      <c r="AN2428" s="55"/>
      <c r="AO2428" s="228"/>
      <c r="AP2428" s="55"/>
      <c r="AQ2428" s="200">
        <v>0</v>
      </c>
      <c r="AR2428" s="201">
        <v>0</v>
      </c>
      <c r="AS2428" s="55"/>
      <c r="AT2428" s="55"/>
      <c r="AU2428" s="245">
        <v>0</v>
      </c>
      <c r="AV2428" s="200">
        <v>0</v>
      </c>
      <c r="AW2428" s="201">
        <v>0</v>
      </c>
      <c r="AX2428" s="423"/>
      <c r="AY2428" s="55"/>
      <c r="AZ2428" s="423">
        <v>0</v>
      </c>
      <c r="BA2428" s="200">
        <v>0</v>
      </c>
      <c r="BB2428" s="201">
        <v>0</v>
      </c>
      <c r="BC2428" s="425"/>
      <c r="BD2428" s="136"/>
    </row>
    <row r="2429" spans="1:56" ht="11.25" customHeight="1">
      <c r="A2429" s="123">
        <v>520</v>
      </c>
      <c r="B2429" s="55" t="s">
        <v>291</v>
      </c>
      <c r="C2429" s="345">
        <v>2</v>
      </c>
      <c r="D2429" s="57">
        <v>20912</v>
      </c>
      <c r="E2429" s="94">
        <v>0</v>
      </c>
      <c r="F2429" s="55" t="s">
        <v>289</v>
      </c>
      <c r="G2429" s="55" t="s">
        <v>748</v>
      </c>
      <c r="H2429" s="55" t="s">
        <v>290</v>
      </c>
      <c r="I2429" s="55" t="s">
        <v>103</v>
      </c>
      <c r="J2429" s="55"/>
      <c r="K2429" s="55"/>
      <c r="L2429" s="228" t="s">
        <v>238</v>
      </c>
      <c r="M2429" s="8"/>
      <c r="N2429" s="58"/>
      <c r="O2429" s="55"/>
      <c r="P2429" s="55"/>
      <c r="Q2429" s="228" t="s">
        <v>238</v>
      </c>
      <c r="R2429" s="8"/>
      <c r="S2429" s="58"/>
      <c r="T2429" s="55"/>
      <c r="U2429" s="55"/>
      <c r="V2429" s="228" t="s">
        <v>238</v>
      </c>
      <c r="W2429" s="8"/>
      <c r="X2429" s="58"/>
      <c r="Y2429" s="55"/>
      <c r="Z2429" s="55"/>
      <c r="AA2429" s="228" t="s">
        <v>238</v>
      </c>
      <c r="AB2429" s="8"/>
      <c r="AC2429" s="58"/>
      <c r="AD2429" s="55"/>
      <c r="AE2429" s="55"/>
      <c r="AF2429" s="228" t="s">
        <v>238</v>
      </c>
      <c r="AG2429" s="8"/>
      <c r="AH2429" s="58"/>
      <c r="AI2429" s="55"/>
      <c r="AJ2429" s="55"/>
      <c r="AK2429" s="55"/>
      <c r="AL2429" s="8">
        <v>0</v>
      </c>
      <c r="AM2429" s="58">
        <v>0</v>
      </c>
      <c r="AN2429" s="55"/>
      <c r="AO2429" s="228"/>
      <c r="AP2429" s="55"/>
      <c r="AQ2429" s="200">
        <v>0</v>
      </c>
      <c r="AR2429" s="201">
        <v>0</v>
      </c>
      <c r="AS2429" s="55"/>
      <c r="AT2429" s="55"/>
      <c r="AU2429" s="245">
        <v>0</v>
      </c>
      <c r="AV2429" s="200">
        <v>0</v>
      </c>
      <c r="AW2429" s="201">
        <v>0</v>
      </c>
      <c r="AX2429" s="423"/>
      <c r="AY2429" s="55"/>
      <c r="AZ2429" s="423">
        <v>0</v>
      </c>
      <c r="BA2429" s="200">
        <v>0</v>
      </c>
      <c r="BB2429" s="201">
        <v>0</v>
      </c>
      <c r="BC2429" s="425"/>
      <c r="BD2429" s="136"/>
    </row>
    <row r="2430" spans="1:56" ht="11.25" customHeight="1">
      <c r="A2430" s="123">
        <v>520</v>
      </c>
      <c r="B2430" s="55" t="s">
        <v>291</v>
      </c>
      <c r="C2430" s="345">
        <v>3</v>
      </c>
      <c r="D2430" s="57">
        <v>20941</v>
      </c>
      <c r="E2430" s="94">
        <v>0</v>
      </c>
      <c r="F2430" s="55" t="s">
        <v>289</v>
      </c>
      <c r="G2430" s="55" t="s">
        <v>748</v>
      </c>
      <c r="H2430" s="55" t="s">
        <v>290</v>
      </c>
      <c r="I2430" s="55" t="s">
        <v>103</v>
      </c>
      <c r="J2430" s="55"/>
      <c r="K2430" s="55"/>
      <c r="L2430" s="228" t="s">
        <v>238</v>
      </c>
      <c r="M2430" s="8"/>
      <c r="N2430" s="58"/>
      <c r="O2430" s="55"/>
      <c r="P2430" s="55"/>
      <c r="Q2430" s="228" t="s">
        <v>238</v>
      </c>
      <c r="R2430" s="8"/>
      <c r="S2430" s="58"/>
      <c r="T2430" s="55"/>
      <c r="U2430" s="55"/>
      <c r="V2430" s="228" t="s">
        <v>238</v>
      </c>
      <c r="W2430" s="8"/>
      <c r="X2430" s="58"/>
      <c r="Y2430" s="55"/>
      <c r="Z2430" s="55"/>
      <c r="AA2430" s="228" t="s">
        <v>238</v>
      </c>
      <c r="AB2430" s="8"/>
      <c r="AC2430" s="58"/>
      <c r="AD2430" s="55"/>
      <c r="AE2430" s="55"/>
      <c r="AF2430" s="228" t="s">
        <v>238</v>
      </c>
      <c r="AG2430" s="8"/>
      <c r="AH2430" s="58"/>
      <c r="AI2430" s="55"/>
      <c r="AJ2430" s="55"/>
      <c r="AK2430" s="55"/>
      <c r="AL2430" s="8">
        <v>0</v>
      </c>
      <c r="AM2430" s="58">
        <v>0</v>
      </c>
      <c r="AN2430" s="55"/>
      <c r="AO2430" s="228"/>
      <c r="AP2430" s="55"/>
      <c r="AQ2430" s="200">
        <v>0</v>
      </c>
      <c r="AR2430" s="201">
        <v>0</v>
      </c>
      <c r="AS2430" s="55"/>
      <c r="AT2430" s="55"/>
      <c r="AU2430" s="245">
        <v>0</v>
      </c>
      <c r="AV2430" s="200">
        <v>0</v>
      </c>
      <c r="AW2430" s="201">
        <v>0</v>
      </c>
      <c r="AX2430" s="423"/>
      <c r="AY2430" s="55"/>
      <c r="AZ2430" s="423">
        <v>0</v>
      </c>
      <c r="BA2430" s="200">
        <v>0</v>
      </c>
      <c r="BB2430" s="201">
        <v>0</v>
      </c>
      <c r="BC2430" s="425"/>
      <c r="BD2430" s="136"/>
    </row>
    <row r="2431" spans="1:56" s="4" customFormat="1" ht="11.25" customHeight="1">
      <c r="A2431" s="123">
        <v>520</v>
      </c>
      <c r="B2431" s="55" t="s">
        <v>291</v>
      </c>
      <c r="C2431" s="345">
        <v>4</v>
      </c>
      <c r="D2431" s="57">
        <v>20972</v>
      </c>
      <c r="E2431" s="94">
        <v>0</v>
      </c>
      <c r="F2431" s="55" t="s">
        <v>289</v>
      </c>
      <c r="G2431" s="55" t="s">
        <v>748</v>
      </c>
      <c r="H2431" s="55" t="s">
        <v>290</v>
      </c>
      <c r="I2431" s="55" t="s">
        <v>103</v>
      </c>
      <c r="J2431" s="55"/>
      <c r="K2431" s="55"/>
      <c r="L2431" s="228" t="s">
        <v>238</v>
      </c>
      <c r="M2431" s="8"/>
      <c r="N2431" s="58"/>
      <c r="O2431" s="55"/>
      <c r="P2431" s="55"/>
      <c r="Q2431" s="228" t="s">
        <v>238</v>
      </c>
      <c r="R2431" s="8"/>
      <c r="S2431" s="58"/>
      <c r="T2431" s="55"/>
      <c r="U2431" s="55"/>
      <c r="V2431" s="228" t="s">
        <v>238</v>
      </c>
      <c r="W2431" s="8"/>
      <c r="X2431" s="58"/>
      <c r="Y2431" s="55"/>
      <c r="Z2431" s="55"/>
      <c r="AA2431" s="228" t="s">
        <v>238</v>
      </c>
      <c r="AB2431" s="8"/>
      <c r="AC2431" s="58"/>
      <c r="AD2431" s="55"/>
      <c r="AE2431" s="55"/>
      <c r="AF2431" s="228" t="s">
        <v>238</v>
      </c>
      <c r="AG2431" s="8"/>
      <c r="AH2431" s="58"/>
      <c r="AI2431" s="55"/>
      <c r="AJ2431" s="55"/>
      <c r="AK2431" s="55"/>
      <c r="AL2431" s="8">
        <v>0</v>
      </c>
      <c r="AM2431" s="58">
        <v>0</v>
      </c>
      <c r="AN2431" s="55"/>
      <c r="AO2431" s="228"/>
      <c r="AP2431" s="55"/>
      <c r="AQ2431" s="200">
        <v>0</v>
      </c>
      <c r="AR2431" s="201">
        <v>0</v>
      </c>
      <c r="AS2431" s="55"/>
      <c r="AT2431" s="55"/>
      <c r="AU2431" s="245">
        <v>0</v>
      </c>
      <c r="AV2431" s="200">
        <v>0</v>
      </c>
      <c r="AW2431" s="201">
        <v>0</v>
      </c>
      <c r="AX2431" s="423"/>
      <c r="AY2431" s="55"/>
      <c r="AZ2431" s="423">
        <v>0</v>
      </c>
      <c r="BA2431" s="200">
        <v>0</v>
      </c>
      <c r="BB2431" s="201">
        <v>0</v>
      </c>
      <c r="BC2431" s="425"/>
      <c r="BD2431" s="136"/>
    </row>
    <row r="2432" spans="1:56" s="4" customFormat="1" ht="11.25" customHeight="1">
      <c r="A2432" s="357">
        <v>521</v>
      </c>
      <c r="B2432" s="263" t="s">
        <v>320</v>
      </c>
      <c r="C2432" s="344">
        <v>0</v>
      </c>
      <c r="D2432" s="264"/>
      <c r="E2432" s="421">
        <v>1550</v>
      </c>
      <c r="F2432" s="263" t="s">
        <v>312</v>
      </c>
      <c r="G2432" s="263" t="s">
        <v>589</v>
      </c>
      <c r="H2432" s="263" t="s">
        <v>590</v>
      </c>
      <c r="I2432" s="263" t="s">
        <v>849</v>
      </c>
      <c r="J2432" s="263" t="s">
        <v>591</v>
      </c>
      <c r="K2432" s="263" t="s">
        <v>848</v>
      </c>
      <c r="L2432" s="267">
        <v>6337</v>
      </c>
      <c r="M2432" s="265">
        <v>6516833.0917380871</v>
      </c>
      <c r="N2432" s="268">
        <v>1.0283782691712304</v>
      </c>
      <c r="O2432" s="263">
        <v>1</v>
      </c>
      <c r="P2432" s="263"/>
      <c r="Q2432" s="267">
        <v>6552</v>
      </c>
      <c r="R2432" s="265">
        <v>6835212.3269716641</v>
      </c>
      <c r="S2432" s="268">
        <v>1.0432253246293748</v>
      </c>
      <c r="T2432" s="263">
        <v>1</v>
      </c>
      <c r="U2432" s="263"/>
      <c r="V2432" s="267">
        <v>7772.4000000000005</v>
      </c>
      <c r="W2432" s="265">
        <v>8035971.6767101828</v>
      </c>
      <c r="X2432" s="268">
        <v>1.0339112342018142</v>
      </c>
      <c r="Y2432" s="263">
        <v>1</v>
      </c>
      <c r="Z2432" s="263"/>
      <c r="AA2432" s="267">
        <v>6476.2</v>
      </c>
      <c r="AB2432" s="265">
        <v>6820096.1469957102</v>
      </c>
      <c r="AC2432" s="268">
        <v>1.0531015328426718</v>
      </c>
      <c r="AD2432" s="263">
        <v>1</v>
      </c>
      <c r="AE2432" s="263"/>
      <c r="AF2432" s="267">
        <v>7487.98</v>
      </c>
      <c r="AG2432" s="265">
        <v>7774388.2579998598</v>
      </c>
      <c r="AH2432" s="268">
        <v>1.0382490682400138</v>
      </c>
      <c r="AI2432" s="263">
        <v>1</v>
      </c>
      <c r="AJ2432" s="263"/>
      <c r="AK2432" s="263">
        <v>7837.25</v>
      </c>
      <c r="AL2432" s="265">
        <v>8170838.092624574</v>
      </c>
      <c r="AM2432" s="268">
        <v>1.0425644317362053</v>
      </c>
      <c r="AN2432" s="263"/>
      <c r="AO2432" s="313"/>
      <c r="AP2432" s="263">
        <v>7655</v>
      </c>
      <c r="AQ2432" s="265">
        <v>8037849.3261966379</v>
      </c>
      <c r="AR2432" s="268">
        <v>1.0500129753359422</v>
      </c>
      <c r="AS2432" s="263"/>
      <c r="AT2432" s="263"/>
      <c r="AU2432" s="422">
        <v>8907.5257849999998</v>
      </c>
      <c r="AV2432" s="265">
        <v>9551799.9828190468</v>
      </c>
      <c r="AW2432" s="268">
        <v>1.0723291981825058</v>
      </c>
      <c r="AX2432" s="422"/>
      <c r="AY2432" s="263"/>
      <c r="AZ2432" s="422">
        <v>8148.1794800000007</v>
      </c>
      <c r="BA2432" s="265">
        <v>8498137.059756197</v>
      </c>
      <c r="BB2432" s="268">
        <v>1.0429491741824268</v>
      </c>
      <c r="BC2432" s="422"/>
      <c r="BD2432" s="263"/>
    </row>
    <row r="2433" spans="1:56" ht="11.25" customHeight="1">
      <c r="A2433" s="123">
        <v>521</v>
      </c>
      <c r="B2433" s="55" t="s">
        <v>320</v>
      </c>
      <c r="C2433" s="345">
        <v>1</v>
      </c>
      <c r="D2433" s="57">
        <v>32468</v>
      </c>
      <c r="E2433" s="94">
        <v>210</v>
      </c>
      <c r="F2433" s="55" t="s">
        <v>312</v>
      </c>
      <c r="G2433" s="55" t="s">
        <v>589</v>
      </c>
      <c r="H2433" s="55" t="s">
        <v>590</v>
      </c>
      <c r="I2433" s="55" t="s">
        <v>849</v>
      </c>
      <c r="J2433" s="55" t="s">
        <v>591</v>
      </c>
      <c r="K2433" s="55" t="s">
        <v>848</v>
      </c>
      <c r="L2433" s="55"/>
      <c r="M2433" s="8"/>
      <c r="N2433" s="58"/>
      <c r="O2433" s="55"/>
      <c r="P2433" s="55"/>
      <c r="Q2433" s="55"/>
      <c r="R2433" s="8"/>
      <c r="S2433" s="58"/>
      <c r="T2433" s="55"/>
      <c r="U2433" s="55"/>
      <c r="V2433" s="55"/>
      <c r="W2433" s="8"/>
      <c r="X2433" s="58"/>
      <c r="Y2433" s="55"/>
      <c r="Z2433" s="55"/>
      <c r="AA2433" s="197">
        <v>877.42064516129039</v>
      </c>
      <c r="AB2433" s="8">
        <v>924013.02636716096</v>
      </c>
      <c r="AC2433" s="58">
        <v>1.0531015328426718</v>
      </c>
      <c r="AD2433" s="55"/>
      <c r="AE2433" s="55"/>
      <c r="AF2433" s="197">
        <v>1014.5005161290325</v>
      </c>
      <c r="AG2433" s="8">
        <v>1053304.2155999811</v>
      </c>
      <c r="AH2433" s="58">
        <v>1.0382490682400138</v>
      </c>
      <c r="AI2433" s="55"/>
      <c r="AJ2433" s="55"/>
      <c r="AK2433" s="55">
        <v>803.79</v>
      </c>
      <c r="AL2433" s="8">
        <v>884479.66612117959</v>
      </c>
      <c r="AM2433" s="58">
        <v>1.100386501600144</v>
      </c>
      <c r="AN2433" s="237">
        <v>1</v>
      </c>
      <c r="AO2433" s="228"/>
      <c r="AP2433" s="55">
        <v>975</v>
      </c>
      <c r="AQ2433" s="200">
        <v>1058437.6651040914</v>
      </c>
      <c r="AR2433" s="201">
        <v>1.0855770924144525</v>
      </c>
      <c r="AS2433" s="55">
        <v>1</v>
      </c>
      <c r="AT2433" s="55"/>
      <c r="AU2433" s="423">
        <v>1058.798896</v>
      </c>
      <c r="AV2433" s="200">
        <v>1209452.686779079</v>
      </c>
      <c r="AW2433" s="201">
        <v>1.1422874460374191</v>
      </c>
      <c r="AX2433" s="423">
        <v>1</v>
      </c>
      <c r="AY2433" s="55"/>
      <c r="AZ2433" s="426">
        <v>1125.689494</v>
      </c>
      <c r="BA2433" s="200">
        <v>1210547.6590743009</v>
      </c>
      <c r="BB2433" s="201">
        <v>1.0753832788940472</v>
      </c>
      <c r="BC2433" s="425">
        <v>1</v>
      </c>
      <c r="BD2433" s="136"/>
    </row>
    <row r="2434" spans="1:56" ht="11.25" customHeight="1">
      <c r="A2434" s="123">
        <v>521</v>
      </c>
      <c r="B2434" s="55" t="s">
        <v>320</v>
      </c>
      <c r="C2434" s="345">
        <v>2</v>
      </c>
      <c r="D2434" s="57">
        <v>32589</v>
      </c>
      <c r="E2434" s="94">
        <v>210</v>
      </c>
      <c r="F2434" s="55" t="s">
        <v>312</v>
      </c>
      <c r="G2434" s="55" t="s">
        <v>589</v>
      </c>
      <c r="H2434" s="55" t="s">
        <v>590</v>
      </c>
      <c r="I2434" s="55" t="s">
        <v>849</v>
      </c>
      <c r="J2434" s="55" t="s">
        <v>591</v>
      </c>
      <c r="K2434" s="55" t="s">
        <v>848</v>
      </c>
      <c r="L2434" s="55"/>
      <c r="M2434" s="8"/>
      <c r="N2434" s="58"/>
      <c r="O2434" s="55"/>
      <c r="P2434" s="55"/>
      <c r="Q2434" s="55"/>
      <c r="R2434" s="8"/>
      <c r="S2434" s="58"/>
      <c r="T2434" s="55"/>
      <c r="U2434" s="55"/>
      <c r="V2434" s="55"/>
      <c r="W2434" s="8"/>
      <c r="X2434" s="58"/>
      <c r="Y2434" s="55"/>
      <c r="Z2434" s="55"/>
      <c r="AA2434" s="197">
        <v>877.42064516129039</v>
      </c>
      <c r="AB2434" s="8">
        <v>924013.02636716096</v>
      </c>
      <c r="AC2434" s="58">
        <v>1.0531015328426718</v>
      </c>
      <c r="AD2434" s="55"/>
      <c r="AE2434" s="55"/>
      <c r="AF2434" s="197">
        <v>1014.5005161290325</v>
      </c>
      <c r="AG2434" s="8">
        <v>1053304.2155999811</v>
      </c>
      <c r="AH2434" s="58">
        <v>1.0382490682400138</v>
      </c>
      <c r="AI2434" s="55"/>
      <c r="AJ2434" s="55"/>
      <c r="AK2434" s="55">
        <v>936.16</v>
      </c>
      <c r="AL2434" s="8">
        <v>1000243.5462751721</v>
      </c>
      <c r="AM2434" s="58">
        <v>1.0684536257425785</v>
      </c>
      <c r="AN2434" s="237">
        <v>1</v>
      </c>
      <c r="AO2434" s="228"/>
      <c r="AP2434" s="55">
        <v>709</v>
      </c>
      <c r="AQ2434" s="200">
        <v>798845.99509374599</v>
      </c>
      <c r="AR2434" s="201">
        <v>1.1267221369446347</v>
      </c>
      <c r="AS2434" s="55">
        <v>1</v>
      </c>
      <c r="AT2434" s="55"/>
      <c r="AU2434" s="423">
        <v>1185.1493929999999</v>
      </c>
      <c r="AV2434" s="200">
        <v>1327359.8053481253</v>
      </c>
      <c r="AW2434" s="201">
        <v>1.1199936591859903</v>
      </c>
      <c r="AX2434" s="423">
        <v>1</v>
      </c>
      <c r="AY2434" s="55"/>
      <c r="AZ2434" s="426">
        <v>984.24111300000004</v>
      </c>
      <c r="BA2434" s="200">
        <v>1085616.3825985398</v>
      </c>
      <c r="BB2434" s="201">
        <v>1.102998409901355</v>
      </c>
      <c r="BC2434" s="425">
        <v>1</v>
      </c>
      <c r="BD2434" s="136"/>
    </row>
    <row r="2435" spans="1:56" ht="11.25" customHeight="1">
      <c r="A2435" s="123">
        <v>521</v>
      </c>
      <c r="B2435" s="55" t="s">
        <v>320</v>
      </c>
      <c r="C2435" s="345">
        <v>3</v>
      </c>
      <c r="D2435" s="57">
        <v>36187</v>
      </c>
      <c r="E2435" s="94">
        <v>210</v>
      </c>
      <c r="F2435" s="55" t="s">
        <v>312</v>
      </c>
      <c r="G2435" s="55" t="s">
        <v>589</v>
      </c>
      <c r="H2435" s="55" t="s">
        <v>590</v>
      </c>
      <c r="I2435" s="55" t="s">
        <v>849</v>
      </c>
      <c r="J2435" s="55" t="s">
        <v>591</v>
      </c>
      <c r="K2435" s="55" t="s">
        <v>848</v>
      </c>
      <c r="L2435" s="55"/>
      <c r="M2435" s="8"/>
      <c r="N2435" s="58"/>
      <c r="O2435" s="55"/>
      <c r="P2435" s="55"/>
      <c r="Q2435" s="55"/>
      <c r="R2435" s="8"/>
      <c r="S2435" s="58"/>
      <c r="T2435" s="55"/>
      <c r="U2435" s="55"/>
      <c r="V2435" s="55"/>
      <c r="W2435" s="8"/>
      <c r="X2435" s="58"/>
      <c r="Y2435" s="55"/>
      <c r="Z2435" s="55"/>
      <c r="AA2435" s="197">
        <v>877.42064516129039</v>
      </c>
      <c r="AB2435" s="8">
        <v>924013.02636716096</v>
      </c>
      <c r="AC2435" s="58">
        <v>1.0531015328426718</v>
      </c>
      <c r="AD2435" s="55"/>
      <c r="AE2435" s="55"/>
      <c r="AF2435" s="197">
        <v>1014.5005161290325</v>
      </c>
      <c r="AG2435" s="8">
        <v>1053304.2155999811</v>
      </c>
      <c r="AH2435" s="58">
        <v>1.0382490682400138</v>
      </c>
      <c r="AI2435" s="55"/>
      <c r="AJ2435" s="55"/>
      <c r="AK2435" s="55">
        <v>1123.2</v>
      </c>
      <c r="AL2435" s="8">
        <v>1210346.7240017427</v>
      </c>
      <c r="AM2435" s="58">
        <v>1.0775878953006968</v>
      </c>
      <c r="AN2435" s="237">
        <v>1</v>
      </c>
      <c r="AO2435" s="228"/>
      <c r="AP2435" s="55">
        <v>1299</v>
      </c>
      <c r="AQ2435" s="200">
        <v>1365290.9548719455</v>
      </c>
      <c r="AR2435" s="201">
        <v>1.0510322978228988</v>
      </c>
      <c r="AS2435" s="55">
        <v>1</v>
      </c>
      <c r="AT2435" s="55"/>
      <c r="AU2435" s="423">
        <v>1239.836272</v>
      </c>
      <c r="AV2435" s="200">
        <v>1373439.9234531159</v>
      </c>
      <c r="AW2435" s="201">
        <v>1.1077591085777783</v>
      </c>
      <c r="AX2435" s="423">
        <v>1</v>
      </c>
      <c r="AY2435" s="55"/>
      <c r="AZ2435" s="426">
        <v>1040.8878130000001</v>
      </c>
      <c r="BA2435" s="200">
        <v>1122788.0400039174</v>
      </c>
      <c r="BB2435" s="201">
        <v>1.0786830492018811</v>
      </c>
      <c r="BC2435" s="425">
        <v>1</v>
      </c>
      <c r="BD2435" s="136"/>
    </row>
    <row r="2436" spans="1:56" s="4" customFormat="1" ht="11.25" customHeight="1">
      <c r="A2436" s="123">
        <v>521</v>
      </c>
      <c r="B2436" s="136" t="s">
        <v>320</v>
      </c>
      <c r="C2436" s="346">
        <v>4</v>
      </c>
      <c r="D2436" s="140">
        <v>36455</v>
      </c>
      <c r="E2436" s="127">
        <v>210</v>
      </c>
      <c r="F2436" s="136" t="s">
        <v>312</v>
      </c>
      <c r="G2436" s="136" t="s">
        <v>589</v>
      </c>
      <c r="H2436" s="136" t="s">
        <v>590</v>
      </c>
      <c r="I2436" s="136" t="s">
        <v>849</v>
      </c>
      <c r="J2436" s="136" t="s">
        <v>591</v>
      </c>
      <c r="K2436" s="136" t="s">
        <v>848</v>
      </c>
      <c r="L2436" s="136"/>
      <c r="M2436" s="126"/>
      <c r="N2436" s="221"/>
      <c r="O2436" s="136"/>
      <c r="P2436" s="136"/>
      <c r="Q2436" s="136"/>
      <c r="R2436" s="126"/>
      <c r="S2436" s="221"/>
      <c r="T2436" s="136"/>
      <c r="U2436" s="136"/>
      <c r="V2436" s="136"/>
      <c r="W2436" s="126"/>
      <c r="X2436" s="221"/>
      <c r="Y2436" s="136"/>
      <c r="Z2436" s="136"/>
      <c r="AA2436" s="222">
        <v>877.42064516129039</v>
      </c>
      <c r="AB2436" s="126">
        <v>924013.02636716096</v>
      </c>
      <c r="AC2436" s="221">
        <v>1.0531015328426718</v>
      </c>
      <c r="AD2436" s="136"/>
      <c r="AE2436" s="136"/>
      <c r="AF2436" s="222">
        <v>1014.5005161290325</v>
      </c>
      <c r="AG2436" s="126">
        <v>1053304.2155999811</v>
      </c>
      <c r="AH2436" s="221">
        <v>1.0382490682400138</v>
      </c>
      <c r="AI2436" s="136"/>
      <c r="AJ2436" s="136"/>
      <c r="AK2436" s="136">
        <v>1262.99</v>
      </c>
      <c r="AL2436" s="8">
        <v>1352943.3514643062</v>
      </c>
      <c r="AM2436" s="58">
        <v>1.071222536571395</v>
      </c>
      <c r="AN2436" s="237">
        <v>1</v>
      </c>
      <c r="AO2436" s="237"/>
      <c r="AP2436" s="136">
        <v>1313</v>
      </c>
      <c r="AQ2436" s="200">
        <v>1377170.6311603573</v>
      </c>
      <c r="AR2436" s="201">
        <v>1.0488732910589165</v>
      </c>
      <c r="AS2436" s="136">
        <v>1</v>
      </c>
      <c r="AT2436" s="136"/>
      <c r="AU2436" s="423">
        <v>1173.7092500000001</v>
      </c>
      <c r="AV2436" s="200">
        <v>1276315.4771725738</v>
      </c>
      <c r="AW2436" s="201">
        <v>1.0874204809858776</v>
      </c>
      <c r="AX2436" s="423">
        <v>1</v>
      </c>
      <c r="AY2436" s="136"/>
      <c r="AZ2436" s="426">
        <v>1159.1498429999999</v>
      </c>
      <c r="BA2436" s="200">
        <v>1219241.3345588907</v>
      </c>
      <c r="BB2436" s="201">
        <v>1.0518410039235029</v>
      </c>
      <c r="BC2436" s="425">
        <v>1</v>
      </c>
      <c r="BD2436" s="136"/>
    </row>
    <row r="2437" spans="1:56" ht="11.25" customHeight="1">
      <c r="A2437" s="123">
        <v>521</v>
      </c>
      <c r="B2437" s="136" t="s">
        <v>320</v>
      </c>
      <c r="C2437" s="346">
        <v>5</v>
      </c>
      <c r="D2437" s="140">
        <v>38988</v>
      </c>
      <c r="E2437" s="127">
        <v>210</v>
      </c>
      <c r="F2437" s="136" t="s">
        <v>312</v>
      </c>
      <c r="G2437" s="136" t="s">
        <v>589</v>
      </c>
      <c r="H2437" s="136" t="s">
        <v>590</v>
      </c>
      <c r="I2437" s="136" t="s">
        <v>849</v>
      </c>
      <c r="J2437" s="136" t="s">
        <v>591</v>
      </c>
      <c r="K2437" s="136" t="s">
        <v>848</v>
      </c>
      <c r="L2437" s="136"/>
      <c r="M2437" s="126"/>
      <c r="N2437" s="221"/>
      <c r="O2437" s="136"/>
      <c r="P2437" s="136"/>
      <c r="Q2437" s="136"/>
      <c r="R2437" s="126"/>
      <c r="S2437" s="221"/>
      <c r="T2437" s="136"/>
      <c r="U2437" s="136"/>
      <c r="V2437" s="136"/>
      <c r="W2437" s="126"/>
      <c r="X2437" s="221"/>
      <c r="Y2437" s="136"/>
      <c r="Z2437" s="136"/>
      <c r="AA2437" s="222">
        <v>877.42064516129039</v>
      </c>
      <c r="AB2437" s="126">
        <v>924013.02636716096</v>
      </c>
      <c r="AC2437" s="221">
        <v>1.0531015328426718</v>
      </c>
      <c r="AD2437" s="136"/>
      <c r="AE2437" s="136"/>
      <c r="AF2437" s="222">
        <v>1014.5005161290325</v>
      </c>
      <c r="AG2437" s="126">
        <v>1053304.2155999811</v>
      </c>
      <c r="AH2437" s="221">
        <v>1.0382490682400138</v>
      </c>
      <c r="AI2437" s="136"/>
      <c r="AJ2437" s="136"/>
      <c r="AK2437" s="136">
        <v>1274.7</v>
      </c>
      <c r="AL2437" s="8">
        <v>1351757.8014814744</v>
      </c>
      <c r="AM2437" s="58">
        <v>1.0604517152910287</v>
      </c>
      <c r="AN2437" s="237">
        <v>1</v>
      </c>
      <c r="AO2437" s="237"/>
      <c r="AP2437" s="136">
        <v>1093</v>
      </c>
      <c r="AQ2437" s="200">
        <v>1156023.3517661113</v>
      </c>
      <c r="AR2437" s="201">
        <v>1.0576608890815291</v>
      </c>
      <c r="AS2437" s="136">
        <v>1</v>
      </c>
      <c r="AT2437" s="136"/>
      <c r="AU2437" s="423">
        <v>1115.0971939999999</v>
      </c>
      <c r="AV2437" s="200">
        <v>1192343.1882965944</v>
      </c>
      <c r="AW2437" s="201">
        <v>1.0692728801688605</v>
      </c>
      <c r="AX2437" s="423">
        <v>1</v>
      </c>
      <c r="AY2437" s="136"/>
      <c r="AZ2437" s="426">
        <v>1137.856565</v>
      </c>
      <c r="BA2437" s="200">
        <v>1168022.6528643512</v>
      </c>
      <c r="BB2437" s="201">
        <v>1.0265113273432236</v>
      </c>
      <c r="BC2437" s="425">
        <v>1</v>
      </c>
      <c r="BD2437" s="136"/>
    </row>
    <row r="2438" spans="1:56" ht="11.25" customHeight="1">
      <c r="A2438" s="123">
        <v>521</v>
      </c>
      <c r="B2438" s="136" t="s">
        <v>320</v>
      </c>
      <c r="C2438" s="346">
        <v>6</v>
      </c>
      <c r="D2438" s="140">
        <v>42825</v>
      </c>
      <c r="E2438" s="127">
        <v>500</v>
      </c>
      <c r="F2438" s="137" t="s">
        <v>312</v>
      </c>
      <c r="G2438" s="137" t="s">
        <v>589</v>
      </c>
      <c r="H2438" s="137" t="s">
        <v>590</v>
      </c>
      <c r="I2438" s="136" t="s">
        <v>849</v>
      </c>
      <c r="J2438" s="136" t="s">
        <v>591</v>
      </c>
      <c r="K2438" s="136" t="s">
        <v>848</v>
      </c>
      <c r="L2438" s="222">
        <v>2044.1935483870971</v>
      </c>
      <c r="M2438" s="126">
        <v>2102204.2231413187</v>
      </c>
      <c r="N2438" s="221">
        <v>1.0283782691712304</v>
      </c>
      <c r="O2438" s="136"/>
      <c r="P2438" s="136">
        <v>1</v>
      </c>
      <c r="Q2438" s="222">
        <v>2113.5483870967741</v>
      </c>
      <c r="R2438" s="126">
        <v>2204907.2022489235</v>
      </c>
      <c r="S2438" s="221">
        <v>1.0432253246293748</v>
      </c>
      <c r="T2438" s="136"/>
      <c r="U2438" s="136">
        <v>1</v>
      </c>
      <c r="V2438" s="222">
        <v>2507.2258064516127</v>
      </c>
      <c r="W2438" s="126">
        <v>2592248.9279710259</v>
      </c>
      <c r="X2438" s="221">
        <v>1.0339112342018142</v>
      </c>
      <c r="Y2438" s="136"/>
      <c r="Z2438" s="136">
        <v>1</v>
      </c>
      <c r="AA2438" s="222">
        <v>2089.0967741935483</v>
      </c>
      <c r="AB2438" s="126">
        <v>2200031.0151599068</v>
      </c>
      <c r="AC2438" s="221">
        <v>1.0531015328426718</v>
      </c>
      <c r="AD2438" s="136"/>
      <c r="AE2438" s="136">
        <v>1</v>
      </c>
      <c r="AF2438" s="222">
        <v>2415.4774193548383</v>
      </c>
      <c r="AG2438" s="126">
        <v>2507867.1799999536</v>
      </c>
      <c r="AH2438" s="221">
        <v>1.0382490682400138</v>
      </c>
      <c r="AI2438" s="136"/>
      <c r="AJ2438" s="136">
        <v>1</v>
      </c>
      <c r="AK2438" s="136">
        <v>2436.42</v>
      </c>
      <c r="AL2438" s="8">
        <v>2371398.5935961618</v>
      </c>
      <c r="AM2438" s="58">
        <v>0.97331272670400082</v>
      </c>
      <c r="AN2438" s="237">
        <v>1</v>
      </c>
      <c r="AO2438" s="237">
        <v>1</v>
      </c>
      <c r="AP2438" s="136">
        <v>2266</v>
      </c>
      <c r="AQ2438" s="200">
        <v>2282076.8204288343</v>
      </c>
      <c r="AR2438" s="201">
        <v>1.0070948016014274</v>
      </c>
      <c r="AS2438" s="136">
        <v>1</v>
      </c>
      <c r="AT2438" s="136"/>
      <c r="AU2438" s="423">
        <v>3134.93478</v>
      </c>
      <c r="AV2438" s="200">
        <v>3172888.9017695594</v>
      </c>
      <c r="AW2438" s="201">
        <v>1.0121068297853264</v>
      </c>
      <c r="AX2438" s="423">
        <v>1</v>
      </c>
      <c r="AY2438" s="136"/>
      <c r="AZ2438" s="426">
        <v>2700.354652</v>
      </c>
      <c r="BA2438" s="200">
        <v>2691920.9906561975</v>
      </c>
      <c r="BB2438" s="201">
        <v>0.99687683196073673</v>
      </c>
      <c r="BC2438" s="425">
        <v>1</v>
      </c>
      <c r="BD2438" s="136"/>
    </row>
    <row r="2439" spans="1:56" ht="11.25" customHeight="1">
      <c r="A2439" s="357">
        <v>522</v>
      </c>
      <c r="B2439" s="279" t="s">
        <v>1214</v>
      </c>
      <c r="C2439" s="347">
        <v>0</v>
      </c>
      <c r="D2439" s="280"/>
      <c r="E2439" s="421">
        <v>382.5</v>
      </c>
      <c r="F2439" s="279" t="s">
        <v>327</v>
      </c>
      <c r="G2439" s="279" t="s">
        <v>338</v>
      </c>
      <c r="H2439" s="279" t="s">
        <v>387</v>
      </c>
      <c r="I2439" s="279" t="s">
        <v>849</v>
      </c>
      <c r="J2439" s="279" t="s">
        <v>596</v>
      </c>
      <c r="K2439" s="279" t="s">
        <v>688</v>
      </c>
      <c r="L2439" s="279">
        <v>0</v>
      </c>
      <c r="M2439" s="269">
        <v>0</v>
      </c>
      <c r="N2439" s="282">
        <v>0</v>
      </c>
      <c r="O2439" s="279">
        <v>1</v>
      </c>
      <c r="P2439" s="279"/>
      <c r="Q2439" s="279">
        <v>0</v>
      </c>
      <c r="R2439" s="269">
        <v>0</v>
      </c>
      <c r="S2439" s="282">
        <v>0</v>
      </c>
      <c r="T2439" s="279">
        <v>1</v>
      </c>
      <c r="U2439" s="279"/>
      <c r="V2439" s="279">
        <v>1964.04</v>
      </c>
      <c r="W2439" s="269">
        <v>675874.93170170288</v>
      </c>
      <c r="X2439" s="282">
        <v>0.34412483029963897</v>
      </c>
      <c r="Y2439" s="279">
        <v>1</v>
      </c>
      <c r="Z2439" s="279"/>
      <c r="AA2439" s="284">
        <v>1881.905</v>
      </c>
      <c r="AB2439" s="269">
        <v>659393.44337417069</v>
      </c>
      <c r="AC2439" s="282">
        <v>0.35038614774612464</v>
      </c>
      <c r="AD2439" s="279">
        <v>1</v>
      </c>
      <c r="AE2439" s="279"/>
      <c r="AF2439" s="284">
        <v>1338.7249999999999</v>
      </c>
      <c r="AG2439" s="269">
        <v>546043.43010160804</v>
      </c>
      <c r="AH2439" s="282">
        <v>0.40788319490680169</v>
      </c>
      <c r="AI2439" s="279">
        <v>1</v>
      </c>
      <c r="AJ2439" s="279"/>
      <c r="AK2439" s="279">
        <v>56.72</v>
      </c>
      <c r="AL2439" s="265">
        <v>24236.337654266397</v>
      </c>
      <c r="AM2439" s="268">
        <v>0.42729791350963325</v>
      </c>
      <c r="AN2439" s="263"/>
      <c r="AO2439" s="316"/>
      <c r="AP2439" s="279">
        <v>1298.53</v>
      </c>
      <c r="AQ2439" s="265">
        <v>480366.48133393918</v>
      </c>
      <c r="AR2439" s="268">
        <v>0.36993098452399187</v>
      </c>
      <c r="AS2439" s="279"/>
      <c r="AT2439" s="279"/>
      <c r="AU2439" s="422">
        <v>662.19535299999995</v>
      </c>
      <c r="AV2439" s="265">
        <v>246247.85616356065</v>
      </c>
      <c r="AW2439" s="268">
        <v>0.37186587771714646</v>
      </c>
      <c r="AX2439" s="422"/>
      <c r="AY2439" s="279"/>
      <c r="AZ2439" s="422">
        <v>373.82966558700002</v>
      </c>
      <c r="BA2439" s="265">
        <v>142529.91890435931</v>
      </c>
      <c r="BB2439" s="268">
        <v>0.38126968516678311</v>
      </c>
      <c r="BC2439" s="422"/>
      <c r="BD2439" s="279"/>
    </row>
    <row r="2440" spans="1:56" ht="11.25" customHeight="1">
      <c r="A2440" s="123">
        <v>522</v>
      </c>
      <c r="B2440" s="136" t="s">
        <v>1214</v>
      </c>
      <c r="C2440" s="346">
        <v>1</v>
      </c>
      <c r="D2440" s="140">
        <v>41246</v>
      </c>
      <c r="E2440" s="127">
        <v>382.5</v>
      </c>
      <c r="F2440" s="137" t="s">
        <v>327</v>
      </c>
      <c r="G2440" s="137" t="s">
        <v>338</v>
      </c>
      <c r="H2440" s="137" t="s">
        <v>387</v>
      </c>
      <c r="I2440" s="136" t="s">
        <v>849</v>
      </c>
      <c r="J2440" s="136" t="s">
        <v>596</v>
      </c>
      <c r="K2440" s="136" t="s">
        <v>688</v>
      </c>
      <c r="L2440" s="136"/>
      <c r="M2440" s="126">
        <v>0</v>
      </c>
      <c r="N2440" s="221">
        <v>0</v>
      </c>
      <c r="O2440" s="136"/>
      <c r="P2440" s="135" t="s">
        <v>1274</v>
      </c>
      <c r="Q2440" s="136"/>
      <c r="R2440" s="126"/>
      <c r="S2440" s="221"/>
      <c r="T2440" s="136"/>
      <c r="U2440" s="135" t="s">
        <v>1274</v>
      </c>
      <c r="V2440" s="136"/>
      <c r="W2440" s="126"/>
      <c r="X2440" s="221"/>
      <c r="Y2440" s="136"/>
      <c r="Z2440" s="135" t="s">
        <v>1274</v>
      </c>
      <c r="AA2440" s="222">
        <v>1881.905</v>
      </c>
      <c r="AB2440" s="126">
        <v>659393.44337417069</v>
      </c>
      <c r="AC2440" s="221">
        <v>0.35038614774612464</v>
      </c>
      <c r="AD2440" s="136"/>
      <c r="AE2440" s="135" t="s">
        <v>1274</v>
      </c>
      <c r="AF2440" s="222"/>
      <c r="AG2440" s="126">
        <v>0</v>
      </c>
      <c r="AH2440" s="221">
        <v>0</v>
      </c>
      <c r="AI2440" s="136"/>
      <c r="AJ2440" s="135" t="s">
        <v>1274</v>
      </c>
      <c r="AK2440" s="136">
        <v>56.72</v>
      </c>
      <c r="AL2440" s="8">
        <v>24236.337654266397</v>
      </c>
      <c r="AM2440" s="58">
        <v>0.42729791350963325</v>
      </c>
      <c r="AN2440" s="237">
        <v>1</v>
      </c>
      <c r="AO2440" s="237" t="s">
        <v>1274</v>
      </c>
      <c r="AP2440" s="136">
        <v>1298.53</v>
      </c>
      <c r="AQ2440" s="200">
        <v>480373.47061999427</v>
      </c>
      <c r="AR2440" s="201">
        <v>0.36993636698420079</v>
      </c>
      <c r="AS2440" s="136">
        <v>1</v>
      </c>
      <c r="AT2440" s="136" t="s">
        <v>1274</v>
      </c>
      <c r="AU2440" s="423">
        <v>662.19535299999995</v>
      </c>
      <c r="AV2440" s="200">
        <v>246247.85616356065</v>
      </c>
      <c r="AW2440" s="201">
        <v>0.37186587771714646</v>
      </c>
      <c r="AX2440" s="423">
        <v>1</v>
      </c>
      <c r="AY2440" s="136" t="s">
        <v>1274</v>
      </c>
      <c r="AZ2440" s="423">
        <v>373.82966558700002</v>
      </c>
      <c r="BA2440" s="200">
        <v>142529.91890435931</v>
      </c>
      <c r="BB2440" s="201">
        <v>0.38126968516678311</v>
      </c>
      <c r="BC2440" s="425">
        <v>1</v>
      </c>
      <c r="BD2440" s="136" t="s">
        <v>1274</v>
      </c>
    </row>
    <row r="2441" spans="1:56" s="4" customFormat="1" ht="11.25" customHeight="1">
      <c r="A2441" s="357">
        <v>523</v>
      </c>
      <c r="B2441" s="263" t="s">
        <v>665</v>
      </c>
      <c r="C2441" s="344">
        <v>0</v>
      </c>
      <c r="D2441" s="264"/>
      <c r="E2441" s="421">
        <v>600</v>
      </c>
      <c r="F2441" s="263" t="s">
        <v>454</v>
      </c>
      <c r="G2441" s="263" t="s">
        <v>748</v>
      </c>
      <c r="H2441" s="263" t="s">
        <v>283</v>
      </c>
      <c r="I2441" s="263" t="s">
        <v>103</v>
      </c>
      <c r="J2441" s="263"/>
      <c r="K2441" s="263"/>
      <c r="L2441" s="267">
        <v>1736.8421499999999</v>
      </c>
      <c r="M2441" s="265">
        <v>0</v>
      </c>
      <c r="N2441" s="268">
        <v>0</v>
      </c>
      <c r="O2441" s="263"/>
      <c r="P2441" s="263"/>
      <c r="Q2441" s="267">
        <v>2131.1308000000004</v>
      </c>
      <c r="R2441" s="265">
        <v>0</v>
      </c>
      <c r="S2441" s="268">
        <v>0</v>
      </c>
      <c r="T2441" s="263"/>
      <c r="U2441" s="263"/>
      <c r="V2441" s="284">
        <v>2242.2126000000003</v>
      </c>
      <c r="W2441" s="265">
        <v>0</v>
      </c>
      <c r="X2441" s="268">
        <v>0</v>
      </c>
      <c r="Y2441" s="263"/>
      <c r="Z2441" s="263"/>
      <c r="AA2441" s="269">
        <v>1749.0706999999998</v>
      </c>
      <c r="AB2441" s="265">
        <v>0</v>
      </c>
      <c r="AC2441" s="268">
        <v>0</v>
      </c>
      <c r="AD2441" s="263"/>
      <c r="AE2441" s="263"/>
      <c r="AF2441" s="286">
        <v>1150.8667500000001</v>
      </c>
      <c r="AG2441" s="265">
        <v>0</v>
      </c>
      <c r="AH2441" s="268">
        <v>0</v>
      </c>
      <c r="AI2441" s="263"/>
      <c r="AJ2441" s="263"/>
      <c r="AK2441" s="263">
        <v>1373.4780999999998</v>
      </c>
      <c r="AL2441" s="265">
        <v>0</v>
      </c>
      <c r="AM2441" s="268">
        <v>0</v>
      </c>
      <c r="AN2441" s="263"/>
      <c r="AO2441" s="313"/>
      <c r="AP2441" s="263">
        <v>1717.4694999999999</v>
      </c>
      <c r="AQ2441" s="265">
        <v>0</v>
      </c>
      <c r="AR2441" s="268">
        <v>0</v>
      </c>
      <c r="AS2441" s="263"/>
      <c r="AT2441" s="263"/>
      <c r="AU2441" s="422">
        <v>1417.1785</v>
      </c>
      <c r="AV2441" s="265">
        <v>0</v>
      </c>
      <c r="AW2441" s="268">
        <v>0</v>
      </c>
      <c r="AX2441" s="422"/>
      <c r="AY2441" s="263"/>
      <c r="AZ2441" s="422">
        <v>1755.8068499999999</v>
      </c>
      <c r="BA2441" s="265">
        <v>0</v>
      </c>
      <c r="BB2441" s="268">
        <v>0</v>
      </c>
      <c r="BC2441" s="422"/>
      <c r="BD2441" s="263"/>
    </row>
    <row r="2442" spans="1:56" ht="11.25" customHeight="1">
      <c r="A2442" s="123">
        <v>523</v>
      </c>
      <c r="B2442" s="55" t="s">
        <v>665</v>
      </c>
      <c r="C2442" s="345">
        <v>1</v>
      </c>
      <c r="D2442" s="57">
        <v>36289</v>
      </c>
      <c r="E2442" s="8">
        <v>150</v>
      </c>
      <c r="F2442" s="55" t="s">
        <v>454</v>
      </c>
      <c r="G2442" s="55" t="s">
        <v>748</v>
      </c>
      <c r="H2442" s="55" t="s">
        <v>283</v>
      </c>
      <c r="I2442" s="55" t="s">
        <v>103</v>
      </c>
      <c r="J2442" s="55"/>
      <c r="K2442" s="55"/>
      <c r="L2442" s="55"/>
      <c r="M2442" s="8"/>
      <c r="N2442" s="58"/>
      <c r="O2442" s="55"/>
      <c r="P2442" s="55"/>
      <c r="Q2442" s="55"/>
      <c r="R2442" s="8"/>
      <c r="S2442" s="58"/>
      <c r="T2442" s="55"/>
      <c r="U2442" s="55"/>
      <c r="V2442" s="55"/>
      <c r="W2442" s="8"/>
      <c r="X2442" s="58"/>
      <c r="Y2442" s="55"/>
      <c r="Z2442" s="55"/>
      <c r="AA2442" s="55"/>
      <c r="AB2442" s="8"/>
      <c r="AC2442" s="58"/>
      <c r="AD2442" s="55"/>
      <c r="AE2442" s="55"/>
      <c r="AF2442" s="55"/>
      <c r="AG2442" s="8"/>
      <c r="AH2442" s="58"/>
      <c r="AI2442" s="55"/>
      <c r="AJ2442" s="55"/>
      <c r="AK2442" s="55">
        <v>423.34265000000005</v>
      </c>
      <c r="AL2442" s="8">
        <v>0</v>
      </c>
      <c r="AM2442" s="58">
        <v>0</v>
      </c>
      <c r="AN2442" s="55"/>
      <c r="AO2442" s="228"/>
      <c r="AP2442" s="55">
        <v>644.62</v>
      </c>
      <c r="AQ2442" s="200">
        <v>0</v>
      </c>
      <c r="AR2442" s="201">
        <v>0</v>
      </c>
      <c r="AS2442" s="55"/>
      <c r="AT2442" s="55"/>
      <c r="AU2442" s="423">
        <v>495.0324</v>
      </c>
      <c r="AV2442" s="200">
        <v>0</v>
      </c>
      <c r="AW2442" s="201">
        <v>0</v>
      </c>
      <c r="AX2442" s="423"/>
      <c r="AY2442" s="55"/>
      <c r="AZ2442" s="423">
        <v>607.13905</v>
      </c>
      <c r="BA2442" s="200">
        <v>0</v>
      </c>
      <c r="BB2442" s="201">
        <v>0</v>
      </c>
      <c r="BC2442" s="425"/>
      <c r="BD2442" s="136"/>
    </row>
    <row r="2443" spans="1:56" ht="11.25" customHeight="1">
      <c r="A2443" s="123">
        <v>523</v>
      </c>
      <c r="B2443" s="55" t="s">
        <v>665</v>
      </c>
      <c r="C2443" s="345">
        <v>2</v>
      </c>
      <c r="D2443" s="57">
        <v>36517</v>
      </c>
      <c r="E2443" s="8">
        <v>150</v>
      </c>
      <c r="F2443" s="55" t="s">
        <v>454</v>
      </c>
      <c r="G2443" s="55" t="s">
        <v>748</v>
      </c>
      <c r="H2443" s="55" t="s">
        <v>283</v>
      </c>
      <c r="I2443" s="55" t="s">
        <v>103</v>
      </c>
      <c r="J2443" s="55"/>
      <c r="K2443" s="55"/>
      <c r="L2443" s="55"/>
      <c r="M2443" s="8"/>
      <c r="N2443" s="58"/>
      <c r="O2443" s="55"/>
      <c r="P2443" s="55"/>
      <c r="Q2443" s="55"/>
      <c r="R2443" s="8"/>
      <c r="S2443" s="58"/>
      <c r="T2443" s="55"/>
      <c r="U2443" s="55"/>
      <c r="V2443" s="55"/>
      <c r="W2443" s="8"/>
      <c r="X2443" s="58"/>
      <c r="Y2443" s="55"/>
      <c r="Z2443" s="55"/>
      <c r="AA2443" s="55"/>
      <c r="AB2443" s="8"/>
      <c r="AC2443" s="58"/>
      <c r="AD2443" s="55"/>
      <c r="AE2443" s="55"/>
      <c r="AF2443" s="55"/>
      <c r="AG2443" s="8"/>
      <c r="AH2443" s="58"/>
      <c r="AI2443" s="55"/>
      <c r="AJ2443" s="55"/>
      <c r="AK2443" s="55">
        <v>352.5086</v>
      </c>
      <c r="AL2443" s="8">
        <v>0</v>
      </c>
      <c r="AM2443" s="58">
        <v>0</v>
      </c>
      <c r="AN2443" s="55"/>
      <c r="AO2443" s="228"/>
      <c r="AP2443" s="55">
        <v>341.56</v>
      </c>
      <c r="AQ2443" s="200">
        <v>0</v>
      </c>
      <c r="AR2443" s="201">
        <v>0</v>
      </c>
      <c r="AS2443" s="55"/>
      <c r="AT2443" s="55"/>
      <c r="AU2443" s="423">
        <v>271.03799999999995</v>
      </c>
      <c r="AV2443" s="200">
        <v>0</v>
      </c>
      <c r="AW2443" s="201">
        <v>0</v>
      </c>
      <c r="AX2443" s="423"/>
      <c r="AY2443" s="55"/>
      <c r="AZ2443" s="423">
        <v>393.58219999999994</v>
      </c>
      <c r="BA2443" s="200">
        <v>0</v>
      </c>
      <c r="BB2443" s="201">
        <v>0</v>
      </c>
      <c r="BC2443" s="425"/>
      <c r="BD2443" s="136"/>
    </row>
    <row r="2444" spans="1:56" s="4" customFormat="1" ht="11.25" customHeight="1">
      <c r="A2444" s="123">
        <v>523</v>
      </c>
      <c r="B2444" s="55" t="s">
        <v>665</v>
      </c>
      <c r="C2444" s="345">
        <v>3</v>
      </c>
      <c r="D2444" s="57">
        <v>36799</v>
      </c>
      <c r="E2444" s="8">
        <v>150</v>
      </c>
      <c r="F2444" s="55" t="s">
        <v>454</v>
      </c>
      <c r="G2444" s="55" t="s">
        <v>748</v>
      </c>
      <c r="H2444" s="55" t="s">
        <v>283</v>
      </c>
      <c r="I2444" s="55" t="s">
        <v>103</v>
      </c>
      <c r="J2444" s="55"/>
      <c r="K2444" s="55"/>
      <c r="L2444" s="55"/>
      <c r="M2444" s="8"/>
      <c r="N2444" s="58"/>
      <c r="O2444" s="55"/>
      <c r="P2444" s="55"/>
      <c r="Q2444" s="55"/>
      <c r="R2444" s="8"/>
      <c r="S2444" s="58"/>
      <c r="T2444" s="55"/>
      <c r="U2444" s="55"/>
      <c r="V2444" s="55"/>
      <c r="W2444" s="8"/>
      <c r="X2444" s="58"/>
      <c r="Y2444" s="55"/>
      <c r="Z2444" s="55"/>
      <c r="AA2444" s="55"/>
      <c r="AB2444" s="8"/>
      <c r="AC2444" s="58"/>
      <c r="AD2444" s="55"/>
      <c r="AE2444" s="55"/>
      <c r="AF2444" s="55"/>
      <c r="AG2444" s="8"/>
      <c r="AH2444" s="58"/>
      <c r="AI2444" s="55"/>
      <c r="AJ2444" s="55"/>
      <c r="AK2444" s="55">
        <v>382.6173</v>
      </c>
      <c r="AL2444" s="8">
        <v>0</v>
      </c>
      <c r="AM2444" s="58">
        <v>0</v>
      </c>
      <c r="AN2444" s="55"/>
      <c r="AO2444" s="228"/>
      <c r="AP2444" s="55">
        <v>547.41</v>
      </c>
      <c r="AQ2444" s="200">
        <v>0</v>
      </c>
      <c r="AR2444" s="201">
        <v>0</v>
      </c>
      <c r="AS2444" s="55"/>
      <c r="AT2444" s="55"/>
      <c r="AU2444" s="423">
        <v>262.58049999999997</v>
      </c>
      <c r="AV2444" s="200">
        <v>0</v>
      </c>
      <c r="AW2444" s="201">
        <v>0</v>
      </c>
      <c r="AX2444" s="423"/>
      <c r="AY2444" s="55"/>
      <c r="AZ2444" s="423">
        <v>434.44684999999998</v>
      </c>
      <c r="BA2444" s="200">
        <v>0</v>
      </c>
      <c r="BB2444" s="201">
        <v>0</v>
      </c>
      <c r="BC2444" s="425"/>
      <c r="BD2444" s="136"/>
    </row>
    <row r="2445" spans="1:56" ht="11.25" customHeight="1">
      <c r="A2445" s="123">
        <v>523</v>
      </c>
      <c r="B2445" s="55" t="s">
        <v>665</v>
      </c>
      <c r="C2445" s="345">
        <v>4</v>
      </c>
      <c r="D2445" s="57">
        <v>36980</v>
      </c>
      <c r="E2445" s="8">
        <v>150</v>
      </c>
      <c r="F2445" s="55" t="s">
        <v>454</v>
      </c>
      <c r="G2445" s="55" t="s">
        <v>748</v>
      </c>
      <c r="H2445" s="55" t="s">
        <v>283</v>
      </c>
      <c r="I2445" s="55" t="s">
        <v>103</v>
      </c>
      <c r="J2445" s="55"/>
      <c r="K2445" s="55"/>
      <c r="L2445" s="55"/>
      <c r="M2445" s="8"/>
      <c r="N2445" s="58"/>
      <c r="O2445" s="55"/>
      <c r="P2445" s="55"/>
      <c r="Q2445" s="55"/>
      <c r="R2445" s="8"/>
      <c r="S2445" s="58"/>
      <c r="T2445" s="55"/>
      <c r="U2445" s="55"/>
      <c r="V2445" s="55"/>
      <c r="W2445" s="8"/>
      <c r="X2445" s="58"/>
      <c r="Y2445" s="55"/>
      <c r="Z2445" s="55"/>
      <c r="AA2445" s="55"/>
      <c r="AB2445" s="8"/>
      <c r="AC2445" s="58"/>
      <c r="AD2445" s="55"/>
      <c r="AE2445" s="55"/>
      <c r="AF2445" s="55"/>
      <c r="AG2445" s="8"/>
      <c r="AH2445" s="58"/>
      <c r="AI2445" s="55"/>
      <c r="AJ2445" s="55"/>
      <c r="AK2445" s="55">
        <v>215.00954999999999</v>
      </c>
      <c r="AL2445" s="8">
        <v>0</v>
      </c>
      <c r="AM2445" s="58">
        <v>0</v>
      </c>
      <c r="AN2445" s="55"/>
      <c r="AO2445" s="228"/>
      <c r="AP2445" s="55">
        <v>183.88</v>
      </c>
      <c r="AQ2445" s="200">
        <v>0</v>
      </c>
      <c r="AR2445" s="201">
        <v>0</v>
      </c>
      <c r="AS2445" s="55"/>
      <c r="AT2445" s="55"/>
      <c r="AU2445" s="423">
        <v>388.52760000000001</v>
      </c>
      <c r="AV2445" s="200">
        <v>0</v>
      </c>
      <c r="AW2445" s="201">
        <v>0</v>
      </c>
      <c r="AX2445" s="423"/>
      <c r="AY2445" s="55"/>
      <c r="AZ2445" s="423">
        <v>320.63875000000007</v>
      </c>
      <c r="BA2445" s="200">
        <v>0</v>
      </c>
      <c r="BB2445" s="201">
        <v>0</v>
      </c>
      <c r="BC2445" s="425"/>
      <c r="BD2445" s="136"/>
    </row>
    <row r="2446" spans="1:56" s="4" customFormat="1" ht="11.25" customHeight="1">
      <c r="A2446" s="357">
        <v>524</v>
      </c>
      <c r="B2446" s="263" t="s">
        <v>285</v>
      </c>
      <c r="C2446" s="344">
        <v>0</v>
      </c>
      <c r="D2446" s="264"/>
      <c r="E2446" s="421">
        <v>320</v>
      </c>
      <c r="F2446" s="263" t="s">
        <v>454</v>
      </c>
      <c r="G2446" s="263" t="s">
        <v>748</v>
      </c>
      <c r="H2446" s="263" t="s">
        <v>283</v>
      </c>
      <c r="I2446" s="263" t="s">
        <v>103</v>
      </c>
      <c r="J2446" s="263"/>
      <c r="K2446" s="263"/>
      <c r="L2446" s="267">
        <v>703.33564999999999</v>
      </c>
      <c r="M2446" s="265">
        <v>0</v>
      </c>
      <c r="N2446" s="268">
        <v>0</v>
      </c>
      <c r="O2446" s="263"/>
      <c r="P2446" s="263"/>
      <c r="Q2446" s="267">
        <v>918.63374999999996</v>
      </c>
      <c r="R2446" s="265">
        <v>0</v>
      </c>
      <c r="S2446" s="268">
        <v>0</v>
      </c>
      <c r="T2446" s="263"/>
      <c r="U2446" s="263"/>
      <c r="V2446" s="267">
        <v>824.97440000000006</v>
      </c>
      <c r="W2446" s="265">
        <v>0</v>
      </c>
      <c r="X2446" s="268">
        <v>0</v>
      </c>
      <c r="Y2446" s="263"/>
      <c r="Z2446" s="263"/>
      <c r="AA2446" s="265">
        <v>808.02954999999997</v>
      </c>
      <c r="AB2446" s="265">
        <v>0</v>
      </c>
      <c r="AC2446" s="268">
        <v>0</v>
      </c>
      <c r="AD2446" s="263"/>
      <c r="AE2446" s="263"/>
      <c r="AF2446" s="271">
        <v>448.94400000000002</v>
      </c>
      <c r="AG2446" s="265">
        <v>0</v>
      </c>
      <c r="AH2446" s="268">
        <v>0</v>
      </c>
      <c r="AI2446" s="263"/>
      <c r="AJ2446" s="263"/>
      <c r="AK2446" s="263">
        <v>541.68795000000011</v>
      </c>
      <c r="AL2446" s="265">
        <v>0</v>
      </c>
      <c r="AM2446" s="268">
        <v>0</v>
      </c>
      <c r="AN2446" s="263"/>
      <c r="AO2446" s="313"/>
      <c r="AP2446" s="263">
        <v>578.36365000000001</v>
      </c>
      <c r="AQ2446" s="265">
        <v>0</v>
      </c>
      <c r="AR2446" s="268">
        <v>0</v>
      </c>
      <c r="AS2446" s="263"/>
      <c r="AT2446" s="263"/>
      <c r="AU2446" s="422">
        <v>804.89530000000002</v>
      </c>
      <c r="AV2446" s="265">
        <v>0</v>
      </c>
      <c r="AW2446" s="268">
        <v>0</v>
      </c>
      <c r="AX2446" s="422"/>
      <c r="AY2446" s="263"/>
      <c r="AZ2446" s="422">
        <v>897.4701</v>
      </c>
      <c r="BA2446" s="265">
        <v>0</v>
      </c>
      <c r="BB2446" s="268">
        <v>0</v>
      </c>
      <c r="BC2446" s="422"/>
      <c r="BD2446" s="263"/>
    </row>
    <row r="2447" spans="1:56" ht="11.25" customHeight="1">
      <c r="A2447" s="123">
        <v>524</v>
      </c>
      <c r="B2447" s="55" t="s">
        <v>285</v>
      </c>
      <c r="C2447" s="345">
        <v>1</v>
      </c>
      <c r="D2447" s="57">
        <v>32212</v>
      </c>
      <c r="E2447" s="8">
        <v>80</v>
      </c>
      <c r="F2447" s="55" t="s">
        <v>454</v>
      </c>
      <c r="G2447" s="55" t="s">
        <v>748</v>
      </c>
      <c r="H2447" s="55" t="s">
        <v>283</v>
      </c>
      <c r="I2447" s="55" t="s">
        <v>103</v>
      </c>
      <c r="J2447" s="55"/>
      <c r="K2447" s="55"/>
      <c r="L2447" s="55"/>
      <c r="M2447" s="8"/>
      <c r="N2447" s="58"/>
      <c r="O2447" s="55"/>
      <c r="P2447" s="55"/>
      <c r="Q2447" s="55"/>
      <c r="R2447" s="8"/>
      <c r="S2447" s="58"/>
      <c r="T2447" s="55"/>
      <c r="U2447" s="55"/>
      <c r="V2447" s="55"/>
      <c r="W2447" s="8"/>
      <c r="X2447" s="58"/>
      <c r="Y2447" s="55"/>
      <c r="Z2447" s="55"/>
      <c r="AA2447" s="55"/>
      <c r="AB2447" s="8"/>
      <c r="AC2447" s="58"/>
      <c r="AD2447" s="55"/>
      <c r="AE2447" s="55"/>
      <c r="AF2447" s="55"/>
      <c r="AG2447" s="8"/>
      <c r="AH2447" s="58"/>
      <c r="AI2447" s="55"/>
      <c r="AJ2447" s="55"/>
      <c r="AK2447" s="55">
        <v>171.19970000000001</v>
      </c>
      <c r="AL2447" s="8">
        <v>0</v>
      </c>
      <c r="AM2447" s="58">
        <v>0</v>
      </c>
      <c r="AN2447" s="55"/>
      <c r="AO2447" s="228"/>
      <c r="AP2447" s="55">
        <v>227.22</v>
      </c>
      <c r="AQ2447" s="200">
        <v>0</v>
      </c>
      <c r="AR2447" s="201">
        <v>0</v>
      </c>
      <c r="AS2447" s="55"/>
      <c r="AT2447" s="55"/>
      <c r="AU2447" s="423">
        <v>215.14884999999995</v>
      </c>
      <c r="AV2447" s="200">
        <v>0</v>
      </c>
      <c r="AW2447" s="201">
        <v>0</v>
      </c>
      <c r="AX2447" s="423"/>
      <c r="AY2447" s="55"/>
      <c r="AZ2447" s="423">
        <v>269.76440000000002</v>
      </c>
      <c r="BA2447" s="200">
        <v>0</v>
      </c>
      <c r="BB2447" s="201">
        <v>0</v>
      </c>
      <c r="BC2447" s="425"/>
      <c r="BD2447" s="136"/>
    </row>
    <row r="2448" spans="1:56" s="4" customFormat="1" ht="11.25" customHeight="1">
      <c r="A2448" s="123">
        <v>524</v>
      </c>
      <c r="B2448" s="55" t="s">
        <v>285</v>
      </c>
      <c r="C2448" s="345">
        <v>2</v>
      </c>
      <c r="D2448" s="57">
        <v>32612</v>
      </c>
      <c r="E2448" s="8">
        <v>80</v>
      </c>
      <c r="F2448" s="55" t="s">
        <v>454</v>
      </c>
      <c r="G2448" s="55" t="s">
        <v>748</v>
      </c>
      <c r="H2448" s="55" t="s">
        <v>283</v>
      </c>
      <c r="I2448" s="55" t="s">
        <v>103</v>
      </c>
      <c r="J2448" s="55"/>
      <c r="K2448" s="55"/>
      <c r="L2448" s="55"/>
      <c r="M2448" s="8"/>
      <c r="N2448" s="58"/>
      <c r="O2448" s="55"/>
      <c r="P2448" s="55"/>
      <c r="Q2448" s="55"/>
      <c r="R2448" s="8"/>
      <c r="S2448" s="58"/>
      <c r="T2448" s="55"/>
      <c r="U2448" s="55"/>
      <c r="V2448" s="55"/>
      <c r="W2448" s="8"/>
      <c r="X2448" s="58"/>
      <c r="Y2448" s="55"/>
      <c r="Z2448" s="55"/>
      <c r="AA2448" s="55"/>
      <c r="AB2448" s="8"/>
      <c r="AC2448" s="58"/>
      <c r="AD2448" s="55"/>
      <c r="AE2448" s="55"/>
      <c r="AF2448" s="55"/>
      <c r="AG2448" s="8"/>
      <c r="AH2448" s="58"/>
      <c r="AI2448" s="55"/>
      <c r="AJ2448" s="55"/>
      <c r="AK2448" s="55">
        <v>154.46380000000002</v>
      </c>
      <c r="AL2448" s="8">
        <v>0</v>
      </c>
      <c r="AM2448" s="58">
        <v>0</v>
      </c>
      <c r="AN2448" s="55"/>
      <c r="AO2448" s="228"/>
      <c r="AP2448" s="55">
        <v>41.39</v>
      </c>
      <c r="AQ2448" s="200">
        <v>0</v>
      </c>
      <c r="AR2448" s="201">
        <v>0</v>
      </c>
      <c r="AS2448" s="55"/>
      <c r="AT2448" s="55"/>
      <c r="AU2448" s="423">
        <v>127.17095</v>
      </c>
      <c r="AV2448" s="200">
        <v>0</v>
      </c>
      <c r="AW2448" s="201">
        <v>0</v>
      </c>
      <c r="AX2448" s="423"/>
      <c r="AY2448" s="55"/>
      <c r="AZ2448" s="423">
        <v>123.35015</v>
      </c>
      <c r="BA2448" s="200">
        <v>0</v>
      </c>
      <c r="BB2448" s="201">
        <v>0</v>
      </c>
      <c r="BC2448" s="425"/>
      <c r="BD2448" s="136"/>
    </row>
    <row r="2449" spans="1:56" s="4" customFormat="1" ht="11.25" customHeight="1">
      <c r="A2449" s="123">
        <v>524</v>
      </c>
      <c r="B2449" s="55" t="s">
        <v>285</v>
      </c>
      <c r="C2449" s="345">
        <v>3</v>
      </c>
      <c r="D2449" s="57">
        <v>33095</v>
      </c>
      <c r="E2449" s="8">
        <v>80</v>
      </c>
      <c r="F2449" s="55" t="s">
        <v>454</v>
      </c>
      <c r="G2449" s="55" t="s">
        <v>748</v>
      </c>
      <c r="H2449" s="55" t="s">
        <v>283</v>
      </c>
      <c r="I2449" s="55" t="s">
        <v>103</v>
      </c>
      <c r="J2449" s="55"/>
      <c r="K2449" s="55"/>
      <c r="L2449" s="55"/>
      <c r="M2449" s="8"/>
      <c r="N2449" s="58"/>
      <c r="O2449" s="55"/>
      <c r="P2449" s="55"/>
      <c r="Q2449" s="55"/>
      <c r="R2449" s="8"/>
      <c r="S2449" s="58"/>
      <c r="T2449" s="55"/>
      <c r="U2449" s="55"/>
      <c r="V2449" s="136"/>
      <c r="W2449" s="8"/>
      <c r="X2449" s="58"/>
      <c r="Y2449" s="55"/>
      <c r="Z2449" s="55"/>
      <c r="AA2449" s="136"/>
      <c r="AB2449" s="8"/>
      <c r="AC2449" s="58"/>
      <c r="AD2449" s="55"/>
      <c r="AE2449" s="55"/>
      <c r="AF2449" s="136"/>
      <c r="AG2449" s="8"/>
      <c r="AH2449" s="58"/>
      <c r="AI2449" s="55"/>
      <c r="AJ2449" s="55"/>
      <c r="AK2449" s="55">
        <v>99.490049999999997</v>
      </c>
      <c r="AL2449" s="8">
        <v>0</v>
      </c>
      <c r="AM2449" s="58">
        <v>0</v>
      </c>
      <c r="AN2449" s="55"/>
      <c r="AO2449" s="228"/>
      <c r="AP2449" s="55">
        <v>125.25</v>
      </c>
      <c r="AQ2449" s="200">
        <v>0</v>
      </c>
      <c r="AR2449" s="201">
        <v>0</v>
      </c>
      <c r="AS2449" s="55"/>
      <c r="AT2449" s="55"/>
      <c r="AU2449" s="423">
        <v>215.54685000000003</v>
      </c>
      <c r="AV2449" s="200">
        <v>0</v>
      </c>
      <c r="AW2449" s="201">
        <v>0</v>
      </c>
      <c r="AX2449" s="423"/>
      <c r="AY2449" s="55"/>
      <c r="AZ2449" s="423">
        <v>228.26294999999999</v>
      </c>
      <c r="BA2449" s="200">
        <v>0</v>
      </c>
      <c r="BB2449" s="201">
        <v>0</v>
      </c>
      <c r="BC2449" s="425"/>
      <c r="BD2449" s="136"/>
    </row>
    <row r="2450" spans="1:56" ht="11.25" customHeight="1">
      <c r="A2450" s="123">
        <v>524</v>
      </c>
      <c r="B2450" s="55" t="s">
        <v>285</v>
      </c>
      <c r="C2450" s="345">
        <v>4</v>
      </c>
      <c r="D2450" s="57">
        <v>33981</v>
      </c>
      <c r="E2450" s="8">
        <v>80</v>
      </c>
      <c r="F2450" s="55" t="s">
        <v>454</v>
      </c>
      <c r="G2450" s="55" t="s">
        <v>748</v>
      </c>
      <c r="H2450" s="55" t="s">
        <v>283</v>
      </c>
      <c r="I2450" s="55" t="s">
        <v>103</v>
      </c>
      <c r="J2450" s="55"/>
      <c r="K2450" s="55"/>
      <c r="L2450" s="55"/>
      <c r="M2450" s="8"/>
      <c r="N2450" s="58"/>
      <c r="O2450" s="55"/>
      <c r="P2450" s="55"/>
      <c r="Q2450" s="55"/>
      <c r="R2450" s="8"/>
      <c r="S2450" s="58"/>
      <c r="T2450" s="55"/>
      <c r="U2450" s="55"/>
      <c r="V2450" s="55"/>
      <c r="W2450" s="8"/>
      <c r="X2450" s="58"/>
      <c r="Y2450" s="55"/>
      <c r="Z2450" s="55"/>
      <c r="AA2450" s="55"/>
      <c r="AB2450" s="8"/>
      <c r="AC2450" s="58"/>
      <c r="AD2450" s="55"/>
      <c r="AE2450" s="55"/>
      <c r="AF2450" s="55"/>
      <c r="AG2450" s="8"/>
      <c r="AH2450" s="58"/>
      <c r="AI2450" s="55"/>
      <c r="AJ2450" s="55"/>
      <c r="AK2450" s="55">
        <v>116.53440000000001</v>
      </c>
      <c r="AL2450" s="8">
        <v>0</v>
      </c>
      <c r="AM2450" s="58">
        <v>0</v>
      </c>
      <c r="AN2450" s="55"/>
      <c r="AO2450" s="228"/>
      <c r="AP2450" s="55">
        <v>184.5</v>
      </c>
      <c r="AQ2450" s="200">
        <v>0</v>
      </c>
      <c r="AR2450" s="201">
        <v>0</v>
      </c>
      <c r="AS2450" s="55"/>
      <c r="AT2450" s="55"/>
      <c r="AU2450" s="423">
        <v>247.02864999999997</v>
      </c>
      <c r="AV2450" s="200">
        <v>0</v>
      </c>
      <c r="AW2450" s="201">
        <v>0</v>
      </c>
      <c r="AX2450" s="423"/>
      <c r="AY2450" s="55"/>
      <c r="AZ2450" s="423">
        <v>276.09259999999995</v>
      </c>
      <c r="BA2450" s="200">
        <v>0</v>
      </c>
      <c r="BB2450" s="201">
        <v>0</v>
      </c>
      <c r="BC2450" s="425"/>
      <c r="BD2450" s="136"/>
    </row>
    <row r="2451" spans="1:56" ht="11.25" customHeight="1">
      <c r="A2451" s="357">
        <v>525</v>
      </c>
      <c r="B2451" s="263" t="s">
        <v>425</v>
      </c>
      <c r="C2451" s="344">
        <v>0</v>
      </c>
      <c r="D2451" s="264"/>
      <c r="E2451" s="421">
        <v>240</v>
      </c>
      <c r="F2451" s="263" t="s">
        <v>978</v>
      </c>
      <c r="G2451" s="263" t="s">
        <v>748</v>
      </c>
      <c r="H2451" s="263" t="s">
        <v>385</v>
      </c>
      <c r="I2451" s="263" t="s">
        <v>103</v>
      </c>
      <c r="J2451" s="263"/>
      <c r="K2451" s="263"/>
      <c r="L2451" s="267">
        <v>479.80889999999999</v>
      </c>
      <c r="M2451" s="265">
        <v>0</v>
      </c>
      <c r="N2451" s="268">
        <v>0</v>
      </c>
      <c r="O2451" s="263"/>
      <c r="P2451" s="263"/>
      <c r="Q2451" s="267">
        <v>473.95829999999995</v>
      </c>
      <c r="R2451" s="265">
        <v>0</v>
      </c>
      <c r="S2451" s="268">
        <v>0</v>
      </c>
      <c r="T2451" s="263"/>
      <c r="U2451" s="263"/>
      <c r="V2451" s="267">
        <v>637.9144</v>
      </c>
      <c r="W2451" s="265">
        <v>0</v>
      </c>
      <c r="X2451" s="268">
        <v>0</v>
      </c>
      <c r="Y2451" s="263"/>
      <c r="Z2451" s="263"/>
      <c r="AA2451" s="265">
        <v>616.53184999999996</v>
      </c>
      <c r="AB2451" s="265">
        <v>0</v>
      </c>
      <c r="AC2451" s="268">
        <v>0</v>
      </c>
      <c r="AD2451" s="263"/>
      <c r="AE2451" s="263"/>
      <c r="AF2451" s="271">
        <v>360.19995</v>
      </c>
      <c r="AG2451" s="265">
        <v>0</v>
      </c>
      <c r="AH2451" s="268">
        <v>0</v>
      </c>
      <c r="AI2451" s="263"/>
      <c r="AJ2451" s="263"/>
      <c r="AK2451" s="263">
        <v>387.97039999999998</v>
      </c>
      <c r="AL2451" s="265">
        <v>0</v>
      </c>
      <c r="AM2451" s="268">
        <v>0</v>
      </c>
      <c r="AN2451" s="263"/>
      <c r="AO2451" s="313"/>
      <c r="AP2451" s="263">
        <v>359.86165</v>
      </c>
      <c r="AQ2451" s="265">
        <v>0</v>
      </c>
      <c r="AR2451" s="268">
        <v>0</v>
      </c>
      <c r="AS2451" s="263"/>
      <c r="AT2451" s="263"/>
      <c r="AU2451" s="422">
        <v>601.8954</v>
      </c>
      <c r="AV2451" s="265">
        <v>0</v>
      </c>
      <c r="AW2451" s="268">
        <v>0</v>
      </c>
      <c r="AX2451" s="422"/>
      <c r="AY2451" s="263"/>
      <c r="AZ2451" s="422">
        <v>453.42150000000004</v>
      </c>
      <c r="BA2451" s="265">
        <v>0</v>
      </c>
      <c r="BB2451" s="268">
        <v>0</v>
      </c>
      <c r="BC2451" s="422"/>
      <c r="BD2451" s="263"/>
    </row>
    <row r="2452" spans="1:56" ht="11.25" customHeight="1">
      <c r="A2452" s="123">
        <v>525</v>
      </c>
      <c r="B2452" s="55" t="s">
        <v>426</v>
      </c>
      <c r="C2452" s="345">
        <v>1</v>
      </c>
      <c r="D2452" s="57">
        <v>24759</v>
      </c>
      <c r="E2452" s="8">
        <v>60</v>
      </c>
      <c r="F2452" s="55" t="s">
        <v>978</v>
      </c>
      <c r="G2452" s="55" t="s">
        <v>748</v>
      </c>
      <c r="H2452" s="55" t="s">
        <v>385</v>
      </c>
      <c r="I2452" s="55" t="s">
        <v>103</v>
      </c>
      <c r="J2452" s="55"/>
      <c r="K2452" s="55"/>
      <c r="L2452" s="55"/>
      <c r="M2452" s="8"/>
      <c r="N2452" s="58"/>
      <c r="O2452" s="55"/>
      <c r="P2452" s="55"/>
      <c r="Q2452" s="55"/>
      <c r="R2452" s="8"/>
      <c r="S2452" s="58"/>
      <c r="T2452" s="55"/>
      <c r="U2452" s="55"/>
      <c r="V2452" s="55"/>
      <c r="W2452" s="8"/>
      <c r="X2452" s="58"/>
      <c r="Y2452" s="55"/>
      <c r="Z2452" s="55"/>
      <c r="AA2452" s="55"/>
      <c r="AB2452" s="8"/>
      <c r="AC2452" s="58"/>
      <c r="AD2452" s="55"/>
      <c r="AE2452" s="55"/>
      <c r="AF2452" s="55"/>
      <c r="AG2452" s="8"/>
      <c r="AH2452" s="58"/>
      <c r="AI2452" s="55"/>
      <c r="AJ2452" s="55"/>
      <c r="AK2452" s="55">
        <v>64.585449999999994</v>
      </c>
      <c r="AL2452" s="8">
        <v>0</v>
      </c>
      <c r="AM2452" s="58">
        <v>0</v>
      </c>
      <c r="AN2452" s="55"/>
      <c r="AO2452" s="228"/>
      <c r="AP2452" s="55">
        <v>114.7</v>
      </c>
      <c r="AQ2452" s="200">
        <v>0</v>
      </c>
      <c r="AR2452" s="201">
        <v>0</v>
      </c>
      <c r="AS2452" s="55"/>
      <c r="AT2452" s="55"/>
      <c r="AU2452" s="423">
        <v>78.893549999999991</v>
      </c>
      <c r="AV2452" s="200">
        <v>0</v>
      </c>
      <c r="AW2452" s="201">
        <v>0</v>
      </c>
      <c r="AX2452" s="423"/>
      <c r="AY2452" s="55"/>
      <c r="AZ2452" s="423">
        <v>93.579750000000004</v>
      </c>
      <c r="BA2452" s="200">
        <v>0</v>
      </c>
      <c r="BB2452" s="201">
        <v>0</v>
      </c>
      <c r="BC2452" s="425"/>
      <c r="BD2452" s="136"/>
    </row>
    <row r="2453" spans="1:56" ht="11.25" customHeight="1">
      <c r="A2453" s="123">
        <v>525</v>
      </c>
      <c r="B2453" s="55" t="s">
        <v>426</v>
      </c>
      <c r="C2453" s="345">
        <v>2</v>
      </c>
      <c r="D2453" s="57">
        <v>24928</v>
      </c>
      <c r="E2453" s="8">
        <v>60</v>
      </c>
      <c r="F2453" s="55" t="s">
        <v>978</v>
      </c>
      <c r="G2453" s="55" t="s">
        <v>748</v>
      </c>
      <c r="H2453" s="55" t="s">
        <v>385</v>
      </c>
      <c r="I2453" s="55" t="s">
        <v>103</v>
      </c>
      <c r="J2453" s="55"/>
      <c r="K2453" s="55"/>
      <c r="L2453" s="55"/>
      <c r="M2453" s="8"/>
      <c r="N2453" s="58"/>
      <c r="O2453" s="55"/>
      <c r="P2453" s="55"/>
      <c r="Q2453" s="55"/>
      <c r="R2453" s="8"/>
      <c r="S2453" s="58"/>
      <c r="T2453" s="55"/>
      <c r="U2453" s="55"/>
      <c r="V2453" s="55"/>
      <c r="W2453" s="8"/>
      <c r="X2453" s="58"/>
      <c r="Y2453" s="55"/>
      <c r="Z2453" s="55"/>
      <c r="AA2453" s="55"/>
      <c r="AB2453" s="8"/>
      <c r="AC2453" s="58"/>
      <c r="AD2453" s="55"/>
      <c r="AE2453" s="55"/>
      <c r="AF2453" s="55"/>
      <c r="AG2453" s="8"/>
      <c r="AH2453" s="58"/>
      <c r="AI2453" s="55"/>
      <c r="AJ2453" s="55"/>
      <c r="AK2453" s="55">
        <v>24.397400000000001</v>
      </c>
      <c r="AL2453" s="8">
        <v>0</v>
      </c>
      <c r="AM2453" s="58">
        <v>0</v>
      </c>
      <c r="AN2453" s="55"/>
      <c r="AO2453" s="228"/>
      <c r="AP2453" s="55">
        <v>67.52</v>
      </c>
      <c r="AQ2453" s="200">
        <v>0</v>
      </c>
      <c r="AR2453" s="201">
        <v>0</v>
      </c>
      <c r="AS2453" s="55"/>
      <c r="AT2453" s="55"/>
      <c r="AU2453" s="423">
        <v>120.8527</v>
      </c>
      <c r="AV2453" s="200">
        <v>0</v>
      </c>
      <c r="AW2453" s="201">
        <v>0</v>
      </c>
      <c r="AX2453" s="423"/>
      <c r="AY2453" s="55"/>
      <c r="AZ2453" s="423">
        <v>70.366399999999985</v>
      </c>
      <c r="BA2453" s="200">
        <v>0</v>
      </c>
      <c r="BB2453" s="201">
        <v>0</v>
      </c>
      <c r="BC2453" s="425"/>
      <c r="BD2453" s="136"/>
    </row>
    <row r="2454" spans="1:56" s="4" customFormat="1" ht="11.25" customHeight="1">
      <c r="A2454" s="123">
        <v>525</v>
      </c>
      <c r="B2454" s="55" t="s">
        <v>427</v>
      </c>
      <c r="C2454" s="345">
        <v>3</v>
      </c>
      <c r="D2454" s="57">
        <v>34566</v>
      </c>
      <c r="E2454" s="8">
        <v>60</v>
      </c>
      <c r="F2454" s="55" t="s">
        <v>978</v>
      </c>
      <c r="G2454" s="55" t="s">
        <v>748</v>
      </c>
      <c r="H2454" s="55" t="s">
        <v>385</v>
      </c>
      <c r="I2454" s="55" t="s">
        <v>103</v>
      </c>
      <c r="J2454" s="55"/>
      <c r="K2454" s="55"/>
      <c r="L2454" s="55"/>
      <c r="M2454" s="8"/>
      <c r="N2454" s="58"/>
      <c r="O2454" s="55"/>
      <c r="P2454" s="55"/>
      <c r="Q2454" s="55"/>
      <c r="R2454" s="8"/>
      <c r="S2454" s="58"/>
      <c r="T2454" s="55"/>
      <c r="U2454" s="55"/>
      <c r="V2454" s="55"/>
      <c r="W2454" s="8"/>
      <c r="X2454" s="58"/>
      <c r="Y2454" s="55"/>
      <c r="Z2454" s="55"/>
      <c r="AA2454" s="55"/>
      <c r="AB2454" s="8"/>
      <c r="AC2454" s="58"/>
      <c r="AD2454" s="55"/>
      <c r="AE2454" s="55"/>
      <c r="AF2454" s="55"/>
      <c r="AG2454" s="8"/>
      <c r="AH2454" s="58"/>
      <c r="AI2454" s="55"/>
      <c r="AJ2454" s="55"/>
      <c r="AK2454" s="55">
        <v>156.72244999999998</v>
      </c>
      <c r="AL2454" s="8">
        <v>0</v>
      </c>
      <c r="AM2454" s="58">
        <v>0</v>
      </c>
      <c r="AN2454" s="55"/>
      <c r="AO2454" s="228"/>
      <c r="AP2454" s="55">
        <v>135.63</v>
      </c>
      <c r="AQ2454" s="200">
        <v>0</v>
      </c>
      <c r="AR2454" s="201">
        <v>0</v>
      </c>
      <c r="AS2454" s="55"/>
      <c r="AT2454" s="55"/>
      <c r="AU2454" s="423">
        <v>225.1884</v>
      </c>
      <c r="AV2454" s="200">
        <v>0</v>
      </c>
      <c r="AW2454" s="201">
        <v>0</v>
      </c>
      <c r="AX2454" s="423"/>
      <c r="AY2454" s="55"/>
      <c r="AZ2454" s="423">
        <v>135.06130000000002</v>
      </c>
      <c r="BA2454" s="200">
        <v>0</v>
      </c>
      <c r="BB2454" s="201">
        <v>0</v>
      </c>
      <c r="BC2454" s="425"/>
      <c r="BD2454" s="136"/>
    </row>
    <row r="2455" spans="1:56" ht="11.25" customHeight="1">
      <c r="A2455" s="123">
        <v>525</v>
      </c>
      <c r="B2455" s="55" t="s">
        <v>427</v>
      </c>
      <c r="C2455" s="345">
        <v>4</v>
      </c>
      <c r="D2455" s="57">
        <v>34779</v>
      </c>
      <c r="E2455" s="8">
        <v>60</v>
      </c>
      <c r="F2455" s="55" t="s">
        <v>978</v>
      </c>
      <c r="G2455" s="55" t="s">
        <v>748</v>
      </c>
      <c r="H2455" s="55" t="s">
        <v>385</v>
      </c>
      <c r="I2455" s="55" t="s">
        <v>103</v>
      </c>
      <c r="J2455" s="55"/>
      <c r="K2455" s="55"/>
      <c r="L2455" s="55"/>
      <c r="M2455" s="8"/>
      <c r="N2455" s="58"/>
      <c r="O2455" s="55"/>
      <c r="P2455" s="55"/>
      <c r="Q2455" s="55"/>
      <c r="R2455" s="8"/>
      <c r="S2455" s="58"/>
      <c r="T2455" s="55"/>
      <c r="U2455" s="55"/>
      <c r="V2455" s="55"/>
      <c r="W2455" s="8"/>
      <c r="X2455" s="58"/>
      <c r="Y2455" s="55"/>
      <c r="Z2455" s="55"/>
      <c r="AA2455" s="55"/>
      <c r="AB2455" s="8"/>
      <c r="AC2455" s="58"/>
      <c r="AD2455" s="55"/>
      <c r="AE2455" s="55"/>
      <c r="AF2455" s="55"/>
      <c r="AG2455" s="8"/>
      <c r="AH2455" s="58"/>
      <c r="AI2455" s="55"/>
      <c r="AJ2455" s="55"/>
      <c r="AK2455" s="55">
        <v>142.26509999999999</v>
      </c>
      <c r="AL2455" s="8">
        <v>0</v>
      </c>
      <c r="AM2455" s="58">
        <v>0</v>
      </c>
      <c r="AN2455" s="55"/>
      <c r="AO2455" s="228"/>
      <c r="AP2455" s="55">
        <v>42.01</v>
      </c>
      <c r="AQ2455" s="200">
        <v>0</v>
      </c>
      <c r="AR2455" s="201">
        <v>0</v>
      </c>
      <c r="AS2455" s="55"/>
      <c r="AT2455" s="55"/>
      <c r="AU2455" s="423">
        <v>176.96074999999999</v>
      </c>
      <c r="AV2455" s="200">
        <v>0</v>
      </c>
      <c r="AW2455" s="201">
        <v>0</v>
      </c>
      <c r="AX2455" s="423"/>
      <c r="AY2455" s="55"/>
      <c r="AZ2455" s="423">
        <v>154.41405</v>
      </c>
      <c r="BA2455" s="200">
        <v>0</v>
      </c>
      <c r="BB2455" s="201">
        <v>0</v>
      </c>
      <c r="BC2455" s="425"/>
      <c r="BD2455" s="136"/>
    </row>
    <row r="2456" spans="1:56" s="4" customFormat="1" ht="11.25" customHeight="1">
      <c r="A2456" s="357">
        <v>526</v>
      </c>
      <c r="B2456" s="263" t="s">
        <v>475</v>
      </c>
      <c r="C2456" s="344">
        <v>0</v>
      </c>
      <c r="D2456" s="264"/>
      <c r="E2456" s="421">
        <v>105</v>
      </c>
      <c r="F2456" s="263" t="s">
        <v>518</v>
      </c>
      <c r="G2456" s="263" t="s">
        <v>748</v>
      </c>
      <c r="H2456" s="263" t="s">
        <v>1010</v>
      </c>
      <c r="I2456" s="263" t="s">
        <v>103</v>
      </c>
      <c r="J2456" s="263"/>
      <c r="K2456" s="263"/>
      <c r="L2456" s="267">
        <v>325.60380000000004</v>
      </c>
      <c r="M2456" s="265">
        <v>0</v>
      </c>
      <c r="N2456" s="268">
        <v>0</v>
      </c>
      <c r="O2456" s="263"/>
      <c r="P2456" s="263"/>
      <c r="Q2456" s="267">
        <v>304.44015000000002</v>
      </c>
      <c r="R2456" s="265">
        <v>0</v>
      </c>
      <c r="S2456" s="268">
        <v>0</v>
      </c>
      <c r="T2456" s="263"/>
      <c r="U2456" s="263"/>
      <c r="V2456" s="267">
        <v>216.75080000000003</v>
      </c>
      <c r="W2456" s="265">
        <v>0</v>
      </c>
      <c r="X2456" s="268">
        <v>0</v>
      </c>
      <c r="Y2456" s="263"/>
      <c r="Z2456" s="263"/>
      <c r="AA2456" s="265">
        <v>270.72954999999996</v>
      </c>
      <c r="AB2456" s="265">
        <v>0</v>
      </c>
      <c r="AC2456" s="268">
        <v>0</v>
      </c>
      <c r="AD2456" s="263"/>
      <c r="AE2456" s="263"/>
      <c r="AF2456" s="271">
        <v>253.95384999999999</v>
      </c>
      <c r="AG2456" s="265">
        <v>0</v>
      </c>
      <c r="AH2456" s="268">
        <v>0</v>
      </c>
      <c r="AI2456" s="263"/>
      <c r="AJ2456" s="263"/>
      <c r="AK2456" s="263">
        <v>264.02325000000002</v>
      </c>
      <c r="AL2456" s="265">
        <v>0</v>
      </c>
      <c r="AM2456" s="268">
        <v>0</v>
      </c>
      <c r="AN2456" s="263"/>
      <c r="AO2456" s="313"/>
      <c r="AP2456" s="263">
        <v>141.12084999999999</v>
      </c>
      <c r="AQ2456" s="265">
        <v>0</v>
      </c>
      <c r="AR2456" s="268">
        <v>0</v>
      </c>
      <c r="AS2456" s="263"/>
      <c r="AT2456" s="263"/>
      <c r="AU2456" s="422">
        <v>100.1567</v>
      </c>
      <c r="AV2456" s="265">
        <v>0</v>
      </c>
      <c r="AW2456" s="268">
        <v>0</v>
      </c>
      <c r="AX2456" s="422"/>
      <c r="AY2456" s="263"/>
      <c r="AZ2456" s="422">
        <v>106.68390000000001</v>
      </c>
      <c r="BA2456" s="265">
        <v>0</v>
      </c>
      <c r="BB2456" s="268">
        <v>0</v>
      </c>
      <c r="BC2456" s="422"/>
      <c r="BD2456" s="263"/>
    </row>
    <row r="2457" spans="1:56" ht="11.25" customHeight="1">
      <c r="A2457" s="123">
        <v>526</v>
      </c>
      <c r="B2457" s="55" t="s">
        <v>476</v>
      </c>
      <c r="C2457" s="345">
        <v>1</v>
      </c>
      <c r="D2457" s="57">
        <v>26988</v>
      </c>
      <c r="E2457" s="94">
        <v>0</v>
      </c>
      <c r="F2457" s="55" t="s">
        <v>518</v>
      </c>
      <c r="G2457" s="55" t="s">
        <v>748</v>
      </c>
      <c r="H2457" s="55" t="s">
        <v>1010</v>
      </c>
      <c r="I2457" s="55" t="s">
        <v>103</v>
      </c>
      <c r="J2457" s="55"/>
      <c r="K2457" s="55"/>
      <c r="L2457" s="55"/>
      <c r="M2457" s="8"/>
      <c r="N2457" s="58"/>
      <c r="O2457" s="55"/>
      <c r="P2457" s="55"/>
      <c r="Q2457" s="55"/>
      <c r="R2457" s="8"/>
      <c r="S2457" s="58"/>
      <c r="T2457" s="55"/>
      <c r="U2457" s="55"/>
      <c r="V2457" s="55"/>
      <c r="W2457" s="8"/>
      <c r="X2457" s="58"/>
      <c r="Y2457" s="55"/>
      <c r="Z2457" s="55"/>
      <c r="AA2457" s="55"/>
      <c r="AB2457" s="8"/>
      <c r="AC2457" s="58"/>
      <c r="AD2457" s="55"/>
      <c r="AE2457" s="55"/>
      <c r="AF2457" s="55"/>
      <c r="AG2457" s="8"/>
      <c r="AH2457" s="58"/>
      <c r="AI2457" s="55"/>
      <c r="AJ2457" s="55"/>
      <c r="AK2457" s="55"/>
      <c r="AL2457" s="8">
        <v>0</v>
      </c>
      <c r="AM2457" s="58">
        <v>0</v>
      </c>
      <c r="AN2457" s="55"/>
      <c r="AO2457" s="228"/>
      <c r="AP2457" s="55"/>
      <c r="AQ2457" s="200">
        <v>0</v>
      </c>
      <c r="AR2457" s="201">
        <v>0</v>
      </c>
      <c r="AS2457" s="55"/>
      <c r="AT2457" s="55"/>
      <c r="AU2457" s="245">
        <v>0</v>
      </c>
      <c r="AV2457" s="200">
        <v>0</v>
      </c>
      <c r="AW2457" s="201">
        <v>0</v>
      </c>
      <c r="AX2457" s="423"/>
      <c r="AY2457" s="55"/>
      <c r="AZ2457" s="423">
        <v>0</v>
      </c>
      <c r="BA2457" s="200">
        <v>0</v>
      </c>
      <c r="BB2457" s="201">
        <v>0</v>
      </c>
      <c r="BC2457" s="425"/>
      <c r="BD2457" s="136"/>
    </row>
    <row r="2458" spans="1:56" ht="11.25" customHeight="1">
      <c r="A2458" s="123">
        <v>526</v>
      </c>
      <c r="B2458" s="55" t="s">
        <v>476</v>
      </c>
      <c r="C2458" s="345">
        <v>2</v>
      </c>
      <c r="D2458" s="57">
        <v>27219</v>
      </c>
      <c r="E2458" s="94">
        <v>0</v>
      </c>
      <c r="F2458" s="55" t="s">
        <v>518</v>
      </c>
      <c r="G2458" s="55" t="s">
        <v>748</v>
      </c>
      <c r="H2458" s="55" t="s">
        <v>1010</v>
      </c>
      <c r="I2458" s="55" t="s">
        <v>103</v>
      </c>
      <c r="J2458" s="55"/>
      <c r="K2458" s="55"/>
      <c r="L2458" s="55"/>
      <c r="M2458" s="8"/>
      <c r="N2458" s="58"/>
      <c r="O2458" s="55"/>
      <c r="P2458" s="55"/>
      <c r="Q2458" s="55"/>
      <c r="R2458" s="8"/>
      <c r="S2458" s="58"/>
      <c r="T2458" s="55"/>
      <c r="U2458" s="55"/>
      <c r="V2458" s="55"/>
      <c r="W2458" s="8"/>
      <c r="X2458" s="58"/>
      <c r="Y2458" s="55"/>
      <c r="Z2458" s="55"/>
      <c r="AA2458" s="55"/>
      <c r="AB2458" s="8"/>
      <c r="AC2458" s="58"/>
      <c r="AD2458" s="55"/>
      <c r="AE2458" s="55"/>
      <c r="AF2458" s="55"/>
      <c r="AG2458" s="8"/>
      <c r="AH2458" s="58"/>
      <c r="AI2458" s="55"/>
      <c r="AJ2458" s="55"/>
      <c r="AK2458" s="55"/>
      <c r="AL2458" s="8">
        <v>0</v>
      </c>
      <c r="AM2458" s="58">
        <v>0</v>
      </c>
      <c r="AN2458" s="55"/>
      <c r="AO2458" s="228"/>
      <c r="AP2458" s="55"/>
      <c r="AQ2458" s="200">
        <v>0</v>
      </c>
      <c r="AR2458" s="201">
        <v>0</v>
      </c>
      <c r="AS2458" s="55"/>
      <c r="AT2458" s="55"/>
      <c r="AU2458" s="245">
        <v>0</v>
      </c>
      <c r="AV2458" s="200">
        <v>0</v>
      </c>
      <c r="AW2458" s="201">
        <v>0</v>
      </c>
      <c r="AX2458" s="423"/>
      <c r="AY2458" s="55"/>
      <c r="AZ2458" s="423">
        <v>0</v>
      </c>
      <c r="BA2458" s="200">
        <v>0</v>
      </c>
      <c r="BB2458" s="201">
        <v>0</v>
      </c>
      <c r="BC2458" s="425"/>
      <c r="BD2458" s="136"/>
    </row>
    <row r="2459" spans="1:56" ht="11.25" customHeight="1">
      <c r="A2459" s="123">
        <v>526</v>
      </c>
      <c r="B2459" s="55" t="s">
        <v>477</v>
      </c>
      <c r="C2459" s="345">
        <v>3</v>
      </c>
      <c r="D2459" s="57">
        <v>36716</v>
      </c>
      <c r="E2459" s="8">
        <v>35</v>
      </c>
      <c r="F2459" s="55" t="s">
        <v>518</v>
      </c>
      <c r="G2459" s="55" t="s">
        <v>748</v>
      </c>
      <c r="H2459" s="55" t="s">
        <v>1010</v>
      </c>
      <c r="I2459" s="55" t="s">
        <v>103</v>
      </c>
      <c r="J2459" s="55"/>
      <c r="K2459" s="55"/>
      <c r="L2459" s="55"/>
      <c r="M2459" s="8"/>
      <c r="N2459" s="58"/>
      <c r="O2459" s="55"/>
      <c r="P2459" s="55"/>
      <c r="Q2459" s="55"/>
      <c r="R2459" s="8"/>
      <c r="S2459" s="58"/>
      <c r="T2459" s="55"/>
      <c r="U2459" s="55"/>
      <c r="V2459" s="55"/>
      <c r="W2459" s="8"/>
      <c r="X2459" s="58"/>
      <c r="Y2459" s="55"/>
      <c r="Z2459" s="55"/>
      <c r="AA2459" s="55"/>
      <c r="AB2459" s="8"/>
      <c r="AC2459" s="58"/>
      <c r="AD2459" s="55"/>
      <c r="AE2459" s="55"/>
      <c r="AF2459" s="55"/>
      <c r="AG2459" s="8"/>
      <c r="AH2459" s="58"/>
      <c r="AI2459" s="55"/>
      <c r="AJ2459" s="55"/>
      <c r="AK2459" s="55">
        <v>20.1388</v>
      </c>
      <c r="AL2459" s="8">
        <v>0</v>
      </c>
      <c r="AM2459" s="58">
        <v>0</v>
      </c>
      <c r="AN2459" s="55"/>
      <c r="AO2459" s="228"/>
      <c r="AP2459" s="55">
        <v>0</v>
      </c>
      <c r="AQ2459" s="200">
        <v>0</v>
      </c>
      <c r="AR2459" s="201">
        <v>0</v>
      </c>
      <c r="AS2459" s="55"/>
      <c r="AT2459" s="55"/>
      <c r="AU2459" s="423">
        <v>6.9649999999999999</v>
      </c>
      <c r="AV2459" s="200">
        <v>0</v>
      </c>
      <c r="AW2459" s="201">
        <v>0</v>
      </c>
      <c r="AX2459" s="423"/>
      <c r="AY2459" s="55"/>
      <c r="AZ2459" s="423">
        <v>2.9352500000000004</v>
      </c>
      <c r="BA2459" s="200">
        <v>0</v>
      </c>
      <c r="BB2459" s="201">
        <v>0</v>
      </c>
      <c r="BC2459" s="425"/>
      <c r="BD2459" s="136"/>
    </row>
    <row r="2460" spans="1:56" ht="11.25" customHeight="1">
      <c r="A2460" s="123">
        <v>526</v>
      </c>
      <c r="B2460" s="55" t="s">
        <v>477</v>
      </c>
      <c r="C2460" s="345">
        <v>4</v>
      </c>
      <c r="D2460" s="57">
        <v>37145</v>
      </c>
      <c r="E2460" s="8">
        <v>35</v>
      </c>
      <c r="F2460" s="55" t="s">
        <v>518</v>
      </c>
      <c r="G2460" s="55" t="s">
        <v>748</v>
      </c>
      <c r="H2460" s="55" t="s">
        <v>1010</v>
      </c>
      <c r="I2460" s="55" t="s">
        <v>103</v>
      </c>
      <c r="J2460" s="55"/>
      <c r="K2460" s="55"/>
      <c r="L2460" s="55"/>
      <c r="M2460" s="8"/>
      <c r="N2460" s="58"/>
      <c r="O2460" s="55"/>
      <c r="P2460" s="55"/>
      <c r="Q2460" s="55"/>
      <c r="R2460" s="8"/>
      <c r="S2460" s="58"/>
      <c r="T2460" s="55"/>
      <c r="U2460" s="55"/>
      <c r="V2460" s="55"/>
      <c r="W2460" s="8"/>
      <c r="X2460" s="58"/>
      <c r="Y2460" s="55"/>
      <c r="Z2460" s="55"/>
      <c r="AA2460" s="55"/>
      <c r="AB2460" s="8"/>
      <c r="AC2460" s="58"/>
      <c r="AD2460" s="55"/>
      <c r="AE2460" s="55"/>
      <c r="AF2460" s="55"/>
      <c r="AG2460" s="8"/>
      <c r="AH2460" s="58"/>
      <c r="AI2460" s="55"/>
      <c r="AJ2460" s="55"/>
      <c r="AK2460" s="55">
        <v>87.341099999999997</v>
      </c>
      <c r="AL2460" s="8">
        <v>0</v>
      </c>
      <c r="AM2460" s="58">
        <v>0</v>
      </c>
      <c r="AN2460" s="55"/>
      <c r="AO2460" s="228"/>
      <c r="AP2460" s="55">
        <v>21.87</v>
      </c>
      <c r="AQ2460" s="200">
        <v>0</v>
      </c>
      <c r="AR2460" s="201">
        <v>0</v>
      </c>
      <c r="AS2460" s="55"/>
      <c r="AT2460" s="55"/>
      <c r="AU2460" s="423">
        <v>4.4874499999999999</v>
      </c>
      <c r="AV2460" s="200">
        <v>0</v>
      </c>
      <c r="AW2460" s="201">
        <v>0</v>
      </c>
      <c r="AX2460" s="423"/>
      <c r="AY2460" s="55"/>
      <c r="AZ2460" s="423">
        <v>103.74865000000001</v>
      </c>
      <c r="BA2460" s="200">
        <v>0</v>
      </c>
      <c r="BB2460" s="201">
        <v>0</v>
      </c>
      <c r="BC2460" s="425"/>
      <c r="BD2460" s="136"/>
    </row>
    <row r="2461" spans="1:56" s="4" customFormat="1" ht="11.25" customHeight="1">
      <c r="A2461" s="123">
        <v>526</v>
      </c>
      <c r="B2461" s="55" t="s">
        <v>477</v>
      </c>
      <c r="C2461" s="345">
        <v>5</v>
      </c>
      <c r="D2461" s="57">
        <v>37344</v>
      </c>
      <c r="E2461" s="8">
        <v>35</v>
      </c>
      <c r="F2461" s="55" t="s">
        <v>518</v>
      </c>
      <c r="G2461" s="55" t="s">
        <v>748</v>
      </c>
      <c r="H2461" s="55" t="s">
        <v>1010</v>
      </c>
      <c r="I2461" s="55" t="s">
        <v>103</v>
      </c>
      <c r="J2461" s="55"/>
      <c r="K2461" s="55"/>
      <c r="L2461" s="55"/>
      <c r="M2461" s="8"/>
      <c r="N2461" s="58"/>
      <c r="O2461" s="55"/>
      <c r="P2461" s="55"/>
      <c r="Q2461" s="55"/>
      <c r="R2461" s="8"/>
      <c r="S2461" s="58"/>
      <c r="T2461" s="55"/>
      <c r="U2461" s="55"/>
      <c r="V2461" s="55"/>
      <c r="W2461" s="8"/>
      <c r="X2461" s="58"/>
      <c r="Y2461" s="55"/>
      <c r="Z2461" s="55"/>
      <c r="AA2461" s="55"/>
      <c r="AB2461" s="8"/>
      <c r="AC2461" s="58"/>
      <c r="AD2461" s="55"/>
      <c r="AE2461" s="55"/>
      <c r="AF2461" s="55"/>
      <c r="AG2461" s="8"/>
      <c r="AH2461" s="58"/>
      <c r="AI2461" s="55"/>
      <c r="AJ2461" s="55"/>
      <c r="AK2461" s="55">
        <v>156.54335</v>
      </c>
      <c r="AL2461" s="8">
        <v>0</v>
      </c>
      <c r="AM2461" s="58">
        <v>0</v>
      </c>
      <c r="AN2461" s="55"/>
      <c r="AO2461" s="228"/>
      <c r="AP2461" s="55">
        <v>119.25</v>
      </c>
      <c r="AQ2461" s="200">
        <v>0</v>
      </c>
      <c r="AR2461" s="201">
        <v>0</v>
      </c>
      <c r="AS2461" s="55"/>
      <c r="AT2461" s="55"/>
      <c r="AU2461" s="423">
        <v>88.704250000000002</v>
      </c>
      <c r="AV2461" s="200">
        <v>0</v>
      </c>
      <c r="AW2461" s="201">
        <v>0</v>
      </c>
      <c r="AX2461" s="423"/>
      <c r="AY2461" s="55"/>
      <c r="AZ2461" s="423">
        <v>0</v>
      </c>
      <c r="BA2461" s="200">
        <v>0</v>
      </c>
      <c r="BB2461" s="201">
        <v>0</v>
      </c>
      <c r="BC2461" s="425"/>
      <c r="BD2461" s="136"/>
    </row>
    <row r="2462" spans="1:56" ht="11.25" customHeight="1">
      <c r="A2462" s="357">
        <v>527</v>
      </c>
      <c r="B2462" s="263" t="s">
        <v>105</v>
      </c>
      <c r="C2462" s="344">
        <v>0</v>
      </c>
      <c r="D2462" s="264"/>
      <c r="E2462" s="421">
        <v>672</v>
      </c>
      <c r="F2462" s="263" t="s">
        <v>551</v>
      </c>
      <c r="G2462" s="263" t="s">
        <v>748</v>
      </c>
      <c r="H2462" s="263" t="s">
        <v>65</v>
      </c>
      <c r="I2462" s="263" t="s">
        <v>849</v>
      </c>
      <c r="J2462" s="263" t="s">
        <v>596</v>
      </c>
      <c r="K2462" s="263" t="s">
        <v>596</v>
      </c>
      <c r="L2462" s="267">
        <v>3119.8629999999998</v>
      </c>
      <c r="M2462" s="265">
        <v>1518188.8703625412</v>
      </c>
      <c r="N2462" s="268">
        <v>0.48662036453605212</v>
      </c>
      <c r="O2462" s="263">
        <v>1</v>
      </c>
      <c r="P2462" s="263"/>
      <c r="Q2462" s="267">
        <v>2505.8969999999999</v>
      </c>
      <c r="R2462" s="265">
        <v>1226758.8414508861</v>
      </c>
      <c r="S2462" s="268">
        <v>0.48954878889710396</v>
      </c>
      <c r="T2462" s="263">
        <v>1</v>
      </c>
      <c r="U2462" s="263"/>
      <c r="V2462" s="268">
        <v>2528.9443849022014</v>
      </c>
      <c r="W2462" s="265">
        <v>0</v>
      </c>
      <c r="X2462" s="268">
        <v>0</v>
      </c>
      <c r="Y2462" s="263">
        <v>1</v>
      </c>
      <c r="Z2462" s="263"/>
      <c r="AA2462" s="267">
        <v>1950.768</v>
      </c>
      <c r="AB2462" s="271">
        <v>963644.63890614104</v>
      </c>
      <c r="AC2462" s="271">
        <v>0.49398218491698709</v>
      </c>
      <c r="AD2462" s="263">
        <v>1</v>
      </c>
      <c r="AE2462" s="263"/>
      <c r="AF2462" s="267">
        <v>2014.0609999999999</v>
      </c>
      <c r="AG2462" s="271">
        <v>1064921.1583800807</v>
      </c>
      <c r="AH2462" s="271">
        <v>0.52874324977251463</v>
      </c>
      <c r="AI2462" s="263">
        <v>1</v>
      </c>
      <c r="AJ2462" s="263"/>
      <c r="AK2462" s="263">
        <v>1448.9670000000001</v>
      </c>
      <c r="AL2462" s="265">
        <v>727838.07736680342</v>
      </c>
      <c r="AM2462" s="268">
        <v>0.50231515097776791</v>
      </c>
      <c r="AN2462" s="263"/>
      <c r="AO2462" s="313"/>
      <c r="AP2462" s="263">
        <v>1722.71</v>
      </c>
      <c r="AQ2462" s="265">
        <v>866431.55380797386</v>
      </c>
      <c r="AR2462" s="268">
        <v>0.50294684178298954</v>
      </c>
      <c r="AS2462" s="263"/>
      <c r="AT2462" s="263"/>
      <c r="AU2462" s="422">
        <v>2410.9279999999999</v>
      </c>
      <c r="AV2462" s="265">
        <v>1092409.325912839</v>
      </c>
      <c r="AW2462" s="268">
        <v>0.45310740342011008</v>
      </c>
      <c r="AX2462" s="422"/>
      <c r="AY2462" s="263"/>
      <c r="AZ2462" s="422">
        <v>2644.4610000000002</v>
      </c>
      <c r="BA2462" s="265">
        <v>1206310.7215982787</v>
      </c>
      <c r="BB2462" s="268">
        <v>0.45616506410882163</v>
      </c>
      <c r="BC2462" s="422"/>
      <c r="BD2462" s="263"/>
    </row>
    <row r="2463" spans="1:56" ht="11.25" customHeight="1">
      <c r="A2463" s="123">
        <v>527</v>
      </c>
      <c r="B2463" s="55" t="s">
        <v>105</v>
      </c>
      <c r="C2463" s="345">
        <v>1</v>
      </c>
      <c r="D2463" s="57">
        <v>30002</v>
      </c>
      <c r="E2463" s="94">
        <v>0</v>
      </c>
      <c r="F2463" s="55" t="s">
        <v>551</v>
      </c>
      <c r="G2463" s="55" t="s">
        <v>748</v>
      </c>
      <c r="H2463" s="55" t="s">
        <v>65</v>
      </c>
      <c r="I2463" s="55" t="s">
        <v>849</v>
      </c>
      <c r="J2463" s="55" t="s">
        <v>596</v>
      </c>
      <c r="K2463" s="55" t="s">
        <v>596</v>
      </c>
      <c r="L2463" s="55"/>
      <c r="M2463" s="8"/>
      <c r="N2463" s="58"/>
      <c r="O2463" s="55"/>
      <c r="P2463" s="55"/>
      <c r="Q2463" s="55"/>
      <c r="R2463" s="8"/>
      <c r="S2463" s="58"/>
      <c r="T2463" s="55"/>
      <c r="U2463" s="55"/>
      <c r="V2463" s="55"/>
      <c r="W2463" s="8"/>
      <c r="X2463" s="58"/>
      <c r="Y2463" s="55"/>
      <c r="Z2463" s="55"/>
      <c r="AA2463" s="55"/>
      <c r="AB2463" s="8"/>
      <c r="AC2463" s="58"/>
      <c r="AD2463" s="55"/>
      <c r="AE2463" s="55"/>
      <c r="AF2463" s="55"/>
      <c r="AG2463" s="8"/>
      <c r="AH2463" s="58"/>
      <c r="AI2463" s="55"/>
      <c r="AJ2463" s="55"/>
      <c r="AK2463" s="55"/>
      <c r="AL2463" s="8">
        <v>0</v>
      </c>
      <c r="AM2463" s="58">
        <v>0</v>
      </c>
      <c r="AN2463" s="237">
        <v>1</v>
      </c>
      <c r="AO2463" s="228"/>
      <c r="AP2463" s="55"/>
      <c r="AQ2463" s="200">
        <v>0</v>
      </c>
      <c r="AR2463" s="201">
        <v>0</v>
      </c>
      <c r="AS2463" s="55">
        <v>1</v>
      </c>
      <c r="AT2463" s="55"/>
      <c r="AU2463" s="245">
        <v>0</v>
      </c>
      <c r="AV2463" s="200">
        <v>0</v>
      </c>
      <c r="AW2463" s="201">
        <v>0</v>
      </c>
      <c r="AX2463" s="423">
        <v>1</v>
      </c>
      <c r="AY2463" s="55"/>
      <c r="AZ2463" s="245">
        <v>0</v>
      </c>
      <c r="BA2463" s="200">
        <v>0</v>
      </c>
      <c r="BB2463" s="201">
        <v>0</v>
      </c>
      <c r="BC2463" s="425">
        <v>1</v>
      </c>
      <c r="BD2463" s="136"/>
    </row>
    <row r="2464" spans="1:56" ht="11.25" customHeight="1">
      <c r="A2464" s="123">
        <v>527</v>
      </c>
      <c r="B2464" s="55" t="s">
        <v>105</v>
      </c>
      <c r="C2464" s="345">
        <v>2</v>
      </c>
      <c r="D2464" s="57">
        <v>30039</v>
      </c>
      <c r="E2464" s="94">
        <v>0</v>
      </c>
      <c r="F2464" s="55" t="s">
        <v>551</v>
      </c>
      <c r="G2464" s="55" t="s">
        <v>748</v>
      </c>
      <c r="H2464" s="55" t="s">
        <v>65</v>
      </c>
      <c r="I2464" s="55" t="s">
        <v>849</v>
      </c>
      <c r="J2464" s="55" t="s">
        <v>596</v>
      </c>
      <c r="K2464" s="55" t="s">
        <v>596</v>
      </c>
      <c r="L2464" s="55"/>
      <c r="M2464" s="8"/>
      <c r="N2464" s="58"/>
      <c r="O2464" s="55"/>
      <c r="P2464" s="55"/>
      <c r="Q2464" s="55"/>
      <c r="R2464" s="8"/>
      <c r="S2464" s="58"/>
      <c r="T2464" s="55"/>
      <c r="U2464" s="55"/>
      <c r="V2464" s="55"/>
      <c r="W2464" s="8"/>
      <c r="X2464" s="58"/>
      <c r="Y2464" s="55"/>
      <c r="Z2464" s="55"/>
      <c r="AA2464" s="55"/>
      <c r="AB2464" s="8"/>
      <c r="AC2464" s="58"/>
      <c r="AD2464" s="55"/>
      <c r="AE2464" s="55"/>
      <c r="AF2464" s="55"/>
      <c r="AG2464" s="8"/>
      <c r="AH2464" s="58"/>
      <c r="AI2464" s="55"/>
      <c r="AJ2464" s="55"/>
      <c r="AK2464" s="55"/>
      <c r="AL2464" s="8">
        <v>0</v>
      </c>
      <c r="AM2464" s="58">
        <v>0</v>
      </c>
      <c r="AN2464" s="237">
        <v>1</v>
      </c>
      <c r="AO2464" s="228"/>
      <c r="AP2464" s="56"/>
      <c r="AQ2464" s="200">
        <v>0</v>
      </c>
      <c r="AR2464" s="201">
        <v>0</v>
      </c>
      <c r="AS2464" s="56">
        <v>1</v>
      </c>
      <c r="AT2464" s="56"/>
      <c r="AU2464" s="245">
        <v>0</v>
      </c>
      <c r="AV2464" s="200">
        <v>0</v>
      </c>
      <c r="AW2464" s="201">
        <v>0</v>
      </c>
      <c r="AX2464" s="423">
        <v>1</v>
      </c>
      <c r="AY2464" s="56"/>
      <c r="AZ2464" s="245">
        <v>0</v>
      </c>
      <c r="BA2464" s="200">
        <v>0</v>
      </c>
      <c r="BB2464" s="201">
        <v>0</v>
      </c>
      <c r="BC2464" s="425">
        <v>1</v>
      </c>
      <c r="BD2464" s="139"/>
    </row>
    <row r="2465" spans="1:56" ht="11.25" customHeight="1">
      <c r="A2465" s="123">
        <v>527</v>
      </c>
      <c r="B2465" s="55" t="s">
        <v>105</v>
      </c>
      <c r="C2465" s="345">
        <v>3</v>
      </c>
      <c r="D2465" s="57">
        <v>30097</v>
      </c>
      <c r="E2465" s="94">
        <v>0</v>
      </c>
      <c r="F2465" s="55" t="s">
        <v>551</v>
      </c>
      <c r="G2465" s="55" t="s">
        <v>748</v>
      </c>
      <c r="H2465" s="55" t="s">
        <v>65</v>
      </c>
      <c r="I2465" s="55" t="s">
        <v>849</v>
      </c>
      <c r="J2465" s="55" t="s">
        <v>596</v>
      </c>
      <c r="K2465" s="55" t="s">
        <v>596</v>
      </c>
      <c r="L2465" s="55"/>
      <c r="M2465" s="8"/>
      <c r="N2465" s="58"/>
      <c r="O2465" s="55"/>
      <c r="P2465" s="55"/>
      <c r="Q2465" s="55"/>
      <c r="R2465" s="8"/>
      <c r="S2465" s="58"/>
      <c r="T2465" s="55"/>
      <c r="U2465" s="55"/>
      <c r="V2465" s="55"/>
      <c r="W2465" s="8"/>
      <c r="X2465" s="58"/>
      <c r="Y2465" s="55"/>
      <c r="Z2465" s="55"/>
      <c r="AA2465" s="55"/>
      <c r="AB2465" s="8"/>
      <c r="AC2465" s="58"/>
      <c r="AD2465" s="55"/>
      <c r="AE2465" s="55"/>
      <c r="AF2465" s="55"/>
      <c r="AG2465" s="8"/>
      <c r="AH2465" s="58"/>
      <c r="AI2465" s="55"/>
      <c r="AJ2465" s="55"/>
      <c r="AK2465" s="55"/>
      <c r="AL2465" s="8">
        <v>0</v>
      </c>
      <c r="AM2465" s="58">
        <v>0</v>
      </c>
      <c r="AN2465" s="237">
        <v>1</v>
      </c>
      <c r="AO2465" s="228"/>
      <c r="AP2465" s="56"/>
      <c r="AQ2465" s="200">
        <v>0</v>
      </c>
      <c r="AR2465" s="201">
        <v>0</v>
      </c>
      <c r="AS2465" s="56">
        <v>1</v>
      </c>
      <c r="AT2465" s="56"/>
      <c r="AU2465" s="245">
        <v>0</v>
      </c>
      <c r="AV2465" s="200">
        <v>0</v>
      </c>
      <c r="AW2465" s="201">
        <v>0</v>
      </c>
      <c r="AX2465" s="423">
        <v>1</v>
      </c>
      <c r="AY2465" s="56"/>
      <c r="AZ2465" s="245">
        <v>0</v>
      </c>
      <c r="BA2465" s="200">
        <v>0</v>
      </c>
      <c r="BB2465" s="201">
        <v>0</v>
      </c>
      <c r="BC2465" s="425">
        <v>1</v>
      </c>
      <c r="BD2465" s="139"/>
    </row>
    <row r="2466" spans="1:56" ht="11.25" customHeight="1">
      <c r="A2466" s="123">
        <v>527</v>
      </c>
      <c r="B2466" s="55" t="s">
        <v>105</v>
      </c>
      <c r="C2466" s="345">
        <v>4</v>
      </c>
      <c r="D2466" s="57">
        <v>30153</v>
      </c>
      <c r="E2466" s="94">
        <v>0</v>
      </c>
      <c r="F2466" s="55" t="s">
        <v>551</v>
      </c>
      <c r="G2466" s="55" t="s">
        <v>748</v>
      </c>
      <c r="H2466" s="55" t="s">
        <v>65</v>
      </c>
      <c r="I2466" s="55" t="s">
        <v>849</v>
      </c>
      <c r="J2466" s="55" t="s">
        <v>596</v>
      </c>
      <c r="K2466" s="55" t="s">
        <v>596</v>
      </c>
      <c r="L2466" s="55"/>
      <c r="M2466" s="8"/>
      <c r="N2466" s="58"/>
      <c r="O2466" s="55"/>
      <c r="P2466" s="55"/>
      <c r="Q2466" s="55"/>
      <c r="R2466" s="8"/>
      <c r="S2466" s="58"/>
      <c r="T2466" s="55"/>
      <c r="U2466" s="55"/>
      <c r="V2466" s="55"/>
      <c r="W2466" s="8"/>
      <c r="X2466" s="58"/>
      <c r="Y2466" s="55"/>
      <c r="Z2466" s="55"/>
      <c r="AA2466" s="55"/>
      <c r="AB2466" s="8"/>
      <c r="AC2466" s="58"/>
      <c r="AD2466" s="55"/>
      <c r="AE2466" s="55"/>
      <c r="AF2466" s="55"/>
      <c r="AG2466" s="8"/>
      <c r="AH2466" s="58"/>
      <c r="AI2466" s="55"/>
      <c r="AJ2466" s="55"/>
      <c r="AK2466" s="55"/>
      <c r="AL2466" s="8">
        <v>0</v>
      </c>
      <c r="AM2466" s="58">
        <v>0</v>
      </c>
      <c r="AN2466" s="237">
        <v>1</v>
      </c>
      <c r="AO2466" s="228"/>
      <c r="AP2466" s="55"/>
      <c r="AQ2466" s="200">
        <v>0</v>
      </c>
      <c r="AR2466" s="201">
        <v>0</v>
      </c>
      <c r="AS2466" s="55">
        <v>1</v>
      </c>
      <c r="AT2466" s="55"/>
      <c r="AU2466" s="245">
        <v>0</v>
      </c>
      <c r="AV2466" s="200">
        <v>0</v>
      </c>
      <c r="AW2466" s="201">
        <v>0</v>
      </c>
      <c r="AX2466" s="423">
        <v>1</v>
      </c>
      <c r="AY2466" s="55"/>
      <c r="AZ2466" s="245">
        <v>0</v>
      </c>
      <c r="BA2466" s="200">
        <v>0</v>
      </c>
      <c r="BB2466" s="201">
        <v>0</v>
      </c>
      <c r="BC2466" s="425">
        <v>1</v>
      </c>
      <c r="BD2466" s="136"/>
    </row>
    <row r="2467" spans="1:56" ht="11.25" customHeight="1">
      <c r="A2467" s="123">
        <v>527</v>
      </c>
      <c r="B2467" s="55" t="s">
        <v>105</v>
      </c>
      <c r="C2467" s="345">
        <v>5</v>
      </c>
      <c r="D2467" s="57">
        <v>31330</v>
      </c>
      <c r="E2467" s="94">
        <v>108</v>
      </c>
      <c r="F2467" s="55" t="s">
        <v>551</v>
      </c>
      <c r="G2467" s="55" t="s">
        <v>748</v>
      </c>
      <c r="H2467" s="55" t="s">
        <v>65</v>
      </c>
      <c r="I2467" s="55" t="s">
        <v>849</v>
      </c>
      <c r="J2467" s="55" t="s">
        <v>596</v>
      </c>
      <c r="K2467" s="55" t="s">
        <v>596</v>
      </c>
      <c r="L2467" s="55"/>
      <c r="M2467" s="8"/>
      <c r="N2467" s="58"/>
      <c r="O2467" s="55"/>
      <c r="P2467" s="55"/>
      <c r="Q2467" s="55"/>
      <c r="R2467" s="8"/>
      <c r="S2467" s="58"/>
      <c r="T2467" s="55"/>
      <c r="U2467" s="55"/>
      <c r="V2467" s="55"/>
      <c r="W2467" s="8"/>
      <c r="X2467" s="58"/>
      <c r="Y2467" s="55"/>
      <c r="Z2467" s="55"/>
      <c r="AA2467" s="55"/>
      <c r="AB2467" s="8"/>
      <c r="AC2467" s="58"/>
      <c r="AD2467" s="55"/>
      <c r="AE2467" s="55"/>
      <c r="AF2467" s="55"/>
      <c r="AG2467" s="8"/>
      <c r="AH2467" s="58"/>
      <c r="AI2467" s="55"/>
      <c r="AJ2467" s="55"/>
      <c r="AK2467" s="55">
        <v>185.99600000000001</v>
      </c>
      <c r="AL2467" s="8">
        <v>124772.65772794218</v>
      </c>
      <c r="AM2467" s="58">
        <v>0.67083516703553925</v>
      </c>
      <c r="AN2467" s="237">
        <v>1</v>
      </c>
      <c r="AO2467" s="228"/>
      <c r="AP2467" s="55">
        <v>0</v>
      </c>
      <c r="AQ2467" s="200">
        <v>0</v>
      </c>
      <c r="AR2467" s="201">
        <v>0</v>
      </c>
      <c r="AS2467" s="55">
        <v>1</v>
      </c>
      <c r="AT2467" s="55"/>
      <c r="AU2467" s="423">
        <v>43.808</v>
      </c>
      <c r="AV2467" s="200">
        <v>19506.528345018149</v>
      </c>
      <c r="AW2467" s="201">
        <v>0.44527319998671816</v>
      </c>
      <c r="AX2467" s="423">
        <v>1</v>
      </c>
      <c r="AY2467" s="55"/>
      <c r="AZ2467" s="424">
        <v>229.60300000000001</v>
      </c>
      <c r="BA2467" s="200">
        <v>102265.16536482907</v>
      </c>
      <c r="BB2467" s="201">
        <v>0.44539995280910555</v>
      </c>
      <c r="BC2467" s="425">
        <v>1</v>
      </c>
      <c r="BD2467" s="136"/>
    </row>
    <row r="2468" spans="1:56" ht="12" customHeight="1">
      <c r="A2468" s="123">
        <v>527</v>
      </c>
      <c r="B2468" s="55" t="s">
        <v>105</v>
      </c>
      <c r="C2468" s="345">
        <v>6</v>
      </c>
      <c r="D2468" s="57">
        <v>31261</v>
      </c>
      <c r="E2468" s="94">
        <v>108</v>
      </c>
      <c r="F2468" s="55" t="s">
        <v>551</v>
      </c>
      <c r="G2468" s="55" t="s">
        <v>748</v>
      </c>
      <c r="H2468" s="55" t="s">
        <v>65</v>
      </c>
      <c r="I2468" s="55" t="s">
        <v>849</v>
      </c>
      <c r="J2468" s="55" t="s">
        <v>596</v>
      </c>
      <c r="K2468" s="55" t="s">
        <v>596</v>
      </c>
      <c r="L2468" s="55"/>
      <c r="M2468" s="8"/>
      <c r="N2468" s="58"/>
      <c r="O2468" s="55"/>
      <c r="P2468" s="55"/>
      <c r="Q2468" s="55"/>
      <c r="R2468" s="8"/>
      <c r="S2468" s="58"/>
      <c r="T2468" s="55"/>
      <c r="U2468" s="55"/>
      <c r="V2468" s="55"/>
      <c r="W2468" s="8"/>
      <c r="X2468" s="58"/>
      <c r="Y2468" s="55"/>
      <c r="Z2468" s="55"/>
      <c r="AA2468" s="55"/>
      <c r="AB2468" s="8"/>
      <c r="AC2468" s="58"/>
      <c r="AD2468" s="55"/>
      <c r="AE2468" s="55"/>
      <c r="AF2468" s="55"/>
      <c r="AG2468" s="8"/>
      <c r="AH2468" s="58"/>
      <c r="AI2468" s="55"/>
      <c r="AJ2468" s="55"/>
      <c r="AK2468" s="55">
        <v>521.95699999999999</v>
      </c>
      <c r="AL2468" s="8">
        <v>344585.13029051019</v>
      </c>
      <c r="AM2468" s="58">
        <v>0.66017915324540188</v>
      </c>
      <c r="AN2468" s="237">
        <v>1</v>
      </c>
      <c r="AO2468" s="228"/>
      <c r="AP2468" s="55">
        <v>19.188947368421051</v>
      </c>
      <c r="AQ2468" s="200">
        <v>14820.189313604076</v>
      </c>
      <c r="AR2468" s="201">
        <v>0.77232945763317007</v>
      </c>
      <c r="AS2468" s="55">
        <v>1</v>
      </c>
      <c r="AT2468" s="55"/>
      <c r="AU2468" s="423">
        <v>109.655</v>
      </c>
      <c r="AV2468" s="200">
        <v>48708.444544072874</v>
      </c>
      <c r="AW2468" s="201">
        <v>0.44419720527174206</v>
      </c>
      <c r="AX2468" s="423">
        <v>1</v>
      </c>
      <c r="AY2468" s="55"/>
      <c r="AZ2468" s="424">
        <v>417.83800000000002</v>
      </c>
      <c r="BA2468" s="200">
        <v>185830.25362159623</v>
      </c>
      <c r="BB2468" s="201">
        <v>0.44474234900032122</v>
      </c>
      <c r="BC2468" s="425">
        <v>1</v>
      </c>
      <c r="BD2468" s="136"/>
    </row>
    <row r="2469" spans="1:56" ht="11.25" customHeight="1">
      <c r="A2469" s="123">
        <v>527</v>
      </c>
      <c r="B2469" s="55" t="s">
        <v>105</v>
      </c>
      <c r="C2469" s="345">
        <v>7</v>
      </c>
      <c r="D2469" s="57">
        <v>31215</v>
      </c>
      <c r="E2469" s="94">
        <v>108</v>
      </c>
      <c r="F2469" s="55" t="s">
        <v>551</v>
      </c>
      <c r="G2469" s="55" t="s">
        <v>748</v>
      </c>
      <c r="H2469" s="55" t="s">
        <v>65</v>
      </c>
      <c r="I2469" s="55" t="s">
        <v>849</v>
      </c>
      <c r="J2469" s="55" t="s">
        <v>596</v>
      </c>
      <c r="K2469" s="55" t="s">
        <v>596</v>
      </c>
      <c r="L2469" s="55"/>
      <c r="M2469" s="8"/>
      <c r="N2469" s="58"/>
      <c r="O2469" s="55"/>
      <c r="P2469" s="55"/>
      <c r="Q2469" s="55"/>
      <c r="R2469" s="8"/>
      <c r="S2469" s="58"/>
      <c r="T2469" s="55"/>
      <c r="U2469" s="55"/>
      <c r="V2469" s="55"/>
      <c r="W2469" s="8"/>
      <c r="X2469" s="58"/>
      <c r="Y2469" s="55"/>
      <c r="Z2469" s="55"/>
      <c r="AA2469" s="55"/>
      <c r="AB2469" s="8"/>
      <c r="AC2469" s="58"/>
      <c r="AD2469" s="55"/>
      <c r="AE2469" s="55"/>
      <c r="AF2469" s="55"/>
      <c r="AG2469" s="8"/>
      <c r="AH2469" s="58"/>
      <c r="AI2469" s="55"/>
      <c r="AJ2469" s="55"/>
      <c r="AK2469" s="55">
        <v>0</v>
      </c>
      <c r="AL2469" s="8">
        <v>0</v>
      </c>
      <c r="AM2469" s="58">
        <v>0</v>
      </c>
      <c r="AN2469" s="237">
        <v>1</v>
      </c>
      <c r="AO2469" s="228"/>
      <c r="AP2469" s="55">
        <v>536.88</v>
      </c>
      <c r="AQ2469" s="200">
        <v>261494.54703756297</v>
      </c>
      <c r="AR2469" s="201">
        <v>0.48706330471904891</v>
      </c>
      <c r="AS2469" s="55">
        <v>1</v>
      </c>
      <c r="AT2469" s="55"/>
      <c r="AU2469" s="423">
        <v>702.29600000000005</v>
      </c>
      <c r="AV2469" s="200">
        <v>312445.52617571602</v>
      </c>
      <c r="AW2469" s="201">
        <v>0.44489150753487983</v>
      </c>
      <c r="AX2469" s="423">
        <v>1</v>
      </c>
      <c r="AY2469" s="55"/>
      <c r="AZ2469" s="424">
        <v>570.875</v>
      </c>
      <c r="BA2469" s="200">
        <v>254352.30789752965</v>
      </c>
      <c r="BB2469" s="201">
        <v>0.44554816360416843</v>
      </c>
      <c r="BC2469" s="425">
        <v>1</v>
      </c>
      <c r="BD2469" s="136"/>
    </row>
    <row r="2470" spans="1:56" s="4" customFormat="1" ht="11.25" customHeight="1">
      <c r="A2470" s="123">
        <v>527</v>
      </c>
      <c r="B2470" s="55" t="s">
        <v>105</v>
      </c>
      <c r="C2470" s="345">
        <v>8</v>
      </c>
      <c r="D2470" s="57">
        <v>31427</v>
      </c>
      <c r="E2470" s="94">
        <v>108</v>
      </c>
      <c r="F2470" s="55" t="s">
        <v>551</v>
      </c>
      <c r="G2470" s="55" t="s">
        <v>748</v>
      </c>
      <c r="H2470" s="55" t="s">
        <v>65</v>
      </c>
      <c r="I2470" s="55" t="s">
        <v>849</v>
      </c>
      <c r="J2470" s="55" t="s">
        <v>596</v>
      </c>
      <c r="K2470" s="55" t="s">
        <v>596</v>
      </c>
      <c r="L2470" s="55"/>
      <c r="M2470" s="8"/>
      <c r="N2470" s="58"/>
      <c r="O2470" s="55"/>
      <c r="P2470" s="55"/>
      <c r="Q2470" s="55"/>
      <c r="R2470" s="8"/>
      <c r="S2470" s="58"/>
      <c r="T2470" s="55"/>
      <c r="U2470" s="55"/>
      <c r="V2470" s="55"/>
      <c r="W2470" s="8"/>
      <c r="X2470" s="58"/>
      <c r="Y2470" s="55"/>
      <c r="Z2470" s="55"/>
      <c r="AA2470" s="55"/>
      <c r="AB2470" s="8"/>
      <c r="AC2470" s="58"/>
      <c r="AD2470" s="55"/>
      <c r="AE2470" s="55"/>
      <c r="AF2470" s="55"/>
      <c r="AG2470" s="8"/>
      <c r="AH2470" s="58"/>
      <c r="AI2470" s="55"/>
      <c r="AJ2470" s="55"/>
      <c r="AK2470" s="55">
        <v>389.36700000000002</v>
      </c>
      <c r="AL2470" s="8">
        <v>262159.02447503031</v>
      </c>
      <c r="AM2470" s="58">
        <v>0.67329543714549589</v>
      </c>
      <c r="AN2470" s="237">
        <v>1</v>
      </c>
      <c r="AO2470" s="228"/>
      <c r="AP2470" s="55">
        <v>566.74</v>
      </c>
      <c r="AQ2470" s="200">
        <v>275842.94213180832</v>
      </c>
      <c r="AR2470" s="201">
        <v>0.48671867546283715</v>
      </c>
      <c r="AS2470" s="55">
        <v>1</v>
      </c>
      <c r="AT2470" s="55"/>
      <c r="AU2470" s="423">
        <v>757.35599999999999</v>
      </c>
      <c r="AV2470" s="200">
        <v>336610.43545183295</v>
      </c>
      <c r="AW2470" s="201">
        <v>0.4444547022164384</v>
      </c>
      <c r="AX2470" s="423">
        <v>1</v>
      </c>
      <c r="AY2470" s="55"/>
      <c r="AZ2470" s="424">
        <v>593.31399999999996</v>
      </c>
      <c r="BA2470" s="200">
        <v>264515.9769651845</v>
      </c>
      <c r="BB2470" s="201">
        <v>0.44582797130218488</v>
      </c>
      <c r="BC2470" s="425">
        <v>1</v>
      </c>
      <c r="BD2470" s="136"/>
    </row>
    <row r="2471" spans="1:56" ht="11.25" customHeight="1">
      <c r="A2471" s="123">
        <v>527</v>
      </c>
      <c r="B2471" s="55" t="s">
        <v>106</v>
      </c>
      <c r="C2471" s="345">
        <v>9</v>
      </c>
      <c r="D2471" s="57">
        <v>34409</v>
      </c>
      <c r="E2471" s="94">
        <v>120</v>
      </c>
      <c r="F2471" s="55" t="s">
        <v>551</v>
      </c>
      <c r="G2471" s="55" t="s">
        <v>748</v>
      </c>
      <c r="H2471" s="55" t="s">
        <v>65</v>
      </c>
      <c r="I2471" s="55" t="s">
        <v>849</v>
      </c>
      <c r="J2471" s="55" t="s">
        <v>596</v>
      </c>
      <c r="K2471" s="55" t="s">
        <v>596</v>
      </c>
      <c r="L2471" s="55"/>
      <c r="M2471" s="8"/>
      <c r="N2471" s="58"/>
      <c r="O2471" s="55"/>
      <c r="P2471" s="55"/>
      <c r="Q2471" s="55"/>
      <c r="R2471" s="8"/>
      <c r="S2471" s="58"/>
      <c r="T2471" s="55"/>
      <c r="U2471" s="55"/>
      <c r="V2471" s="55"/>
      <c r="W2471" s="8"/>
      <c r="X2471" s="58"/>
      <c r="Y2471" s="55"/>
      <c r="Z2471" s="55"/>
      <c r="AA2471" s="55"/>
      <c r="AB2471" s="8"/>
      <c r="AC2471" s="58"/>
      <c r="AD2471" s="55"/>
      <c r="AE2471" s="55"/>
      <c r="AF2471" s="55"/>
      <c r="AG2471" s="8"/>
      <c r="AH2471" s="58"/>
      <c r="AI2471" s="55"/>
      <c r="AJ2471" s="55"/>
      <c r="AK2471" s="55">
        <v>172.18</v>
      </c>
      <c r="AL2471" s="8">
        <v>0</v>
      </c>
      <c r="AM2471" s="58">
        <v>0</v>
      </c>
      <c r="AN2471" s="237">
        <v>1</v>
      </c>
      <c r="AO2471" s="228"/>
      <c r="AP2471" s="55">
        <v>578.58000000000004</v>
      </c>
      <c r="AQ2471" s="200">
        <v>297812.56291269063</v>
      </c>
      <c r="AR2471" s="201">
        <v>0.51473013742730589</v>
      </c>
      <c r="AS2471" s="55">
        <v>1</v>
      </c>
      <c r="AT2471" s="55"/>
      <c r="AU2471" s="423">
        <v>9.2240000000000002</v>
      </c>
      <c r="AV2471" s="200">
        <v>5214.6121139755669</v>
      </c>
      <c r="AW2471" s="201">
        <v>0.56533088833212997</v>
      </c>
      <c r="AX2471" s="423">
        <v>1</v>
      </c>
      <c r="AY2471" s="55"/>
      <c r="AZ2471" s="424">
        <v>248.61699999999999</v>
      </c>
      <c r="BA2471" s="200">
        <v>122621.33490870633</v>
      </c>
      <c r="BB2471" s="201">
        <v>0.49321379836739376</v>
      </c>
      <c r="BC2471" s="425">
        <v>1</v>
      </c>
      <c r="BD2471" s="136"/>
    </row>
    <row r="2472" spans="1:56" ht="11.25" customHeight="1">
      <c r="A2472" s="123">
        <v>527</v>
      </c>
      <c r="B2472" s="55" t="s">
        <v>106</v>
      </c>
      <c r="C2472" s="345">
        <v>10</v>
      </c>
      <c r="D2472" s="57">
        <v>34635</v>
      </c>
      <c r="E2472" s="94">
        <v>120</v>
      </c>
      <c r="F2472" s="55" t="s">
        <v>551</v>
      </c>
      <c r="G2472" s="55" t="s">
        <v>748</v>
      </c>
      <c r="H2472" s="55" t="s">
        <v>65</v>
      </c>
      <c r="I2472" s="55" t="s">
        <v>849</v>
      </c>
      <c r="J2472" s="55" t="s">
        <v>596</v>
      </c>
      <c r="K2472" s="55" t="s">
        <v>596</v>
      </c>
      <c r="L2472" s="55"/>
      <c r="M2472" s="8"/>
      <c r="N2472" s="58"/>
      <c r="O2472" s="55"/>
      <c r="P2472" s="55"/>
      <c r="Q2472" s="55"/>
      <c r="R2472" s="8"/>
      <c r="S2472" s="58"/>
      <c r="T2472" s="55"/>
      <c r="U2472" s="55"/>
      <c r="V2472" s="55"/>
      <c r="W2472" s="8"/>
      <c r="X2472" s="58"/>
      <c r="Y2472" s="55"/>
      <c r="Z2472" s="55"/>
      <c r="AA2472" s="55"/>
      <c r="AB2472" s="8"/>
      <c r="AC2472" s="58"/>
      <c r="AD2472" s="55"/>
      <c r="AE2472" s="55"/>
      <c r="AF2472" s="55"/>
      <c r="AG2472" s="8"/>
      <c r="AH2472" s="58"/>
      <c r="AI2472" s="55"/>
      <c r="AJ2472" s="55"/>
      <c r="AK2472" s="55">
        <v>179.46700000000001</v>
      </c>
      <c r="AL2472" s="8">
        <v>0</v>
      </c>
      <c r="AM2472" s="58">
        <v>0</v>
      </c>
      <c r="AN2472" s="237">
        <v>1</v>
      </c>
      <c r="AO2472" s="228"/>
      <c r="AP2472" s="55">
        <v>21.321052631578947</v>
      </c>
      <c r="AQ2472" s="200">
        <v>16466.877015115642</v>
      </c>
      <c r="AR2472" s="201">
        <v>0.77232945763317018</v>
      </c>
      <c r="AS2472" s="55">
        <v>1</v>
      </c>
      <c r="AT2472" s="55"/>
      <c r="AU2472" s="423">
        <v>788.58900000000006</v>
      </c>
      <c r="AV2472" s="200">
        <v>369923.77928222349</v>
      </c>
      <c r="AW2472" s="201">
        <v>0.46909578916548855</v>
      </c>
      <c r="AX2472" s="423">
        <v>1</v>
      </c>
      <c r="AY2472" s="55"/>
      <c r="AZ2472" s="424">
        <v>584.21400000000006</v>
      </c>
      <c r="BA2472" s="200">
        <v>276725.68284043268</v>
      </c>
      <c r="BB2472" s="201">
        <v>0.47367177582261405</v>
      </c>
      <c r="BC2472" s="425">
        <v>1</v>
      </c>
      <c r="BD2472" s="136"/>
    </row>
    <row r="2473" spans="1:56" ht="11.25" customHeight="1">
      <c r="A2473" s="357">
        <v>528</v>
      </c>
      <c r="B2473" s="263" t="s">
        <v>378</v>
      </c>
      <c r="C2473" s="344">
        <v>0</v>
      </c>
      <c r="D2473" s="264"/>
      <c r="E2473" s="421">
        <v>480</v>
      </c>
      <c r="F2473" s="263" t="s">
        <v>518</v>
      </c>
      <c r="G2473" s="263" t="s">
        <v>589</v>
      </c>
      <c r="H2473" s="263" t="s">
        <v>370</v>
      </c>
      <c r="I2473" s="263" t="s">
        <v>103</v>
      </c>
      <c r="J2473" s="263"/>
      <c r="K2473" s="263"/>
      <c r="L2473" s="267">
        <v>2337.9116999999997</v>
      </c>
      <c r="M2473" s="265">
        <v>0</v>
      </c>
      <c r="N2473" s="268">
        <v>0</v>
      </c>
      <c r="O2473" s="263"/>
      <c r="P2473" s="263"/>
      <c r="Q2473" s="267">
        <v>3033.04855</v>
      </c>
      <c r="R2473" s="265">
        <v>0</v>
      </c>
      <c r="S2473" s="268">
        <v>0</v>
      </c>
      <c r="T2473" s="263"/>
      <c r="U2473" s="263"/>
      <c r="V2473" s="267">
        <v>3389.4078000000004</v>
      </c>
      <c r="W2473" s="265">
        <v>0</v>
      </c>
      <c r="X2473" s="268">
        <v>0</v>
      </c>
      <c r="Y2473" s="263"/>
      <c r="Z2473" s="263"/>
      <c r="AA2473" s="265">
        <v>2971.43815</v>
      </c>
      <c r="AB2473" s="265">
        <v>0</v>
      </c>
      <c r="AC2473" s="268">
        <v>0</v>
      </c>
      <c r="AD2473" s="263"/>
      <c r="AE2473" s="263"/>
      <c r="AF2473" s="271">
        <v>3022.2627499999999</v>
      </c>
      <c r="AG2473" s="265">
        <v>0</v>
      </c>
      <c r="AH2473" s="268">
        <v>0</v>
      </c>
      <c r="AI2473" s="263"/>
      <c r="AJ2473" s="263"/>
      <c r="AK2473" s="263">
        <v>2847.2123999999999</v>
      </c>
      <c r="AL2473" s="265">
        <v>0</v>
      </c>
      <c r="AM2473" s="268">
        <v>0</v>
      </c>
      <c r="AN2473" s="263"/>
      <c r="AO2473" s="313"/>
      <c r="AP2473" s="263">
        <v>2414.7754500000001</v>
      </c>
      <c r="AQ2473" s="265">
        <v>0</v>
      </c>
      <c r="AR2473" s="268">
        <v>0</v>
      </c>
      <c r="AS2473" s="263"/>
      <c r="AT2473" s="263"/>
      <c r="AU2473" s="422">
        <v>1930.0711500000002</v>
      </c>
      <c r="AV2473" s="265">
        <v>0</v>
      </c>
      <c r="AW2473" s="268">
        <v>0</v>
      </c>
      <c r="AX2473" s="422"/>
      <c r="AY2473" s="263"/>
      <c r="AZ2473" s="422">
        <v>2369.1945000000001</v>
      </c>
      <c r="BA2473" s="265">
        <v>0</v>
      </c>
      <c r="BB2473" s="268">
        <v>0</v>
      </c>
      <c r="BC2473" s="422"/>
      <c r="BD2473" s="263"/>
    </row>
    <row r="2474" spans="1:56" ht="11.25" customHeight="1">
      <c r="A2474" s="123">
        <v>528</v>
      </c>
      <c r="B2474" s="55" t="s">
        <v>378</v>
      </c>
      <c r="C2474" s="345">
        <v>1</v>
      </c>
      <c r="D2474" s="57">
        <v>35520</v>
      </c>
      <c r="E2474" s="8">
        <v>120</v>
      </c>
      <c r="F2474" s="55" t="s">
        <v>518</v>
      </c>
      <c r="G2474" s="55" t="s">
        <v>589</v>
      </c>
      <c r="H2474" s="55" t="s">
        <v>370</v>
      </c>
      <c r="I2474" s="55" t="s">
        <v>103</v>
      </c>
      <c r="J2474" s="55"/>
      <c r="K2474" s="55"/>
      <c r="L2474" s="56"/>
      <c r="M2474" s="200"/>
      <c r="N2474" s="201"/>
      <c r="O2474" s="56"/>
      <c r="P2474" s="56"/>
      <c r="Q2474" s="56"/>
      <c r="R2474" s="200"/>
      <c r="S2474" s="201"/>
      <c r="T2474" s="56"/>
      <c r="U2474" s="56"/>
      <c r="V2474" s="56"/>
      <c r="W2474" s="200"/>
      <c r="X2474" s="201"/>
      <c r="Y2474" s="56"/>
      <c r="Z2474" s="56"/>
      <c r="AA2474" s="56"/>
      <c r="AB2474" s="200"/>
      <c r="AC2474" s="201"/>
      <c r="AD2474" s="56"/>
      <c r="AE2474" s="56"/>
      <c r="AF2474" s="56"/>
      <c r="AG2474" s="200"/>
      <c r="AH2474" s="201"/>
      <c r="AI2474" s="56"/>
      <c r="AJ2474" s="56"/>
      <c r="AK2474" s="55">
        <v>749.52355</v>
      </c>
      <c r="AL2474" s="8">
        <v>0</v>
      </c>
      <c r="AM2474" s="58">
        <v>0</v>
      </c>
      <c r="AN2474" s="55"/>
      <c r="AO2474" s="228"/>
      <c r="AP2474" s="56">
        <v>679.28</v>
      </c>
      <c r="AQ2474" s="200">
        <v>0</v>
      </c>
      <c r="AR2474" s="201">
        <v>0</v>
      </c>
      <c r="AS2474" s="56"/>
      <c r="AT2474" s="56"/>
      <c r="AU2474" s="423">
        <v>605.91520000000014</v>
      </c>
      <c r="AV2474" s="200">
        <v>0</v>
      </c>
      <c r="AW2474" s="201">
        <v>0</v>
      </c>
      <c r="AX2474" s="423"/>
      <c r="AY2474" s="56"/>
      <c r="AZ2474" s="423">
        <v>607.01964999999996</v>
      </c>
      <c r="BA2474" s="200">
        <v>0</v>
      </c>
      <c r="BB2474" s="201">
        <v>0</v>
      </c>
      <c r="BC2474" s="425"/>
      <c r="BD2474" s="139"/>
    </row>
    <row r="2475" spans="1:56" s="4" customFormat="1" ht="11.25" customHeight="1">
      <c r="A2475" s="123">
        <v>528</v>
      </c>
      <c r="B2475" s="55" t="s">
        <v>378</v>
      </c>
      <c r="C2475" s="345">
        <v>2</v>
      </c>
      <c r="D2475" s="57">
        <v>35452</v>
      </c>
      <c r="E2475" s="8">
        <v>120</v>
      </c>
      <c r="F2475" s="55" t="s">
        <v>518</v>
      </c>
      <c r="G2475" s="55" t="s">
        <v>589</v>
      </c>
      <c r="H2475" s="55" t="s">
        <v>370</v>
      </c>
      <c r="I2475" s="55" t="s">
        <v>103</v>
      </c>
      <c r="J2475" s="55"/>
      <c r="K2475" s="55"/>
      <c r="L2475" s="55"/>
      <c r="M2475" s="8"/>
      <c r="N2475" s="58"/>
      <c r="O2475" s="55"/>
      <c r="P2475" s="55"/>
      <c r="Q2475" s="55"/>
      <c r="R2475" s="8"/>
      <c r="S2475" s="58"/>
      <c r="T2475" s="55"/>
      <c r="U2475" s="55"/>
      <c r="V2475" s="55"/>
      <c r="W2475" s="8"/>
      <c r="X2475" s="58"/>
      <c r="Y2475" s="55"/>
      <c r="Z2475" s="55"/>
      <c r="AA2475" s="55"/>
      <c r="AB2475" s="8"/>
      <c r="AC2475" s="58"/>
      <c r="AD2475" s="55"/>
      <c r="AE2475" s="55"/>
      <c r="AF2475" s="55"/>
      <c r="AG2475" s="8"/>
      <c r="AH2475" s="58"/>
      <c r="AI2475" s="55"/>
      <c r="AJ2475" s="55"/>
      <c r="AK2475" s="55">
        <v>711.71354999999994</v>
      </c>
      <c r="AL2475" s="8">
        <v>0</v>
      </c>
      <c r="AM2475" s="58">
        <v>0</v>
      </c>
      <c r="AN2475" s="55"/>
      <c r="AO2475" s="228"/>
      <c r="AP2475" s="55">
        <v>473.8</v>
      </c>
      <c r="AQ2475" s="200">
        <v>0</v>
      </c>
      <c r="AR2475" s="201">
        <v>0</v>
      </c>
      <c r="AS2475" s="55"/>
      <c r="AT2475" s="55"/>
      <c r="AU2475" s="423">
        <v>154.52350000000004</v>
      </c>
      <c r="AV2475" s="200">
        <v>0</v>
      </c>
      <c r="AW2475" s="201">
        <v>0</v>
      </c>
      <c r="AX2475" s="423"/>
      <c r="AY2475" s="55"/>
      <c r="AZ2475" s="423">
        <v>609.87530000000004</v>
      </c>
      <c r="BA2475" s="200">
        <v>0</v>
      </c>
      <c r="BB2475" s="201">
        <v>0</v>
      </c>
      <c r="BC2475" s="425"/>
      <c r="BD2475" s="136"/>
    </row>
    <row r="2476" spans="1:56" s="4" customFormat="1" ht="11.25" customHeight="1">
      <c r="A2476" s="123">
        <v>528</v>
      </c>
      <c r="B2476" s="55" t="s">
        <v>378</v>
      </c>
      <c r="C2476" s="345">
        <v>3</v>
      </c>
      <c r="D2476" s="57">
        <v>35452</v>
      </c>
      <c r="E2476" s="8">
        <v>120</v>
      </c>
      <c r="F2476" s="55" t="s">
        <v>518</v>
      </c>
      <c r="G2476" s="55" t="s">
        <v>589</v>
      </c>
      <c r="H2476" s="55" t="s">
        <v>370</v>
      </c>
      <c r="I2476" s="55" t="s">
        <v>103</v>
      </c>
      <c r="J2476" s="55"/>
      <c r="K2476" s="55"/>
      <c r="L2476" s="55"/>
      <c r="M2476" s="8"/>
      <c r="N2476" s="58"/>
      <c r="O2476" s="55"/>
      <c r="P2476" s="55"/>
      <c r="Q2476" s="55"/>
      <c r="R2476" s="8"/>
      <c r="S2476" s="58"/>
      <c r="T2476" s="55"/>
      <c r="U2476" s="55"/>
      <c r="V2476" s="55"/>
      <c r="W2476" s="8"/>
      <c r="X2476" s="58"/>
      <c r="Y2476" s="55"/>
      <c r="Z2476" s="55"/>
      <c r="AA2476" s="55"/>
      <c r="AB2476" s="8"/>
      <c r="AC2476" s="58"/>
      <c r="AD2476" s="55"/>
      <c r="AE2476" s="55"/>
      <c r="AF2476" s="55"/>
      <c r="AG2476" s="8"/>
      <c r="AH2476" s="58"/>
      <c r="AI2476" s="55"/>
      <c r="AJ2476" s="55"/>
      <c r="AK2476" s="55">
        <v>689.72405000000003</v>
      </c>
      <c r="AL2476" s="8">
        <v>0</v>
      </c>
      <c r="AM2476" s="58">
        <v>0</v>
      </c>
      <c r="AN2476" s="55"/>
      <c r="AO2476" s="228"/>
      <c r="AP2476" s="56">
        <v>620.28</v>
      </c>
      <c r="AQ2476" s="200">
        <v>0</v>
      </c>
      <c r="AR2476" s="201">
        <v>0</v>
      </c>
      <c r="AS2476" s="56"/>
      <c r="AT2476" s="56"/>
      <c r="AU2476" s="423">
        <v>570.80165000000011</v>
      </c>
      <c r="AV2476" s="200">
        <v>0</v>
      </c>
      <c r="AW2476" s="201">
        <v>0</v>
      </c>
      <c r="AX2476" s="423"/>
      <c r="AY2476" s="56"/>
      <c r="AZ2476" s="423">
        <v>555.27965000000006</v>
      </c>
      <c r="BA2476" s="200">
        <v>0</v>
      </c>
      <c r="BB2476" s="201">
        <v>0</v>
      </c>
      <c r="BC2476" s="425"/>
      <c r="BD2476" s="139"/>
    </row>
    <row r="2477" spans="1:56" ht="11.25" customHeight="1">
      <c r="A2477" s="123">
        <v>528</v>
      </c>
      <c r="B2477" s="55" t="s">
        <v>378</v>
      </c>
      <c r="C2477" s="345">
        <v>4</v>
      </c>
      <c r="D2477" s="57">
        <v>35359</v>
      </c>
      <c r="E2477" s="8">
        <v>120</v>
      </c>
      <c r="F2477" s="55" t="s">
        <v>518</v>
      </c>
      <c r="G2477" s="55" t="s">
        <v>589</v>
      </c>
      <c r="H2477" s="55" t="s">
        <v>370</v>
      </c>
      <c r="I2477" s="55" t="s">
        <v>103</v>
      </c>
      <c r="J2477" s="55"/>
      <c r="K2477" s="55"/>
      <c r="L2477" s="55"/>
      <c r="M2477" s="8"/>
      <c r="N2477" s="58"/>
      <c r="O2477" s="55"/>
      <c r="P2477" s="55"/>
      <c r="Q2477" s="55"/>
      <c r="R2477" s="8"/>
      <c r="S2477" s="58"/>
      <c r="T2477" s="55"/>
      <c r="U2477" s="55"/>
      <c r="V2477" s="55"/>
      <c r="W2477" s="8"/>
      <c r="X2477" s="58"/>
      <c r="Y2477" s="55"/>
      <c r="Z2477" s="55"/>
      <c r="AA2477" s="55"/>
      <c r="AB2477" s="8"/>
      <c r="AC2477" s="58"/>
      <c r="AD2477" s="55"/>
      <c r="AE2477" s="55"/>
      <c r="AF2477" s="55"/>
      <c r="AG2477" s="8"/>
      <c r="AH2477" s="58"/>
      <c r="AI2477" s="55"/>
      <c r="AJ2477" s="55"/>
      <c r="AK2477" s="55">
        <v>696.25125000000003</v>
      </c>
      <c r="AL2477" s="8">
        <v>0</v>
      </c>
      <c r="AM2477" s="58">
        <v>0</v>
      </c>
      <c r="AN2477" s="55"/>
      <c r="AO2477" s="228"/>
      <c r="AP2477" s="55">
        <v>641.41999999999996</v>
      </c>
      <c r="AQ2477" s="200">
        <v>0</v>
      </c>
      <c r="AR2477" s="201">
        <v>0</v>
      </c>
      <c r="AS2477" s="55"/>
      <c r="AT2477" s="55"/>
      <c r="AU2477" s="423">
        <v>598.83080000000007</v>
      </c>
      <c r="AV2477" s="200">
        <v>0</v>
      </c>
      <c r="AW2477" s="201">
        <v>0</v>
      </c>
      <c r="AX2477" s="423"/>
      <c r="AY2477" s="55"/>
      <c r="AZ2477" s="423">
        <v>597.01990000000012</v>
      </c>
      <c r="BA2477" s="200">
        <v>0</v>
      </c>
      <c r="BB2477" s="201">
        <v>0</v>
      </c>
      <c r="BC2477" s="425"/>
      <c r="BD2477" s="136"/>
    </row>
    <row r="2478" spans="1:56" ht="11.25" customHeight="1">
      <c r="A2478" s="357">
        <v>529</v>
      </c>
      <c r="B2478" s="263" t="s">
        <v>1042</v>
      </c>
      <c r="C2478" s="344">
        <v>0</v>
      </c>
      <c r="D2478" s="264"/>
      <c r="E2478" s="421">
        <v>240</v>
      </c>
      <c r="F2478" s="263" t="s">
        <v>518</v>
      </c>
      <c r="G2478" s="263" t="s">
        <v>589</v>
      </c>
      <c r="H2478" s="263" t="s">
        <v>370</v>
      </c>
      <c r="I2478" s="263" t="s">
        <v>103</v>
      </c>
      <c r="J2478" s="263"/>
      <c r="K2478" s="263"/>
      <c r="L2478" s="267">
        <v>1201.4028000000001</v>
      </c>
      <c r="M2478" s="265">
        <v>0</v>
      </c>
      <c r="N2478" s="268">
        <v>0</v>
      </c>
      <c r="O2478" s="263"/>
      <c r="P2478" s="263"/>
      <c r="Q2478" s="267">
        <v>1573.0154</v>
      </c>
      <c r="R2478" s="265">
        <v>0</v>
      </c>
      <c r="S2478" s="268">
        <v>0</v>
      </c>
      <c r="T2478" s="263"/>
      <c r="U2478" s="263"/>
      <c r="V2478" s="267">
        <v>1785.3782499999998</v>
      </c>
      <c r="W2478" s="265">
        <v>0</v>
      </c>
      <c r="X2478" s="268">
        <v>0</v>
      </c>
      <c r="Y2478" s="263"/>
      <c r="Z2478" s="263"/>
      <c r="AA2478" s="265">
        <v>1617.9296999999999</v>
      </c>
      <c r="AB2478" s="265">
        <v>0</v>
      </c>
      <c r="AC2478" s="268">
        <v>0</v>
      </c>
      <c r="AD2478" s="263"/>
      <c r="AE2478" s="263"/>
      <c r="AF2478" s="271">
        <v>1641.2723999999998</v>
      </c>
      <c r="AG2478" s="265">
        <v>0</v>
      </c>
      <c r="AH2478" s="268">
        <v>0</v>
      </c>
      <c r="AI2478" s="263"/>
      <c r="AJ2478" s="263"/>
      <c r="AK2478" s="263">
        <v>1565.9210499999999</v>
      </c>
      <c r="AL2478" s="265">
        <v>0</v>
      </c>
      <c r="AM2478" s="268">
        <v>0</v>
      </c>
      <c r="AN2478" s="263"/>
      <c r="AO2478" s="313"/>
      <c r="AP2478" s="263">
        <v>1382.3933000000002</v>
      </c>
      <c r="AQ2478" s="265">
        <v>0</v>
      </c>
      <c r="AR2478" s="268">
        <v>0</v>
      </c>
      <c r="AS2478" s="263"/>
      <c r="AT2478" s="263"/>
      <c r="AU2478" s="422">
        <v>1286.8434499999998</v>
      </c>
      <c r="AV2478" s="265">
        <v>0</v>
      </c>
      <c r="AW2478" s="268">
        <v>0</v>
      </c>
      <c r="AX2478" s="422"/>
      <c r="AY2478" s="263"/>
      <c r="AZ2478" s="422">
        <v>1379.7466000000002</v>
      </c>
      <c r="BA2478" s="265">
        <v>0</v>
      </c>
      <c r="BB2478" s="268">
        <v>0</v>
      </c>
      <c r="BC2478" s="422"/>
      <c r="BD2478" s="263"/>
    </row>
    <row r="2479" spans="1:56" s="4" customFormat="1" ht="11.25" customHeight="1">
      <c r="A2479" s="123">
        <v>529</v>
      </c>
      <c r="B2479" s="55" t="s">
        <v>1042</v>
      </c>
      <c r="C2479" s="345">
        <v>1</v>
      </c>
      <c r="D2479" s="57">
        <v>41542</v>
      </c>
      <c r="E2479" s="8">
        <v>60</v>
      </c>
      <c r="F2479" s="55" t="s">
        <v>518</v>
      </c>
      <c r="G2479" s="55" t="s">
        <v>589</v>
      </c>
      <c r="H2479" s="55" t="s">
        <v>370</v>
      </c>
      <c r="I2479" s="55" t="s">
        <v>103</v>
      </c>
      <c r="J2479" s="55"/>
      <c r="K2479" s="55"/>
      <c r="L2479" s="56"/>
      <c r="M2479" s="200">
        <v>0</v>
      </c>
      <c r="N2479" s="201">
        <v>0</v>
      </c>
      <c r="O2479" s="56"/>
      <c r="P2479" s="56"/>
      <c r="Q2479" s="243">
        <v>393.25385</v>
      </c>
      <c r="R2479" s="200">
        <v>0</v>
      </c>
      <c r="S2479" s="58">
        <v>0</v>
      </c>
      <c r="T2479" s="56"/>
      <c r="U2479" s="56"/>
      <c r="V2479" s="243"/>
      <c r="W2479" s="200">
        <v>0</v>
      </c>
      <c r="X2479" s="58">
        <v>0</v>
      </c>
      <c r="Y2479" s="56"/>
      <c r="Z2479" s="56"/>
      <c r="AA2479" s="243"/>
      <c r="AB2479" s="8"/>
      <c r="AC2479" s="58"/>
      <c r="AD2479" s="56"/>
      <c r="AE2479" s="56"/>
      <c r="AF2479" s="243"/>
      <c r="AG2479" s="8"/>
      <c r="AH2479" s="58"/>
      <c r="AI2479" s="56"/>
      <c r="AJ2479" s="56"/>
      <c r="AK2479" s="55">
        <v>403.56205</v>
      </c>
      <c r="AL2479" s="8">
        <v>0</v>
      </c>
      <c r="AM2479" s="58">
        <v>0</v>
      </c>
      <c r="AN2479" s="55"/>
      <c r="AO2479" s="228"/>
      <c r="AP2479" s="56">
        <v>347.91</v>
      </c>
      <c r="AQ2479" s="200">
        <v>0</v>
      </c>
      <c r="AR2479" s="201">
        <v>0</v>
      </c>
      <c r="AS2479" s="56"/>
      <c r="AT2479" s="56"/>
      <c r="AU2479" s="423">
        <v>334.93689999999998</v>
      </c>
      <c r="AV2479" s="200">
        <v>0</v>
      </c>
      <c r="AW2479" s="201">
        <v>0</v>
      </c>
      <c r="AX2479" s="423"/>
      <c r="AY2479" s="56"/>
      <c r="AZ2479" s="423">
        <v>327.89230000000003</v>
      </c>
      <c r="BA2479" s="200">
        <v>0</v>
      </c>
      <c r="BB2479" s="201">
        <v>0</v>
      </c>
      <c r="BC2479" s="425"/>
      <c r="BD2479" s="139"/>
    </row>
    <row r="2480" spans="1:56" ht="11.25" customHeight="1">
      <c r="A2480" s="123">
        <v>529</v>
      </c>
      <c r="B2480" s="55" t="s">
        <v>1042</v>
      </c>
      <c r="C2480" s="345">
        <v>2</v>
      </c>
      <c r="D2480" s="57">
        <v>41594</v>
      </c>
      <c r="E2480" s="8">
        <v>60</v>
      </c>
      <c r="F2480" s="55" t="s">
        <v>518</v>
      </c>
      <c r="G2480" s="55" t="s">
        <v>589</v>
      </c>
      <c r="H2480" s="55" t="s">
        <v>370</v>
      </c>
      <c r="I2480" s="55" t="s">
        <v>103</v>
      </c>
      <c r="J2480" s="55"/>
      <c r="K2480" s="55"/>
      <c r="L2480" s="55"/>
      <c r="M2480" s="8">
        <v>0</v>
      </c>
      <c r="N2480" s="58">
        <v>0</v>
      </c>
      <c r="O2480" s="55"/>
      <c r="P2480" s="55"/>
      <c r="Q2480" s="197">
        <v>393.25385</v>
      </c>
      <c r="R2480" s="8">
        <v>0</v>
      </c>
      <c r="S2480" s="58">
        <v>0</v>
      </c>
      <c r="T2480" s="55"/>
      <c r="U2480" s="55"/>
      <c r="V2480" s="197"/>
      <c r="W2480" s="8">
        <v>0</v>
      </c>
      <c r="X2480" s="58">
        <v>0</v>
      </c>
      <c r="Y2480" s="55"/>
      <c r="Z2480" s="55"/>
      <c r="AA2480" s="197"/>
      <c r="AB2480" s="8"/>
      <c r="AC2480" s="58"/>
      <c r="AD2480" s="55"/>
      <c r="AE2480" s="55"/>
      <c r="AF2480" s="197"/>
      <c r="AG2480" s="8"/>
      <c r="AH2480" s="58"/>
      <c r="AI2480" s="55"/>
      <c r="AJ2480" s="55"/>
      <c r="AK2480" s="55">
        <v>373.06529999999998</v>
      </c>
      <c r="AL2480" s="8">
        <v>0</v>
      </c>
      <c r="AM2480" s="58">
        <v>0</v>
      </c>
      <c r="AN2480" s="55"/>
      <c r="AO2480" s="228"/>
      <c r="AP2480" s="55">
        <v>323.39</v>
      </c>
      <c r="AQ2480" s="200">
        <v>0</v>
      </c>
      <c r="AR2480" s="201">
        <v>0</v>
      </c>
      <c r="AS2480" s="55"/>
      <c r="AT2480" s="55"/>
      <c r="AU2480" s="423">
        <v>346.21025000000003</v>
      </c>
      <c r="AV2480" s="200">
        <v>0</v>
      </c>
      <c r="AW2480" s="201">
        <v>0</v>
      </c>
      <c r="AX2480" s="423"/>
      <c r="AY2480" s="55"/>
      <c r="AZ2480" s="423">
        <v>349.82209999999998</v>
      </c>
      <c r="BA2480" s="200">
        <v>0</v>
      </c>
      <c r="BB2480" s="201">
        <v>0</v>
      </c>
      <c r="BC2480" s="425"/>
      <c r="BD2480" s="136"/>
    </row>
    <row r="2481" spans="1:56" ht="11.25" customHeight="1">
      <c r="A2481" s="123">
        <v>529</v>
      </c>
      <c r="B2481" s="55" t="s">
        <v>1042</v>
      </c>
      <c r="C2481" s="345">
        <v>3</v>
      </c>
      <c r="D2481" s="57">
        <v>41544</v>
      </c>
      <c r="E2481" s="8">
        <v>60</v>
      </c>
      <c r="F2481" s="55" t="s">
        <v>518</v>
      </c>
      <c r="G2481" s="55" t="s">
        <v>589</v>
      </c>
      <c r="H2481" s="55" t="s">
        <v>370</v>
      </c>
      <c r="I2481" s="55" t="s">
        <v>103</v>
      </c>
      <c r="J2481" s="55"/>
      <c r="K2481" s="55"/>
      <c r="L2481" s="136"/>
      <c r="M2481" s="126">
        <v>0</v>
      </c>
      <c r="N2481" s="221">
        <v>0</v>
      </c>
      <c r="O2481" s="136"/>
      <c r="P2481" s="136"/>
      <c r="Q2481" s="222">
        <v>393.25385</v>
      </c>
      <c r="R2481" s="126">
        <v>0</v>
      </c>
      <c r="S2481" s="221">
        <v>0</v>
      </c>
      <c r="T2481" s="136"/>
      <c r="U2481" s="136"/>
      <c r="V2481" s="222"/>
      <c r="W2481" s="126">
        <v>0</v>
      </c>
      <c r="X2481" s="221">
        <v>0</v>
      </c>
      <c r="Y2481" s="136"/>
      <c r="Z2481" s="136"/>
      <c r="AA2481" s="222"/>
      <c r="AB2481" s="126"/>
      <c r="AC2481" s="221"/>
      <c r="AD2481" s="136"/>
      <c r="AE2481" s="136"/>
      <c r="AF2481" s="222"/>
      <c r="AG2481" s="126"/>
      <c r="AH2481" s="221"/>
      <c r="AI2481" s="136"/>
      <c r="AJ2481" s="136"/>
      <c r="AK2481" s="136">
        <v>367.93109999999996</v>
      </c>
      <c r="AL2481" s="8">
        <v>0</v>
      </c>
      <c r="AM2481" s="58">
        <v>0</v>
      </c>
      <c r="AN2481" s="55"/>
      <c r="AO2481" s="237"/>
      <c r="AP2481" s="139">
        <v>338.71</v>
      </c>
      <c r="AQ2481" s="200">
        <v>0</v>
      </c>
      <c r="AR2481" s="201">
        <v>0</v>
      </c>
      <c r="AS2481" s="139"/>
      <c r="AT2481" s="139"/>
      <c r="AU2481" s="423">
        <v>316.11149999999998</v>
      </c>
      <c r="AV2481" s="200">
        <v>0</v>
      </c>
      <c r="AW2481" s="201">
        <v>0</v>
      </c>
      <c r="AX2481" s="423"/>
      <c r="AY2481" s="139"/>
      <c r="AZ2481" s="423">
        <v>397.19405000000006</v>
      </c>
      <c r="BA2481" s="200">
        <v>0</v>
      </c>
      <c r="BB2481" s="201">
        <v>0</v>
      </c>
      <c r="BC2481" s="425"/>
      <c r="BD2481" s="139"/>
    </row>
    <row r="2482" spans="1:56" s="4" customFormat="1" ht="11.25" customHeight="1">
      <c r="A2482" s="123">
        <v>529</v>
      </c>
      <c r="B2482" s="136" t="s">
        <v>1042</v>
      </c>
      <c r="C2482" s="346">
        <v>4</v>
      </c>
      <c r="D2482" s="140">
        <v>41672</v>
      </c>
      <c r="E2482" s="126">
        <v>60</v>
      </c>
      <c r="F2482" s="136" t="s">
        <v>518</v>
      </c>
      <c r="G2482" s="136" t="s">
        <v>589</v>
      </c>
      <c r="H2482" s="136" t="s">
        <v>370</v>
      </c>
      <c r="I2482" s="55" t="s">
        <v>103</v>
      </c>
      <c r="J2482" s="55"/>
      <c r="K2482" s="55"/>
      <c r="L2482" s="136"/>
      <c r="M2482" s="126">
        <v>0</v>
      </c>
      <c r="N2482" s="221">
        <v>0</v>
      </c>
      <c r="O2482" s="136"/>
      <c r="P2482" s="136"/>
      <c r="Q2482" s="222">
        <v>393.25385</v>
      </c>
      <c r="R2482" s="126">
        <v>0</v>
      </c>
      <c r="S2482" s="221">
        <v>0</v>
      </c>
      <c r="T2482" s="136"/>
      <c r="U2482" s="136"/>
      <c r="V2482" s="222"/>
      <c r="W2482" s="126">
        <v>0</v>
      </c>
      <c r="X2482" s="221">
        <v>0</v>
      </c>
      <c r="Y2482" s="136"/>
      <c r="Z2482" s="136"/>
      <c r="AA2482" s="222"/>
      <c r="AB2482" s="126"/>
      <c r="AC2482" s="221"/>
      <c r="AD2482" s="136"/>
      <c r="AE2482" s="136"/>
      <c r="AF2482" s="222"/>
      <c r="AG2482" s="126"/>
      <c r="AH2482" s="221"/>
      <c r="AI2482" s="136"/>
      <c r="AJ2482" s="136"/>
      <c r="AK2482" s="136">
        <v>421.36260000000004</v>
      </c>
      <c r="AL2482" s="8">
        <v>0</v>
      </c>
      <c r="AM2482" s="58">
        <v>0</v>
      </c>
      <c r="AN2482" s="136"/>
      <c r="AO2482" s="237"/>
      <c r="AP2482" s="136">
        <v>372.38</v>
      </c>
      <c r="AQ2482" s="200">
        <v>0</v>
      </c>
      <c r="AR2482" s="201">
        <v>0</v>
      </c>
      <c r="AS2482" s="136"/>
      <c r="AT2482" s="136"/>
      <c r="AU2482" s="423">
        <v>289.58479999999997</v>
      </c>
      <c r="AV2482" s="200">
        <v>0</v>
      </c>
      <c r="AW2482" s="201">
        <v>0</v>
      </c>
      <c r="AX2482" s="423"/>
      <c r="AY2482" s="136"/>
      <c r="AZ2482" s="423">
        <v>304.83814999999998</v>
      </c>
      <c r="BA2482" s="200">
        <v>0</v>
      </c>
      <c r="BB2482" s="201">
        <v>0</v>
      </c>
      <c r="BC2482" s="425"/>
      <c r="BD2482" s="136"/>
    </row>
    <row r="2483" spans="1:56" s="4" customFormat="1" ht="11.25" customHeight="1">
      <c r="A2483" s="357">
        <v>530</v>
      </c>
      <c r="B2483" s="279" t="s">
        <v>274</v>
      </c>
      <c r="C2483" s="347">
        <v>0</v>
      </c>
      <c r="D2483" s="280"/>
      <c r="E2483" s="421">
        <v>0</v>
      </c>
      <c r="F2483" s="279" t="s">
        <v>144</v>
      </c>
      <c r="G2483" s="279" t="s">
        <v>748</v>
      </c>
      <c r="H2483" s="279" t="s">
        <v>145</v>
      </c>
      <c r="I2483" s="279" t="s">
        <v>103</v>
      </c>
      <c r="J2483" s="279"/>
      <c r="K2483" s="279"/>
      <c r="L2483" s="290" t="s">
        <v>238</v>
      </c>
      <c r="M2483" s="269">
        <v>0</v>
      </c>
      <c r="N2483" s="282">
        <v>0</v>
      </c>
      <c r="O2483" s="279"/>
      <c r="P2483" s="263"/>
      <c r="Q2483" s="290" t="s">
        <v>238</v>
      </c>
      <c r="R2483" s="269">
        <v>0</v>
      </c>
      <c r="S2483" s="282">
        <v>0</v>
      </c>
      <c r="T2483" s="279"/>
      <c r="U2483" s="263"/>
      <c r="V2483" s="290" t="s">
        <v>238</v>
      </c>
      <c r="W2483" s="269">
        <v>0</v>
      </c>
      <c r="X2483" s="282">
        <v>0</v>
      </c>
      <c r="Y2483" s="279"/>
      <c r="Z2483" s="263"/>
      <c r="AA2483" s="281" t="s">
        <v>238</v>
      </c>
      <c r="AB2483" s="269">
        <v>0</v>
      </c>
      <c r="AC2483" s="282">
        <v>0</v>
      </c>
      <c r="AD2483" s="279"/>
      <c r="AE2483" s="263"/>
      <c r="AF2483" s="281" t="s">
        <v>238</v>
      </c>
      <c r="AG2483" s="269">
        <v>0</v>
      </c>
      <c r="AH2483" s="282">
        <v>0</v>
      </c>
      <c r="AI2483" s="279"/>
      <c r="AJ2483" s="263"/>
      <c r="AK2483" s="279"/>
      <c r="AL2483" s="265">
        <v>0</v>
      </c>
      <c r="AM2483" s="268">
        <v>0</v>
      </c>
      <c r="AN2483" s="263"/>
      <c r="AO2483" s="316"/>
      <c r="AP2483" s="279"/>
      <c r="AQ2483" s="265">
        <v>0</v>
      </c>
      <c r="AR2483" s="268">
        <v>0</v>
      </c>
      <c r="AS2483" s="279"/>
      <c r="AT2483" s="279"/>
      <c r="AU2483" s="422">
        <v>0</v>
      </c>
      <c r="AV2483" s="265">
        <v>0</v>
      </c>
      <c r="AW2483" s="268">
        <v>0</v>
      </c>
      <c r="AX2483" s="422"/>
      <c r="AY2483" s="279"/>
      <c r="AZ2483" s="422">
        <v>0</v>
      </c>
      <c r="BA2483" s="265">
        <v>0</v>
      </c>
      <c r="BB2483" s="268">
        <v>0</v>
      </c>
      <c r="BC2483" s="422"/>
      <c r="BD2483" s="279"/>
    </row>
    <row r="2484" spans="1:56" s="4" customFormat="1" ht="11.25" customHeight="1">
      <c r="A2484" s="123">
        <v>530</v>
      </c>
      <c r="B2484" s="55" t="s">
        <v>274</v>
      </c>
      <c r="C2484" s="345">
        <v>1</v>
      </c>
      <c r="D2484" s="57">
        <v>38011</v>
      </c>
      <c r="E2484" s="94">
        <v>0</v>
      </c>
      <c r="F2484" s="55" t="s">
        <v>144</v>
      </c>
      <c r="G2484" s="55" t="s">
        <v>748</v>
      </c>
      <c r="H2484" s="55" t="s">
        <v>145</v>
      </c>
      <c r="I2484" s="55" t="s">
        <v>103</v>
      </c>
      <c r="J2484" s="55"/>
      <c r="K2484" s="55"/>
      <c r="L2484" s="228" t="s">
        <v>238</v>
      </c>
      <c r="M2484" s="8"/>
      <c r="N2484" s="58"/>
      <c r="O2484" s="55"/>
      <c r="P2484" s="55"/>
      <c r="Q2484" s="228" t="s">
        <v>238</v>
      </c>
      <c r="R2484" s="8"/>
      <c r="S2484" s="58"/>
      <c r="T2484" s="55"/>
      <c r="U2484" s="55"/>
      <c r="V2484" s="228" t="s">
        <v>238</v>
      </c>
      <c r="W2484" s="8"/>
      <c r="X2484" s="58"/>
      <c r="Y2484" s="55"/>
      <c r="Z2484" s="55"/>
      <c r="AA2484" s="228" t="s">
        <v>238</v>
      </c>
      <c r="AB2484" s="8"/>
      <c r="AC2484" s="58"/>
      <c r="AD2484" s="55"/>
      <c r="AE2484" s="55"/>
      <c r="AF2484" s="228" t="s">
        <v>238</v>
      </c>
      <c r="AG2484" s="8"/>
      <c r="AH2484" s="58"/>
      <c r="AI2484" s="55"/>
      <c r="AJ2484" s="55"/>
      <c r="AK2484" s="55"/>
      <c r="AL2484" s="8">
        <v>0</v>
      </c>
      <c r="AM2484" s="58">
        <v>0</v>
      </c>
      <c r="AN2484" s="55"/>
      <c r="AO2484" s="228"/>
      <c r="AP2484" s="55"/>
      <c r="AQ2484" s="200">
        <v>0</v>
      </c>
      <c r="AR2484" s="201">
        <v>0</v>
      </c>
      <c r="AS2484" s="55"/>
      <c r="AT2484" s="55"/>
      <c r="AU2484" s="245">
        <v>0</v>
      </c>
      <c r="AV2484" s="200">
        <v>0</v>
      </c>
      <c r="AW2484" s="201">
        <v>0</v>
      </c>
      <c r="AX2484" s="423"/>
      <c r="AY2484" s="55"/>
      <c r="AZ2484" s="423">
        <v>0</v>
      </c>
      <c r="BA2484" s="200">
        <v>0</v>
      </c>
      <c r="BB2484" s="201">
        <v>0</v>
      </c>
      <c r="BC2484" s="425"/>
      <c r="BD2484" s="136"/>
    </row>
    <row r="2485" spans="1:56" ht="12" customHeight="1">
      <c r="A2485" s="123">
        <v>530</v>
      </c>
      <c r="B2485" s="55" t="s">
        <v>274</v>
      </c>
      <c r="C2485" s="345">
        <v>2</v>
      </c>
      <c r="D2485" s="57">
        <v>38011</v>
      </c>
      <c r="E2485" s="94">
        <v>0</v>
      </c>
      <c r="F2485" s="55" t="s">
        <v>144</v>
      </c>
      <c r="G2485" s="55" t="s">
        <v>748</v>
      </c>
      <c r="H2485" s="55" t="s">
        <v>145</v>
      </c>
      <c r="I2485" s="55" t="s">
        <v>103</v>
      </c>
      <c r="J2485" s="55"/>
      <c r="K2485" s="55"/>
      <c r="L2485" s="228" t="s">
        <v>238</v>
      </c>
      <c r="M2485" s="8"/>
      <c r="N2485" s="58"/>
      <c r="O2485" s="55"/>
      <c r="P2485" s="55"/>
      <c r="Q2485" s="228" t="s">
        <v>238</v>
      </c>
      <c r="R2485" s="8"/>
      <c r="S2485" s="58"/>
      <c r="T2485" s="55"/>
      <c r="U2485" s="55"/>
      <c r="V2485" s="228" t="s">
        <v>238</v>
      </c>
      <c r="W2485" s="8"/>
      <c r="X2485" s="58"/>
      <c r="Y2485" s="55"/>
      <c r="Z2485" s="55"/>
      <c r="AA2485" s="228" t="s">
        <v>238</v>
      </c>
      <c r="AB2485" s="8"/>
      <c r="AC2485" s="58"/>
      <c r="AD2485" s="55"/>
      <c r="AE2485" s="55"/>
      <c r="AF2485" s="228" t="s">
        <v>238</v>
      </c>
      <c r="AG2485" s="8"/>
      <c r="AH2485" s="58"/>
      <c r="AI2485" s="55"/>
      <c r="AJ2485" s="55"/>
      <c r="AK2485" s="55"/>
      <c r="AL2485" s="8">
        <v>0</v>
      </c>
      <c r="AM2485" s="58">
        <v>0</v>
      </c>
      <c r="AN2485" s="55"/>
      <c r="AO2485" s="228"/>
      <c r="AP2485" s="55"/>
      <c r="AQ2485" s="200">
        <v>0</v>
      </c>
      <c r="AR2485" s="201">
        <v>0</v>
      </c>
      <c r="AS2485" s="55"/>
      <c r="AT2485" s="55"/>
      <c r="AU2485" s="245">
        <v>0</v>
      </c>
      <c r="AV2485" s="200">
        <v>0</v>
      </c>
      <c r="AW2485" s="201">
        <v>0</v>
      </c>
      <c r="AX2485" s="423"/>
      <c r="AY2485" s="55"/>
      <c r="AZ2485" s="423">
        <v>0</v>
      </c>
      <c r="BA2485" s="200">
        <v>0</v>
      </c>
      <c r="BB2485" s="201">
        <v>0</v>
      </c>
      <c r="BC2485" s="425"/>
      <c r="BD2485" s="136"/>
    </row>
    <row r="2486" spans="1:56" ht="11.25" customHeight="1">
      <c r="A2486" s="123">
        <v>530</v>
      </c>
      <c r="B2486" s="55" t="s">
        <v>274</v>
      </c>
      <c r="C2486" s="345">
        <v>3</v>
      </c>
      <c r="D2486" s="57">
        <v>38011</v>
      </c>
      <c r="E2486" s="94">
        <v>0</v>
      </c>
      <c r="F2486" s="55" t="s">
        <v>144</v>
      </c>
      <c r="G2486" s="55" t="s">
        <v>748</v>
      </c>
      <c r="H2486" s="55" t="s">
        <v>145</v>
      </c>
      <c r="I2486" s="55" t="s">
        <v>103</v>
      </c>
      <c r="J2486" s="55"/>
      <c r="K2486" s="55"/>
      <c r="L2486" s="228" t="s">
        <v>238</v>
      </c>
      <c r="M2486" s="8"/>
      <c r="N2486" s="58"/>
      <c r="O2486" s="55"/>
      <c r="P2486" s="55"/>
      <c r="Q2486" s="228" t="s">
        <v>238</v>
      </c>
      <c r="R2486" s="8"/>
      <c r="S2486" s="58"/>
      <c r="T2486" s="55"/>
      <c r="U2486" s="55"/>
      <c r="V2486" s="228" t="s">
        <v>238</v>
      </c>
      <c r="W2486" s="8"/>
      <c r="X2486" s="58"/>
      <c r="Y2486" s="55"/>
      <c r="Z2486" s="55"/>
      <c r="AA2486" s="228" t="s">
        <v>238</v>
      </c>
      <c r="AB2486" s="8"/>
      <c r="AC2486" s="58"/>
      <c r="AD2486" s="55"/>
      <c r="AE2486" s="55"/>
      <c r="AF2486" s="228" t="s">
        <v>238</v>
      </c>
      <c r="AG2486" s="8"/>
      <c r="AH2486" s="58"/>
      <c r="AI2486" s="55"/>
      <c r="AJ2486" s="55"/>
      <c r="AK2486" s="55"/>
      <c r="AL2486" s="8">
        <v>0</v>
      </c>
      <c r="AM2486" s="58">
        <v>0</v>
      </c>
      <c r="AN2486" s="55"/>
      <c r="AO2486" s="228"/>
      <c r="AP2486" s="55"/>
      <c r="AQ2486" s="200">
        <v>0</v>
      </c>
      <c r="AR2486" s="201">
        <v>0</v>
      </c>
      <c r="AS2486" s="55"/>
      <c r="AT2486" s="55"/>
      <c r="AU2486" s="245">
        <v>0</v>
      </c>
      <c r="AV2486" s="200">
        <v>0</v>
      </c>
      <c r="AW2486" s="201">
        <v>0</v>
      </c>
      <c r="AX2486" s="423"/>
      <c r="AY2486" s="55"/>
      <c r="AZ2486" s="423">
        <v>0</v>
      </c>
      <c r="BA2486" s="200">
        <v>0</v>
      </c>
      <c r="BB2486" s="201">
        <v>0</v>
      </c>
      <c r="BC2486" s="425"/>
      <c r="BD2486" s="136"/>
    </row>
    <row r="2487" spans="1:56" ht="11.25" customHeight="1">
      <c r="A2487" s="357">
        <v>531</v>
      </c>
      <c r="B2487" s="263" t="s">
        <v>767</v>
      </c>
      <c r="C2487" s="344">
        <v>0</v>
      </c>
      <c r="D2487" s="264"/>
      <c r="E2487" s="421">
        <v>374</v>
      </c>
      <c r="F2487" s="263" t="s">
        <v>327</v>
      </c>
      <c r="G2487" s="263" t="s">
        <v>748</v>
      </c>
      <c r="H2487" s="263" t="s">
        <v>330</v>
      </c>
      <c r="I2487" s="263" t="s">
        <v>849</v>
      </c>
      <c r="J2487" s="263" t="s">
        <v>596</v>
      </c>
      <c r="K2487" s="263" t="s">
        <v>688</v>
      </c>
      <c r="L2487" s="267">
        <v>242.18100000000001</v>
      </c>
      <c r="M2487" s="265">
        <v>98466.26064528343</v>
      </c>
      <c r="N2487" s="268">
        <v>0.40658127865226185</v>
      </c>
      <c r="O2487" s="263">
        <v>1</v>
      </c>
      <c r="P2487" s="263"/>
      <c r="Q2487" s="267">
        <v>400.65</v>
      </c>
      <c r="R2487" s="265">
        <v>153221.58108720594</v>
      </c>
      <c r="S2487" s="268">
        <v>0.38243249990566819</v>
      </c>
      <c r="T2487" s="263">
        <v>1</v>
      </c>
      <c r="U2487" s="263"/>
      <c r="V2487" s="267">
        <v>717.78099999999995</v>
      </c>
      <c r="W2487" s="265">
        <v>284153.77823754016</v>
      </c>
      <c r="X2487" s="268">
        <v>0.39587809963977894</v>
      </c>
      <c r="Y2487" s="263">
        <v>1</v>
      </c>
      <c r="Z2487" s="263"/>
      <c r="AA2487" s="267">
        <v>1721.7139999999999</v>
      </c>
      <c r="AB2487" s="265">
        <v>639744.13347858458</v>
      </c>
      <c r="AC2487" s="268">
        <v>0.37157398585280982</v>
      </c>
      <c r="AD2487" s="263">
        <v>1</v>
      </c>
      <c r="AE2487" s="263"/>
      <c r="AF2487" s="267">
        <v>263.96699999999998</v>
      </c>
      <c r="AG2487" s="265">
        <v>106705.32592591141</v>
      </c>
      <c r="AH2487" s="268">
        <v>0.40423737029973983</v>
      </c>
      <c r="AI2487" s="263">
        <v>1</v>
      </c>
      <c r="AJ2487" s="263"/>
      <c r="AK2487" s="263">
        <v>4.5999999999999996</v>
      </c>
      <c r="AL2487" s="265">
        <v>2333.9413901231997</v>
      </c>
      <c r="AM2487" s="268">
        <v>0.50737856307026086</v>
      </c>
      <c r="AN2487" s="263"/>
      <c r="AO2487" s="313"/>
      <c r="AP2487" s="263">
        <v>262.05</v>
      </c>
      <c r="AQ2487" s="265">
        <v>110395.61937889522</v>
      </c>
      <c r="AR2487" s="268">
        <v>0.42127692951305173</v>
      </c>
      <c r="AS2487" s="263"/>
      <c r="AT2487" s="263"/>
      <c r="AU2487" s="422">
        <v>305.25200000000001</v>
      </c>
      <c r="AV2487" s="265">
        <v>127413.90148329949</v>
      </c>
      <c r="AW2487" s="268">
        <v>0.41740562382326563</v>
      </c>
      <c r="AX2487" s="422"/>
      <c r="AY2487" s="263"/>
      <c r="AZ2487" s="422">
        <v>280.80340000000001</v>
      </c>
      <c r="BA2487" s="265">
        <v>124057.09760951901</v>
      </c>
      <c r="BB2487" s="268">
        <v>0.44179343131001619</v>
      </c>
      <c r="BC2487" s="422"/>
      <c r="BD2487" s="263"/>
    </row>
    <row r="2488" spans="1:56" ht="11.25" customHeight="1">
      <c r="A2488" s="123">
        <v>531</v>
      </c>
      <c r="B2488" s="55" t="s">
        <v>767</v>
      </c>
      <c r="C2488" s="345">
        <v>1</v>
      </c>
      <c r="D2488" s="57">
        <v>40004</v>
      </c>
      <c r="E2488" s="94">
        <v>240</v>
      </c>
      <c r="F2488" s="55" t="s">
        <v>327</v>
      </c>
      <c r="G2488" s="55" t="s">
        <v>748</v>
      </c>
      <c r="H2488" s="55" t="s">
        <v>330</v>
      </c>
      <c r="I2488" s="55" t="s">
        <v>849</v>
      </c>
      <c r="J2488" s="55" t="s">
        <v>596</v>
      </c>
      <c r="K2488" s="55" t="s">
        <v>688</v>
      </c>
      <c r="L2488" s="55"/>
      <c r="M2488" s="8"/>
      <c r="N2488" s="58"/>
      <c r="O2488" s="55"/>
      <c r="P2488" s="5" t="s">
        <v>5</v>
      </c>
      <c r="Q2488" s="55"/>
      <c r="R2488" s="8"/>
      <c r="S2488" s="58"/>
      <c r="T2488" s="55"/>
      <c r="U2488" s="5" t="s">
        <v>5</v>
      </c>
      <c r="V2488" s="55"/>
      <c r="W2488" s="8"/>
      <c r="X2488" s="58"/>
      <c r="Y2488" s="55"/>
      <c r="Z2488" s="5" t="s">
        <v>5</v>
      </c>
      <c r="AA2488" s="55"/>
      <c r="AB2488" s="8"/>
      <c r="AC2488" s="58"/>
      <c r="AD2488" s="55"/>
      <c r="AE2488" s="5" t="s">
        <v>5</v>
      </c>
      <c r="AF2488" s="55"/>
      <c r="AG2488" s="8"/>
      <c r="AH2488" s="58"/>
      <c r="AI2488" s="55"/>
      <c r="AJ2488" s="5" t="s">
        <v>5</v>
      </c>
      <c r="AK2488" s="55">
        <v>4.5999999999999996</v>
      </c>
      <c r="AL2488" s="8">
        <v>2333.9413901231997</v>
      </c>
      <c r="AM2488" s="58">
        <v>0.50737856307026086</v>
      </c>
      <c r="AN2488" s="237">
        <v>1</v>
      </c>
      <c r="AO2488" s="228" t="s">
        <v>5</v>
      </c>
      <c r="AP2488" s="55">
        <v>168.16042780748663</v>
      </c>
      <c r="AQ2488" s="200">
        <v>70836.993513136811</v>
      </c>
      <c r="AR2488" s="201">
        <v>0.42124651106520966</v>
      </c>
      <c r="AS2488" s="55">
        <v>1</v>
      </c>
      <c r="AT2488" s="55" t="s">
        <v>5</v>
      </c>
      <c r="AU2488" s="423">
        <v>305.25200000000001</v>
      </c>
      <c r="AV2488" s="200">
        <v>127413.90148329949</v>
      </c>
      <c r="AW2488" s="201">
        <v>0.41740562382326563</v>
      </c>
      <c r="AX2488" s="423">
        <v>1</v>
      </c>
      <c r="AY2488" s="55" t="s">
        <v>5</v>
      </c>
      <c r="AZ2488" s="424">
        <v>162.8609372827525</v>
      </c>
      <c r="BA2488" s="200">
        <v>71950.892308512586</v>
      </c>
      <c r="BB2488" s="201">
        <v>0.44179343131001625</v>
      </c>
      <c r="BC2488" s="425">
        <v>1</v>
      </c>
      <c r="BD2488" s="136" t="s">
        <v>5</v>
      </c>
    </row>
    <row r="2489" spans="1:56" s="4" customFormat="1" ht="11.25" customHeight="1">
      <c r="A2489" s="123">
        <v>531</v>
      </c>
      <c r="B2489" s="55" t="s">
        <v>767</v>
      </c>
      <c r="C2489" s="345">
        <v>2</v>
      </c>
      <c r="D2489" s="57">
        <v>40096</v>
      </c>
      <c r="E2489" s="94">
        <v>134</v>
      </c>
      <c r="F2489" s="55" t="s">
        <v>327</v>
      </c>
      <c r="G2489" s="55" t="s">
        <v>748</v>
      </c>
      <c r="H2489" s="55" t="s">
        <v>330</v>
      </c>
      <c r="I2489" s="55" t="s">
        <v>849</v>
      </c>
      <c r="J2489" s="55" t="s">
        <v>596</v>
      </c>
      <c r="K2489" s="55" t="s">
        <v>688</v>
      </c>
      <c r="L2489" s="55"/>
      <c r="M2489" s="8"/>
      <c r="N2489" s="58"/>
      <c r="O2489" s="55"/>
      <c r="P2489" s="5" t="s">
        <v>5</v>
      </c>
      <c r="Q2489" s="55"/>
      <c r="R2489" s="8"/>
      <c r="S2489" s="58"/>
      <c r="T2489" s="55"/>
      <c r="U2489" s="5" t="s">
        <v>5</v>
      </c>
      <c r="V2489" s="55"/>
      <c r="W2489" s="8"/>
      <c r="X2489" s="58"/>
      <c r="Y2489" s="55"/>
      <c r="Z2489" s="5" t="s">
        <v>5</v>
      </c>
      <c r="AA2489" s="55"/>
      <c r="AB2489" s="8"/>
      <c r="AC2489" s="58"/>
      <c r="AD2489" s="55"/>
      <c r="AE2489" s="5" t="s">
        <v>5</v>
      </c>
      <c r="AF2489" s="55"/>
      <c r="AG2489" s="8"/>
      <c r="AH2489" s="58"/>
      <c r="AI2489" s="55"/>
      <c r="AJ2489" s="5" t="s">
        <v>5</v>
      </c>
      <c r="AK2489" s="55">
        <v>0</v>
      </c>
      <c r="AL2489" s="8">
        <v>0</v>
      </c>
      <c r="AM2489" s="58">
        <v>0</v>
      </c>
      <c r="AN2489" s="237">
        <v>1</v>
      </c>
      <c r="AO2489" s="228" t="s">
        <v>5</v>
      </c>
      <c r="AP2489" s="55">
        <v>93.889572192513384</v>
      </c>
      <c r="AQ2489" s="200">
        <v>39550.654711501375</v>
      </c>
      <c r="AR2489" s="201">
        <v>0.42124651106520949</v>
      </c>
      <c r="AS2489" s="55">
        <v>1</v>
      </c>
      <c r="AT2489" s="55" t="s">
        <v>5</v>
      </c>
      <c r="AU2489" s="423">
        <v>0</v>
      </c>
      <c r="AV2489" s="200">
        <v>0</v>
      </c>
      <c r="AW2489" s="201">
        <v>0</v>
      </c>
      <c r="AX2489" s="423">
        <v>1</v>
      </c>
      <c r="AY2489" s="55" t="s">
        <v>5</v>
      </c>
      <c r="AZ2489" s="424">
        <v>117.94246271724748</v>
      </c>
      <c r="BA2489" s="200">
        <v>52106.205301006434</v>
      </c>
      <c r="BB2489" s="201">
        <v>0.4417934313100163</v>
      </c>
      <c r="BC2489" s="425">
        <v>1</v>
      </c>
      <c r="BD2489" s="136" t="s">
        <v>5</v>
      </c>
    </row>
    <row r="2490" spans="1:56" ht="11.25" customHeight="1">
      <c r="A2490" s="357">
        <v>532</v>
      </c>
      <c r="B2490" s="263" t="s">
        <v>329</v>
      </c>
      <c r="C2490" s="344">
        <v>0</v>
      </c>
      <c r="D2490" s="264"/>
      <c r="E2490" s="421">
        <v>0</v>
      </c>
      <c r="F2490" s="263" t="s">
        <v>327</v>
      </c>
      <c r="G2490" s="263" t="s">
        <v>748</v>
      </c>
      <c r="H2490" s="263" t="s">
        <v>330</v>
      </c>
      <c r="I2490" s="263" t="s">
        <v>849</v>
      </c>
      <c r="J2490" s="263" t="s">
        <v>596</v>
      </c>
      <c r="K2490" s="263" t="s">
        <v>688</v>
      </c>
      <c r="L2490" s="263"/>
      <c r="M2490" s="265">
        <v>0</v>
      </c>
      <c r="N2490" s="268">
        <v>0</v>
      </c>
      <c r="O2490" s="263">
        <v>1</v>
      </c>
      <c r="P2490" s="263"/>
      <c r="Q2490" s="263">
        <v>0</v>
      </c>
      <c r="R2490" s="265">
        <v>0</v>
      </c>
      <c r="S2490" s="268">
        <v>0</v>
      </c>
      <c r="T2490" s="263">
        <v>1</v>
      </c>
      <c r="U2490" s="263"/>
      <c r="V2490" s="263">
        <v>0</v>
      </c>
      <c r="W2490" s="265">
        <v>0</v>
      </c>
      <c r="X2490" s="268">
        <v>0</v>
      </c>
      <c r="Y2490" s="263">
        <v>1</v>
      </c>
      <c r="Z2490" s="263"/>
      <c r="AA2490" s="263"/>
      <c r="AB2490" s="265">
        <v>0</v>
      </c>
      <c r="AC2490" s="268">
        <v>0</v>
      </c>
      <c r="AD2490" s="263">
        <v>1</v>
      </c>
      <c r="AE2490" s="263"/>
      <c r="AF2490" s="263">
        <v>0</v>
      </c>
      <c r="AG2490" s="265">
        <v>0</v>
      </c>
      <c r="AH2490" s="268">
        <v>0</v>
      </c>
      <c r="AI2490" s="263">
        <v>1</v>
      </c>
      <c r="AJ2490" s="263"/>
      <c r="AK2490" s="263"/>
      <c r="AL2490" s="265">
        <v>0</v>
      </c>
      <c r="AM2490" s="268">
        <v>0</v>
      </c>
      <c r="AN2490" s="263"/>
      <c r="AO2490" s="313"/>
      <c r="AP2490" s="263"/>
      <c r="AQ2490" s="265">
        <v>0</v>
      </c>
      <c r="AR2490" s="268">
        <v>0</v>
      </c>
      <c r="AS2490" s="263"/>
      <c r="AT2490" s="263"/>
      <c r="AU2490" s="422">
        <v>0</v>
      </c>
      <c r="AV2490" s="265">
        <v>0</v>
      </c>
      <c r="AW2490" s="268">
        <v>0</v>
      </c>
      <c r="AX2490" s="422"/>
      <c r="AY2490" s="263"/>
      <c r="AZ2490" s="422">
        <v>0</v>
      </c>
      <c r="BA2490" s="265">
        <v>0</v>
      </c>
      <c r="BB2490" s="268">
        <v>0</v>
      </c>
      <c r="BC2490" s="422"/>
      <c r="BD2490" s="263"/>
    </row>
    <row r="2491" spans="1:56" ht="11.25" customHeight="1">
      <c r="A2491" s="123">
        <v>532</v>
      </c>
      <c r="B2491" s="55" t="s">
        <v>329</v>
      </c>
      <c r="C2491" s="345">
        <v>1</v>
      </c>
      <c r="D2491" s="57">
        <v>33955</v>
      </c>
      <c r="E2491" s="94">
        <v>0</v>
      </c>
      <c r="F2491" s="55" t="s">
        <v>327</v>
      </c>
      <c r="G2491" s="55" t="s">
        <v>748</v>
      </c>
      <c r="H2491" s="55" t="s">
        <v>330</v>
      </c>
      <c r="I2491" s="55" t="s">
        <v>849</v>
      </c>
      <c r="J2491" s="55" t="s">
        <v>596</v>
      </c>
      <c r="K2491" s="55" t="s">
        <v>688</v>
      </c>
      <c r="L2491" s="55"/>
      <c r="M2491" s="8"/>
      <c r="N2491" s="58"/>
      <c r="O2491" s="55"/>
      <c r="P2491" s="55"/>
      <c r="Q2491" s="55"/>
      <c r="R2491" s="8"/>
      <c r="S2491" s="58"/>
      <c r="T2491" s="55"/>
      <c r="U2491" s="55"/>
      <c r="V2491" s="55"/>
      <c r="W2491" s="8"/>
      <c r="X2491" s="58"/>
      <c r="Y2491" s="55"/>
      <c r="Z2491" s="55"/>
      <c r="AA2491" s="55"/>
      <c r="AB2491" s="8"/>
      <c r="AC2491" s="58"/>
      <c r="AD2491" s="55"/>
      <c r="AE2491" s="55"/>
      <c r="AF2491" s="55"/>
      <c r="AG2491" s="8"/>
      <c r="AH2491" s="58"/>
      <c r="AI2491" s="55"/>
      <c r="AJ2491" s="55"/>
      <c r="AK2491" s="55"/>
      <c r="AL2491" s="8">
        <v>0</v>
      </c>
      <c r="AM2491" s="58">
        <v>0</v>
      </c>
      <c r="AN2491" s="237">
        <v>1</v>
      </c>
      <c r="AO2491" s="228"/>
      <c r="AP2491" s="55"/>
      <c r="AQ2491" s="200">
        <v>0</v>
      </c>
      <c r="AR2491" s="201">
        <v>0</v>
      </c>
      <c r="AS2491" s="55">
        <v>1</v>
      </c>
      <c r="AT2491" s="55"/>
      <c r="AU2491" s="245">
        <v>0</v>
      </c>
      <c r="AV2491" s="200">
        <v>0</v>
      </c>
      <c r="AW2491" s="201">
        <v>0</v>
      </c>
      <c r="AX2491" s="423">
        <v>1</v>
      </c>
      <c r="AY2491" s="55"/>
      <c r="AZ2491" s="245">
        <v>0</v>
      </c>
      <c r="BA2491" s="200">
        <v>0</v>
      </c>
      <c r="BB2491" s="201">
        <v>0</v>
      </c>
      <c r="BC2491" s="425">
        <v>1</v>
      </c>
      <c r="BD2491" s="136"/>
    </row>
    <row r="2492" spans="1:56" ht="11.25" customHeight="1">
      <c r="A2492" s="123">
        <v>532</v>
      </c>
      <c r="B2492" s="55" t="s">
        <v>329</v>
      </c>
      <c r="C2492" s="345">
        <v>2</v>
      </c>
      <c r="D2492" s="57">
        <v>33966</v>
      </c>
      <c r="E2492" s="94">
        <v>0</v>
      </c>
      <c r="F2492" s="55" t="s">
        <v>327</v>
      </c>
      <c r="G2492" s="55" t="s">
        <v>748</v>
      </c>
      <c r="H2492" s="55" t="s">
        <v>330</v>
      </c>
      <c r="I2492" s="55" t="s">
        <v>849</v>
      </c>
      <c r="J2492" s="55" t="s">
        <v>596</v>
      </c>
      <c r="K2492" s="55" t="s">
        <v>688</v>
      </c>
      <c r="L2492" s="55"/>
      <c r="M2492" s="8"/>
      <c r="N2492" s="58"/>
      <c r="O2492" s="55"/>
      <c r="P2492" s="55"/>
      <c r="Q2492" s="55"/>
      <c r="R2492" s="8"/>
      <c r="S2492" s="58"/>
      <c r="T2492" s="55"/>
      <c r="U2492" s="55"/>
      <c r="V2492" s="55"/>
      <c r="W2492" s="8"/>
      <c r="X2492" s="58"/>
      <c r="Y2492" s="55"/>
      <c r="Z2492" s="55"/>
      <c r="AA2492" s="55"/>
      <c r="AB2492" s="8"/>
      <c r="AC2492" s="58"/>
      <c r="AD2492" s="55"/>
      <c r="AE2492" s="55"/>
      <c r="AF2492" s="55"/>
      <c r="AG2492" s="8"/>
      <c r="AH2492" s="58"/>
      <c r="AI2492" s="55"/>
      <c r="AJ2492" s="55"/>
      <c r="AK2492" s="55"/>
      <c r="AL2492" s="8">
        <v>0</v>
      </c>
      <c r="AM2492" s="58">
        <v>0</v>
      </c>
      <c r="AN2492" s="237">
        <v>1</v>
      </c>
      <c r="AO2492" s="228"/>
      <c r="AP2492" s="55"/>
      <c r="AQ2492" s="200">
        <v>0</v>
      </c>
      <c r="AR2492" s="201">
        <v>0</v>
      </c>
      <c r="AS2492" s="55">
        <v>1</v>
      </c>
      <c r="AT2492" s="55"/>
      <c r="AU2492" s="245">
        <v>0</v>
      </c>
      <c r="AV2492" s="200">
        <v>0</v>
      </c>
      <c r="AW2492" s="201">
        <v>0</v>
      </c>
      <c r="AX2492" s="423">
        <v>1</v>
      </c>
      <c r="AY2492" s="55"/>
      <c r="AZ2492" s="245">
        <v>0</v>
      </c>
      <c r="BA2492" s="200">
        <v>0</v>
      </c>
      <c r="BB2492" s="201">
        <v>0</v>
      </c>
      <c r="BC2492" s="425">
        <v>1</v>
      </c>
      <c r="BD2492" s="136"/>
    </row>
    <row r="2493" spans="1:56" ht="11.25" customHeight="1">
      <c r="A2493" s="123">
        <v>532</v>
      </c>
      <c r="B2493" s="55" t="s">
        <v>329</v>
      </c>
      <c r="C2493" s="345">
        <v>3</v>
      </c>
      <c r="D2493" s="57">
        <v>34096</v>
      </c>
      <c r="E2493" s="94">
        <v>0</v>
      </c>
      <c r="F2493" s="55" t="s">
        <v>327</v>
      </c>
      <c r="G2493" s="55" t="s">
        <v>748</v>
      </c>
      <c r="H2493" s="55" t="s">
        <v>330</v>
      </c>
      <c r="I2493" s="55" t="s">
        <v>849</v>
      </c>
      <c r="J2493" s="55" t="s">
        <v>596</v>
      </c>
      <c r="K2493" s="55" t="s">
        <v>688</v>
      </c>
      <c r="L2493" s="55"/>
      <c r="M2493" s="8"/>
      <c r="N2493" s="58"/>
      <c r="O2493" s="55"/>
      <c r="P2493" s="55"/>
      <c r="Q2493" s="55"/>
      <c r="R2493" s="8"/>
      <c r="S2493" s="58"/>
      <c r="T2493" s="55"/>
      <c r="U2493" s="55"/>
      <c r="V2493" s="55"/>
      <c r="W2493" s="8"/>
      <c r="X2493" s="58"/>
      <c r="Y2493" s="55"/>
      <c r="Z2493" s="55"/>
      <c r="AA2493" s="55"/>
      <c r="AB2493" s="8"/>
      <c r="AC2493" s="58"/>
      <c r="AD2493" s="55"/>
      <c r="AE2493" s="55"/>
      <c r="AF2493" s="55"/>
      <c r="AG2493" s="8"/>
      <c r="AH2493" s="58"/>
      <c r="AI2493" s="55"/>
      <c r="AJ2493" s="55"/>
      <c r="AK2493" s="55"/>
      <c r="AL2493" s="8">
        <v>0</v>
      </c>
      <c r="AM2493" s="58">
        <v>0</v>
      </c>
      <c r="AN2493" s="237">
        <v>1</v>
      </c>
      <c r="AO2493" s="228"/>
      <c r="AP2493" s="55"/>
      <c r="AQ2493" s="200">
        <v>0</v>
      </c>
      <c r="AR2493" s="201">
        <v>0</v>
      </c>
      <c r="AS2493" s="55">
        <v>1</v>
      </c>
      <c r="AT2493" s="55"/>
      <c r="AU2493" s="245">
        <v>0</v>
      </c>
      <c r="AV2493" s="200">
        <v>0</v>
      </c>
      <c r="AW2493" s="201">
        <v>0</v>
      </c>
      <c r="AX2493" s="423">
        <v>1</v>
      </c>
      <c r="AY2493" s="55"/>
      <c r="AZ2493" s="245">
        <v>0</v>
      </c>
      <c r="BA2493" s="200">
        <v>0</v>
      </c>
      <c r="BB2493" s="201">
        <v>0</v>
      </c>
      <c r="BC2493" s="425">
        <v>1</v>
      </c>
      <c r="BD2493" s="136"/>
    </row>
    <row r="2494" spans="1:56" s="4" customFormat="1" ht="11.25" customHeight="1">
      <c r="A2494" s="123">
        <v>532</v>
      </c>
      <c r="B2494" s="55" t="s">
        <v>329</v>
      </c>
      <c r="C2494" s="345">
        <v>4</v>
      </c>
      <c r="D2494" s="57">
        <v>34167</v>
      </c>
      <c r="E2494" s="94">
        <v>0</v>
      </c>
      <c r="F2494" s="55" t="s">
        <v>327</v>
      </c>
      <c r="G2494" s="55" t="s">
        <v>748</v>
      </c>
      <c r="H2494" s="55" t="s">
        <v>330</v>
      </c>
      <c r="I2494" s="55" t="s">
        <v>849</v>
      </c>
      <c r="J2494" s="55" t="s">
        <v>596</v>
      </c>
      <c r="K2494" s="55" t="s">
        <v>688</v>
      </c>
      <c r="L2494" s="55"/>
      <c r="M2494" s="8"/>
      <c r="N2494" s="58"/>
      <c r="O2494" s="55"/>
      <c r="P2494" s="55"/>
      <c r="Q2494" s="55"/>
      <c r="R2494" s="8"/>
      <c r="S2494" s="58"/>
      <c r="T2494" s="55"/>
      <c r="U2494" s="55"/>
      <c r="V2494" s="55"/>
      <c r="W2494" s="8"/>
      <c r="X2494" s="58"/>
      <c r="Y2494" s="55"/>
      <c r="Z2494" s="55"/>
      <c r="AA2494" s="55"/>
      <c r="AB2494" s="8"/>
      <c r="AC2494" s="58"/>
      <c r="AD2494" s="55"/>
      <c r="AE2494" s="55"/>
      <c r="AF2494" s="55"/>
      <c r="AG2494" s="8"/>
      <c r="AH2494" s="58"/>
      <c r="AI2494" s="55"/>
      <c r="AJ2494" s="55"/>
      <c r="AK2494" s="55"/>
      <c r="AL2494" s="8">
        <v>0</v>
      </c>
      <c r="AM2494" s="58">
        <v>0</v>
      </c>
      <c r="AN2494" s="237">
        <v>1</v>
      </c>
      <c r="AO2494" s="228"/>
      <c r="AP2494" s="55"/>
      <c r="AQ2494" s="200">
        <v>0</v>
      </c>
      <c r="AR2494" s="201">
        <v>0</v>
      </c>
      <c r="AS2494" s="55">
        <v>1</v>
      </c>
      <c r="AT2494" s="55"/>
      <c r="AU2494" s="245">
        <v>0</v>
      </c>
      <c r="AV2494" s="200">
        <v>0</v>
      </c>
      <c r="AW2494" s="201">
        <v>0</v>
      </c>
      <c r="AX2494" s="423">
        <v>1</v>
      </c>
      <c r="AY2494" s="55"/>
      <c r="AZ2494" s="245">
        <v>0</v>
      </c>
      <c r="BA2494" s="200">
        <v>0</v>
      </c>
      <c r="BB2494" s="201">
        <v>0</v>
      </c>
      <c r="BC2494" s="425">
        <v>1</v>
      </c>
      <c r="BD2494" s="136"/>
    </row>
    <row r="2495" spans="1:56" ht="11.25" customHeight="1">
      <c r="A2495" s="357">
        <v>533</v>
      </c>
      <c r="B2495" s="263" t="s">
        <v>940</v>
      </c>
      <c r="C2495" s="344">
        <v>0</v>
      </c>
      <c r="D2495" s="264"/>
      <c r="E2495" s="421">
        <v>90</v>
      </c>
      <c r="F2495" s="263" t="s">
        <v>312</v>
      </c>
      <c r="G2495" s="263" t="s">
        <v>338</v>
      </c>
      <c r="H2495" s="263" t="s">
        <v>704</v>
      </c>
      <c r="I2495" s="263" t="s">
        <v>849</v>
      </c>
      <c r="J2495" s="263" t="s">
        <v>591</v>
      </c>
      <c r="K2495" s="263" t="s">
        <v>848</v>
      </c>
      <c r="L2495" s="267">
        <v>174.14500000000001</v>
      </c>
      <c r="M2495" s="265">
        <v>206599.46678154214</v>
      </c>
      <c r="N2495" s="268">
        <v>1.1863646201816997</v>
      </c>
      <c r="O2495" s="263">
        <v>1</v>
      </c>
      <c r="P2495" s="263"/>
      <c r="Q2495" s="267">
        <v>177.70230000000001</v>
      </c>
      <c r="R2495" s="265">
        <v>214688.56408059777</v>
      </c>
      <c r="S2495" s="268">
        <v>1.2081361022372685</v>
      </c>
      <c r="T2495" s="263">
        <v>1</v>
      </c>
      <c r="U2495" s="263"/>
      <c r="V2495" s="267">
        <v>107.23</v>
      </c>
      <c r="W2495" s="265">
        <v>132791.88634446383</v>
      </c>
      <c r="X2495" s="268">
        <v>1.2383837204556918</v>
      </c>
      <c r="Y2495" s="263">
        <v>1</v>
      </c>
      <c r="Z2495" s="263"/>
      <c r="AA2495" s="267">
        <v>236.44890000000001</v>
      </c>
      <c r="AB2495" s="265">
        <v>285581.37669570354</v>
      </c>
      <c r="AC2495" s="268">
        <v>1.2077932132300193</v>
      </c>
      <c r="AD2495" s="263">
        <v>1</v>
      </c>
      <c r="AE2495" s="263"/>
      <c r="AF2495" s="267">
        <v>219.64</v>
      </c>
      <c r="AG2495" s="265">
        <v>265874.44996088545</v>
      </c>
      <c r="AH2495" s="268">
        <v>1.2105010469900086</v>
      </c>
      <c r="AI2495" s="263">
        <v>1</v>
      </c>
      <c r="AJ2495" s="263"/>
      <c r="AK2495" s="263">
        <v>256</v>
      </c>
      <c r="AL2495" s="265">
        <v>311299.96642128</v>
      </c>
      <c r="AM2495" s="268">
        <v>1.2160154938331249</v>
      </c>
      <c r="AN2495" s="263"/>
      <c r="AO2495" s="313"/>
      <c r="AP2495" s="263">
        <v>308.11</v>
      </c>
      <c r="AQ2495" s="265">
        <v>369740.90007336391</v>
      </c>
      <c r="AR2495" s="268">
        <v>1.2000288860256527</v>
      </c>
      <c r="AS2495" s="263"/>
      <c r="AT2495" s="263"/>
      <c r="AU2495" s="422">
        <v>338.64622856999898</v>
      </c>
      <c r="AV2495" s="265">
        <v>406567.06586007017</v>
      </c>
      <c r="AW2495" s="268">
        <v>1.2005657573004149</v>
      </c>
      <c r="AX2495" s="422"/>
      <c r="AY2495" s="263"/>
      <c r="AZ2495" s="422">
        <v>282.53791373400003</v>
      </c>
      <c r="BA2495" s="265">
        <v>336854.28104706388</v>
      </c>
      <c r="BB2495" s="268">
        <v>1.1922445260362504</v>
      </c>
      <c r="BC2495" s="422"/>
      <c r="BD2495" s="263"/>
    </row>
    <row r="2496" spans="1:56" ht="11.25" customHeight="1">
      <c r="A2496" s="123">
        <v>533</v>
      </c>
      <c r="B2496" s="55" t="s">
        <v>940</v>
      </c>
      <c r="C2496" s="345">
        <v>1</v>
      </c>
      <c r="D2496" s="57">
        <v>40960</v>
      </c>
      <c r="E2496" s="94">
        <v>45</v>
      </c>
      <c r="F2496" s="55" t="s">
        <v>312</v>
      </c>
      <c r="G2496" s="55" t="s">
        <v>338</v>
      </c>
      <c r="H2496" s="55" t="s">
        <v>704</v>
      </c>
      <c r="I2496" s="55" t="s">
        <v>849</v>
      </c>
      <c r="J2496" s="55" t="s">
        <v>591</v>
      </c>
      <c r="K2496" s="55" t="s">
        <v>848</v>
      </c>
      <c r="L2496" s="197">
        <v>80.178590915216986</v>
      </c>
      <c r="M2496" s="8"/>
      <c r="N2496" s="58"/>
      <c r="O2496" s="55"/>
      <c r="P2496" s="55"/>
      <c r="Q2496" s="197"/>
      <c r="R2496" s="8"/>
      <c r="S2496" s="58"/>
      <c r="T2496" s="55"/>
      <c r="U2496" s="55"/>
      <c r="V2496" s="197"/>
      <c r="W2496" s="8"/>
      <c r="X2496" s="58"/>
      <c r="Y2496" s="55"/>
      <c r="Z2496" s="55"/>
      <c r="AA2496" s="197"/>
      <c r="AB2496" s="8"/>
      <c r="AC2496" s="58"/>
      <c r="AD2496" s="55"/>
      <c r="AE2496" s="55"/>
      <c r="AF2496" s="197"/>
      <c r="AG2496" s="8"/>
      <c r="AH2496" s="58"/>
      <c r="AI2496" s="55"/>
      <c r="AJ2496" s="55"/>
      <c r="AK2496" s="55">
        <v>125.64700000000001</v>
      </c>
      <c r="AL2496" s="8">
        <v>152370.14523090632</v>
      </c>
      <c r="AM2496" s="58">
        <v>1.2126843078697167</v>
      </c>
      <c r="AN2496" s="237">
        <v>1</v>
      </c>
      <c r="AO2496" s="228"/>
      <c r="AP2496" s="56">
        <v>156.63800000000001</v>
      </c>
      <c r="AQ2496" s="200">
        <v>187573.3459045848</v>
      </c>
      <c r="AR2496" s="201">
        <v>1.1974957922380571</v>
      </c>
      <c r="AS2496" s="56">
        <v>1</v>
      </c>
      <c r="AT2496" s="56"/>
      <c r="AU2496" s="423">
        <v>180.33729990710668</v>
      </c>
      <c r="AV2496" s="200">
        <v>217234.40554729931</v>
      </c>
      <c r="AW2496" s="201">
        <v>1.2046005216846356</v>
      </c>
      <c r="AX2496" s="423">
        <v>1</v>
      </c>
      <c r="AY2496" s="56"/>
      <c r="AZ2496" s="424">
        <v>138.98480923957771</v>
      </c>
      <c r="BA2496" s="200">
        <v>165146.71624718892</v>
      </c>
      <c r="BB2496" s="201">
        <v>1.1882357298668096</v>
      </c>
      <c r="BC2496" s="425">
        <v>1</v>
      </c>
      <c r="BD2496" s="139"/>
    </row>
    <row r="2497" spans="1:56" ht="11.25" customHeight="1">
      <c r="A2497" s="123">
        <v>533</v>
      </c>
      <c r="B2497" s="55" t="s">
        <v>940</v>
      </c>
      <c r="C2497" s="345">
        <v>2</v>
      </c>
      <c r="D2497" s="57">
        <v>40987</v>
      </c>
      <c r="E2497" s="94">
        <v>45</v>
      </c>
      <c r="F2497" s="55" t="s">
        <v>312</v>
      </c>
      <c r="G2497" s="55" t="s">
        <v>338</v>
      </c>
      <c r="H2497" s="55" t="s">
        <v>704</v>
      </c>
      <c r="I2497" s="55" t="s">
        <v>849</v>
      </c>
      <c r="J2497" s="55" t="s">
        <v>591</v>
      </c>
      <c r="K2497" s="55" t="s">
        <v>848</v>
      </c>
      <c r="L2497" s="197">
        <v>93.966409084783024</v>
      </c>
      <c r="M2497" s="8"/>
      <c r="N2497" s="58"/>
      <c r="O2497" s="55"/>
      <c r="P2497" s="55"/>
      <c r="Q2497" s="197"/>
      <c r="R2497" s="8"/>
      <c r="S2497" s="58"/>
      <c r="T2497" s="55"/>
      <c r="U2497" s="55"/>
      <c r="V2497" s="197"/>
      <c r="W2497" s="8"/>
      <c r="X2497" s="58"/>
      <c r="Y2497" s="55"/>
      <c r="Z2497" s="55"/>
      <c r="AA2497" s="197"/>
      <c r="AB2497" s="8"/>
      <c r="AC2497" s="58"/>
      <c r="AD2497" s="55"/>
      <c r="AE2497" s="55"/>
      <c r="AF2497" s="197"/>
      <c r="AG2497" s="8"/>
      <c r="AH2497" s="58"/>
      <c r="AI2497" s="55"/>
      <c r="AJ2497" s="55"/>
      <c r="AK2497" s="55">
        <v>130.81200000000001</v>
      </c>
      <c r="AL2497" s="8">
        <v>158621.72765316724</v>
      </c>
      <c r="AM2497" s="58">
        <v>1.2125930927832862</v>
      </c>
      <c r="AN2497" s="237">
        <v>1</v>
      </c>
      <c r="AO2497" s="228"/>
      <c r="AP2497" s="55">
        <v>151.47399999999999</v>
      </c>
      <c r="AQ2497" s="200">
        <v>182164.0678770247</v>
      </c>
      <c r="AR2497" s="201">
        <v>1.2026094767222411</v>
      </c>
      <c r="AS2497" s="55">
        <v>1</v>
      </c>
      <c r="AT2497" s="55"/>
      <c r="AU2497" s="423">
        <v>158.3089286628923</v>
      </c>
      <c r="AV2497" s="200">
        <v>189332.66031277101</v>
      </c>
      <c r="AW2497" s="201">
        <v>1.1959695635104799</v>
      </c>
      <c r="AX2497" s="423">
        <v>1</v>
      </c>
      <c r="AY2497" s="55"/>
      <c r="AZ2497" s="424">
        <v>143.55310449442231</v>
      </c>
      <c r="BA2497" s="200">
        <v>171707.56479987496</v>
      </c>
      <c r="BB2497" s="201">
        <v>1.1961257501508551</v>
      </c>
      <c r="BC2497" s="425">
        <v>1</v>
      </c>
      <c r="BD2497" s="136"/>
    </row>
    <row r="2498" spans="1:56" ht="11.25" customHeight="1">
      <c r="A2498" s="357">
        <v>534</v>
      </c>
      <c r="B2498" s="263" t="s">
        <v>659</v>
      </c>
      <c r="C2498" s="344">
        <v>0</v>
      </c>
      <c r="D2498" s="264"/>
      <c r="E2498" s="421">
        <v>0</v>
      </c>
      <c r="F2498" s="263" t="s">
        <v>151</v>
      </c>
      <c r="G2498" s="263" t="s">
        <v>748</v>
      </c>
      <c r="H2498" s="263" t="s">
        <v>152</v>
      </c>
      <c r="I2498" s="263" t="s">
        <v>103</v>
      </c>
      <c r="J2498" s="263"/>
      <c r="K2498" s="263"/>
      <c r="L2498" s="277" t="s">
        <v>238</v>
      </c>
      <c r="M2498" s="265">
        <v>0</v>
      </c>
      <c r="N2498" s="268">
        <v>0</v>
      </c>
      <c r="O2498" s="263"/>
      <c r="P2498" s="263"/>
      <c r="Q2498" s="277" t="s">
        <v>238</v>
      </c>
      <c r="R2498" s="265">
        <v>0</v>
      </c>
      <c r="S2498" s="268">
        <v>0</v>
      </c>
      <c r="T2498" s="263"/>
      <c r="U2498" s="263"/>
      <c r="V2498" s="277" t="s">
        <v>238</v>
      </c>
      <c r="W2498" s="265">
        <v>0</v>
      </c>
      <c r="X2498" s="268">
        <v>0</v>
      </c>
      <c r="Y2498" s="263"/>
      <c r="Z2498" s="263"/>
      <c r="AA2498" s="276" t="s">
        <v>238</v>
      </c>
      <c r="AB2498" s="265">
        <v>0</v>
      </c>
      <c r="AC2498" s="268">
        <v>0</v>
      </c>
      <c r="AD2498" s="263"/>
      <c r="AE2498" s="263"/>
      <c r="AF2498" s="276" t="s">
        <v>238</v>
      </c>
      <c r="AG2498" s="265">
        <v>0</v>
      </c>
      <c r="AH2498" s="268">
        <v>0</v>
      </c>
      <c r="AI2498" s="263"/>
      <c r="AJ2498" s="263"/>
      <c r="AK2498" s="263"/>
      <c r="AL2498" s="265">
        <v>0</v>
      </c>
      <c r="AM2498" s="268">
        <v>0</v>
      </c>
      <c r="AN2498" s="263"/>
      <c r="AO2498" s="313"/>
      <c r="AP2498" s="263"/>
      <c r="AQ2498" s="265">
        <v>0</v>
      </c>
      <c r="AR2498" s="268">
        <v>0</v>
      </c>
      <c r="AS2498" s="263"/>
      <c r="AT2498" s="263"/>
      <c r="AU2498" s="422">
        <v>0</v>
      </c>
      <c r="AV2498" s="265">
        <v>0</v>
      </c>
      <c r="AW2498" s="268">
        <v>0</v>
      </c>
      <c r="AX2498" s="422"/>
      <c r="AY2498" s="263"/>
      <c r="AZ2498" s="422">
        <v>0</v>
      </c>
      <c r="BA2498" s="265">
        <v>0</v>
      </c>
      <c r="BB2498" s="268">
        <v>0</v>
      </c>
      <c r="BC2498" s="422"/>
      <c r="BD2498" s="263"/>
    </row>
    <row r="2499" spans="1:56" s="4" customFormat="1" ht="11.25" customHeight="1">
      <c r="A2499" s="123">
        <v>534</v>
      </c>
      <c r="B2499" s="55" t="s">
        <v>659</v>
      </c>
      <c r="C2499" s="345">
        <v>1</v>
      </c>
      <c r="D2499" s="57">
        <v>32927</v>
      </c>
      <c r="E2499" s="94">
        <v>0</v>
      </c>
      <c r="F2499" s="55" t="s">
        <v>151</v>
      </c>
      <c r="G2499" s="55" t="s">
        <v>748</v>
      </c>
      <c r="H2499" s="55" t="s">
        <v>152</v>
      </c>
      <c r="I2499" s="55" t="s">
        <v>103</v>
      </c>
      <c r="J2499" s="55"/>
      <c r="K2499" s="55"/>
      <c r="L2499" s="228" t="s">
        <v>238</v>
      </c>
      <c r="M2499" s="8"/>
      <c r="N2499" s="58"/>
      <c r="O2499" s="55"/>
      <c r="P2499" s="55"/>
      <c r="Q2499" s="228" t="s">
        <v>238</v>
      </c>
      <c r="R2499" s="8"/>
      <c r="S2499" s="58"/>
      <c r="T2499" s="55"/>
      <c r="U2499" s="55"/>
      <c r="V2499" s="228" t="s">
        <v>238</v>
      </c>
      <c r="W2499" s="8"/>
      <c r="X2499" s="58"/>
      <c r="Y2499" s="55"/>
      <c r="Z2499" s="55"/>
      <c r="AA2499" s="228" t="s">
        <v>238</v>
      </c>
      <c r="AB2499" s="8"/>
      <c r="AC2499" s="58"/>
      <c r="AD2499" s="55"/>
      <c r="AE2499" s="55"/>
      <c r="AF2499" s="228" t="s">
        <v>238</v>
      </c>
      <c r="AG2499" s="8"/>
      <c r="AH2499" s="58"/>
      <c r="AI2499" s="55"/>
      <c r="AJ2499" s="55"/>
      <c r="AK2499" s="55"/>
      <c r="AL2499" s="8">
        <v>0</v>
      </c>
      <c r="AM2499" s="58">
        <v>0</v>
      </c>
      <c r="AN2499" s="55"/>
      <c r="AO2499" s="228"/>
      <c r="AP2499" s="55"/>
      <c r="AQ2499" s="200">
        <v>0</v>
      </c>
      <c r="AR2499" s="201">
        <v>0</v>
      </c>
      <c r="AS2499" s="55"/>
      <c r="AT2499" s="55"/>
      <c r="AU2499" s="245">
        <v>0</v>
      </c>
      <c r="AV2499" s="200">
        <v>0</v>
      </c>
      <c r="AW2499" s="201">
        <v>0</v>
      </c>
      <c r="AX2499" s="423"/>
      <c r="AY2499" s="55"/>
      <c r="AZ2499" s="423">
        <v>0</v>
      </c>
      <c r="BA2499" s="200">
        <v>0</v>
      </c>
      <c r="BB2499" s="201">
        <v>0</v>
      </c>
      <c r="BC2499" s="425"/>
      <c r="BD2499" s="136"/>
    </row>
    <row r="2500" spans="1:56" ht="11.25" customHeight="1">
      <c r="A2500" s="123">
        <v>534</v>
      </c>
      <c r="B2500" s="55" t="s">
        <v>659</v>
      </c>
      <c r="C2500" s="345">
        <v>2</v>
      </c>
      <c r="D2500" s="57">
        <v>32935</v>
      </c>
      <c r="E2500" s="94">
        <v>0</v>
      </c>
      <c r="F2500" s="55" t="s">
        <v>151</v>
      </c>
      <c r="G2500" s="55" t="s">
        <v>748</v>
      </c>
      <c r="H2500" s="55" t="s">
        <v>152</v>
      </c>
      <c r="I2500" s="55" t="s">
        <v>103</v>
      </c>
      <c r="J2500" s="55"/>
      <c r="K2500" s="55"/>
      <c r="L2500" s="228" t="s">
        <v>238</v>
      </c>
      <c r="M2500" s="8"/>
      <c r="N2500" s="58"/>
      <c r="O2500" s="55"/>
      <c r="P2500" s="55"/>
      <c r="Q2500" s="228" t="s">
        <v>238</v>
      </c>
      <c r="R2500" s="8"/>
      <c r="S2500" s="58"/>
      <c r="T2500" s="55"/>
      <c r="U2500" s="55"/>
      <c r="V2500" s="228" t="s">
        <v>238</v>
      </c>
      <c r="W2500" s="8"/>
      <c r="X2500" s="58"/>
      <c r="Y2500" s="55"/>
      <c r="Z2500" s="55"/>
      <c r="AA2500" s="228" t="s">
        <v>238</v>
      </c>
      <c r="AB2500" s="8"/>
      <c r="AC2500" s="58"/>
      <c r="AD2500" s="55"/>
      <c r="AE2500" s="55"/>
      <c r="AF2500" s="228" t="s">
        <v>238</v>
      </c>
      <c r="AG2500" s="8"/>
      <c r="AH2500" s="58"/>
      <c r="AI2500" s="55"/>
      <c r="AJ2500" s="55"/>
      <c r="AK2500" s="55"/>
      <c r="AL2500" s="8">
        <v>0</v>
      </c>
      <c r="AM2500" s="58">
        <v>0</v>
      </c>
      <c r="AN2500" s="55"/>
      <c r="AO2500" s="228"/>
      <c r="AP2500" s="55"/>
      <c r="AQ2500" s="200">
        <v>0</v>
      </c>
      <c r="AR2500" s="201">
        <v>0</v>
      </c>
      <c r="AS2500" s="55"/>
      <c r="AT2500" s="55"/>
      <c r="AU2500" s="245">
        <v>0</v>
      </c>
      <c r="AV2500" s="200">
        <v>0</v>
      </c>
      <c r="AW2500" s="201">
        <v>0</v>
      </c>
      <c r="AX2500" s="423"/>
      <c r="AY2500" s="55"/>
      <c r="AZ2500" s="423">
        <v>0</v>
      </c>
      <c r="BA2500" s="200">
        <v>0</v>
      </c>
      <c r="BB2500" s="201">
        <v>0</v>
      </c>
      <c r="BC2500" s="425"/>
      <c r="BD2500" s="136"/>
    </row>
    <row r="2501" spans="1:56" ht="11.25" customHeight="1">
      <c r="A2501" s="123">
        <v>534</v>
      </c>
      <c r="B2501" s="55" t="s">
        <v>659</v>
      </c>
      <c r="C2501" s="345">
        <v>3</v>
      </c>
      <c r="D2501" s="57">
        <v>36260</v>
      </c>
      <c r="E2501" s="94">
        <v>0</v>
      </c>
      <c r="F2501" s="55" t="s">
        <v>151</v>
      </c>
      <c r="G2501" s="55" t="s">
        <v>748</v>
      </c>
      <c r="H2501" s="55" t="s">
        <v>152</v>
      </c>
      <c r="I2501" s="55" t="s">
        <v>103</v>
      </c>
      <c r="J2501" s="55"/>
      <c r="K2501" s="55"/>
      <c r="L2501" s="228" t="s">
        <v>238</v>
      </c>
      <c r="M2501" s="8"/>
      <c r="N2501" s="58"/>
      <c r="O2501" s="55"/>
      <c r="P2501" s="55"/>
      <c r="Q2501" s="228" t="s">
        <v>238</v>
      </c>
      <c r="R2501" s="8"/>
      <c r="S2501" s="58"/>
      <c r="T2501" s="55"/>
      <c r="U2501" s="55"/>
      <c r="V2501" s="228" t="s">
        <v>238</v>
      </c>
      <c r="W2501" s="8"/>
      <c r="X2501" s="58"/>
      <c r="Y2501" s="55"/>
      <c r="Z2501" s="55"/>
      <c r="AA2501" s="228" t="s">
        <v>238</v>
      </c>
      <c r="AB2501" s="8"/>
      <c r="AC2501" s="58"/>
      <c r="AD2501" s="55"/>
      <c r="AE2501" s="55"/>
      <c r="AF2501" s="228" t="s">
        <v>238</v>
      </c>
      <c r="AG2501" s="8"/>
      <c r="AH2501" s="58"/>
      <c r="AI2501" s="55"/>
      <c r="AJ2501" s="55"/>
      <c r="AK2501" s="55"/>
      <c r="AL2501" s="8">
        <v>0</v>
      </c>
      <c r="AM2501" s="58">
        <v>0</v>
      </c>
      <c r="AN2501" s="55"/>
      <c r="AO2501" s="228"/>
      <c r="AP2501" s="55"/>
      <c r="AQ2501" s="200">
        <v>0</v>
      </c>
      <c r="AR2501" s="201">
        <v>0</v>
      </c>
      <c r="AS2501" s="55"/>
      <c r="AT2501" s="55"/>
      <c r="AU2501" s="245">
        <v>0</v>
      </c>
      <c r="AV2501" s="200">
        <v>0</v>
      </c>
      <c r="AW2501" s="201">
        <v>0</v>
      </c>
      <c r="AX2501" s="423"/>
      <c r="AY2501" s="55"/>
      <c r="AZ2501" s="423">
        <v>0</v>
      </c>
      <c r="BA2501" s="200">
        <v>0</v>
      </c>
      <c r="BB2501" s="201">
        <v>0</v>
      </c>
      <c r="BC2501" s="425"/>
      <c r="BD2501" s="136"/>
    </row>
    <row r="2502" spans="1:56" ht="11.25" customHeight="1">
      <c r="A2502" s="357">
        <v>535</v>
      </c>
      <c r="B2502" s="263" t="s">
        <v>790</v>
      </c>
      <c r="C2502" s="344">
        <v>0</v>
      </c>
      <c r="D2502" s="264"/>
      <c r="E2502" s="421">
        <v>60</v>
      </c>
      <c r="F2502" s="263" t="s">
        <v>551</v>
      </c>
      <c r="G2502" s="263" t="s">
        <v>748</v>
      </c>
      <c r="H2502" s="263" t="s">
        <v>65</v>
      </c>
      <c r="I2502" s="263" t="s">
        <v>103</v>
      </c>
      <c r="J2502" s="263"/>
      <c r="K2502" s="263"/>
      <c r="L2502" s="267">
        <v>203.59689999999998</v>
      </c>
      <c r="M2502" s="265">
        <v>0</v>
      </c>
      <c r="N2502" s="268">
        <v>0</v>
      </c>
      <c r="O2502" s="263"/>
      <c r="P2502" s="263"/>
      <c r="Q2502" s="267">
        <v>153.39914999999999</v>
      </c>
      <c r="R2502" s="265">
        <v>0</v>
      </c>
      <c r="S2502" s="268">
        <v>0</v>
      </c>
      <c r="T2502" s="263"/>
      <c r="U2502" s="263"/>
      <c r="V2502" s="267">
        <v>73.12254999999999</v>
      </c>
      <c r="W2502" s="265">
        <v>0</v>
      </c>
      <c r="X2502" s="268">
        <v>0</v>
      </c>
      <c r="Y2502" s="263"/>
      <c r="Z2502" s="263"/>
      <c r="AA2502" s="265">
        <v>42.4268</v>
      </c>
      <c r="AB2502" s="265">
        <v>0</v>
      </c>
      <c r="AC2502" s="268">
        <v>0</v>
      </c>
      <c r="AD2502" s="263"/>
      <c r="AE2502" s="263"/>
      <c r="AF2502" s="271">
        <v>127.99679999999998</v>
      </c>
      <c r="AG2502" s="265">
        <v>0</v>
      </c>
      <c r="AH2502" s="268">
        <v>0</v>
      </c>
      <c r="AI2502" s="263"/>
      <c r="AJ2502" s="263"/>
      <c r="AK2502" s="263">
        <v>170.34399999999999</v>
      </c>
      <c r="AL2502" s="265">
        <v>0</v>
      </c>
      <c r="AM2502" s="268">
        <v>0</v>
      </c>
      <c r="AN2502" s="263"/>
      <c r="AO2502" s="313"/>
      <c r="AP2502" s="263">
        <v>138.7826</v>
      </c>
      <c r="AQ2502" s="265">
        <v>0</v>
      </c>
      <c r="AR2502" s="268">
        <v>0</v>
      </c>
      <c r="AS2502" s="263"/>
      <c r="AT2502" s="263"/>
      <c r="AU2502" s="422">
        <v>98.534850000000006</v>
      </c>
      <c r="AV2502" s="265">
        <v>0</v>
      </c>
      <c r="AW2502" s="268">
        <v>0</v>
      </c>
      <c r="AX2502" s="422"/>
      <c r="AY2502" s="263"/>
      <c r="AZ2502" s="422">
        <v>136.28514999999999</v>
      </c>
      <c r="BA2502" s="265">
        <v>0</v>
      </c>
      <c r="BB2502" s="268">
        <v>0</v>
      </c>
      <c r="BC2502" s="422"/>
      <c r="BD2502" s="263"/>
    </row>
    <row r="2503" spans="1:56" ht="11.25" customHeight="1">
      <c r="A2503" s="123">
        <v>535</v>
      </c>
      <c r="B2503" s="55" t="s">
        <v>790</v>
      </c>
      <c r="C2503" s="345">
        <v>1</v>
      </c>
      <c r="D2503" s="57">
        <v>27937</v>
      </c>
      <c r="E2503" s="8">
        <v>60</v>
      </c>
      <c r="F2503" s="55" t="s">
        <v>551</v>
      </c>
      <c r="G2503" s="55" t="s">
        <v>748</v>
      </c>
      <c r="H2503" s="55" t="s">
        <v>65</v>
      </c>
      <c r="I2503" s="55" t="s">
        <v>103</v>
      </c>
      <c r="J2503" s="55"/>
      <c r="K2503" s="55"/>
      <c r="L2503" s="55"/>
      <c r="M2503" s="8"/>
      <c r="N2503" s="58"/>
      <c r="O2503" s="55"/>
      <c r="P2503" s="55"/>
      <c r="Q2503" s="55"/>
      <c r="R2503" s="8"/>
      <c r="S2503" s="58"/>
      <c r="T2503" s="55"/>
      <c r="U2503" s="55"/>
      <c r="V2503" s="55"/>
      <c r="W2503" s="8"/>
      <c r="X2503" s="58"/>
      <c r="Y2503" s="55"/>
      <c r="Z2503" s="55"/>
      <c r="AA2503" s="55"/>
      <c r="AB2503" s="8"/>
      <c r="AC2503" s="58"/>
      <c r="AD2503" s="55"/>
      <c r="AE2503" s="55"/>
      <c r="AF2503" s="55"/>
      <c r="AG2503" s="8"/>
      <c r="AH2503" s="58"/>
      <c r="AI2503" s="55"/>
      <c r="AJ2503" s="55"/>
      <c r="AK2503" s="55">
        <v>170.32410000000002</v>
      </c>
      <c r="AL2503" s="8">
        <v>0</v>
      </c>
      <c r="AM2503" s="58">
        <v>0</v>
      </c>
      <c r="AN2503" s="55"/>
      <c r="AO2503" s="228"/>
      <c r="AP2503" s="55">
        <v>138.78</v>
      </c>
      <c r="AQ2503" s="200">
        <v>0</v>
      </c>
      <c r="AR2503" s="201">
        <v>0</v>
      </c>
      <c r="AS2503" s="55"/>
      <c r="AT2503" s="55"/>
      <c r="AU2503" s="423">
        <v>98.534850000000006</v>
      </c>
      <c r="AV2503" s="200">
        <v>0</v>
      </c>
      <c r="AW2503" s="201">
        <v>0</v>
      </c>
      <c r="AX2503" s="423"/>
      <c r="AY2503" s="55"/>
      <c r="AZ2503" s="423">
        <v>136.28514999999999</v>
      </c>
      <c r="BA2503" s="200">
        <v>0</v>
      </c>
      <c r="BB2503" s="201">
        <v>0</v>
      </c>
      <c r="BC2503" s="425"/>
      <c r="BD2503" s="136"/>
    </row>
    <row r="2504" spans="1:56" ht="11.25" customHeight="1">
      <c r="A2504" s="357">
        <v>536</v>
      </c>
      <c r="B2504" s="263" t="s">
        <v>580</v>
      </c>
      <c r="C2504" s="344">
        <v>0</v>
      </c>
      <c r="D2504" s="264"/>
      <c r="E2504" s="421">
        <v>0</v>
      </c>
      <c r="F2504" s="263" t="s">
        <v>151</v>
      </c>
      <c r="G2504" s="263" t="s">
        <v>748</v>
      </c>
      <c r="H2504" s="263" t="s">
        <v>912</v>
      </c>
      <c r="I2504" s="263" t="s">
        <v>849</v>
      </c>
      <c r="J2504" s="263" t="s">
        <v>596</v>
      </c>
      <c r="K2504" s="263" t="s">
        <v>688</v>
      </c>
      <c r="L2504" s="267">
        <v>370.625</v>
      </c>
      <c r="M2504" s="265">
        <v>180499.72502623158</v>
      </c>
      <c r="N2504" s="268">
        <v>0.48701443514666193</v>
      </c>
      <c r="O2504" s="263">
        <v>1</v>
      </c>
      <c r="P2504" s="263"/>
      <c r="Q2504" s="267">
        <v>347.86900000000003</v>
      </c>
      <c r="R2504" s="265">
        <v>196660.76977975955</v>
      </c>
      <c r="S2504" s="268">
        <v>0.56532996553231107</v>
      </c>
      <c r="T2504" s="263">
        <v>1</v>
      </c>
      <c r="U2504" s="263"/>
      <c r="V2504" s="267">
        <v>290.88900000000001</v>
      </c>
      <c r="W2504" s="265">
        <v>154333.26947150088</v>
      </c>
      <c r="X2504" s="268">
        <v>0.53055725541873666</v>
      </c>
      <c r="Y2504" s="263">
        <v>1</v>
      </c>
      <c r="Z2504" s="263"/>
      <c r="AA2504" s="267">
        <v>208.01300000000001</v>
      </c>
      <c r="AB2504" s="265">
        <v>106410.45806071165</v>
      </c>
      <c r="AC2504" s="268">
        <v>0.51155676837847464</v>
      </c>
      <c r="AD2504" s="263">
        <v>1</v>
      </c>
      <c r="AE2504" s="263"/>
      <c r="AF2504" s="267">
        <v>66.319000000000003</v>
      </c>
      <c r="AG2504" s="265">
        <v>32677.859604609625</v>
      </c>
      <c r="AH2504" s="268">
        <v>0.4927375202371812</v>
      </c>
      <c r="AI2504" s="263">
        <v>1</v>
      </c>
      <c r="AJ2504" s="263"/>
      <c r="AK2504" s="263">
        <v>0</v>
      </c>
      <c r="AL2504" s="265">
        <v>0</v>
      </c>
      <c r="AM2504" s="268">
        <v>0</v>
      </c>
      <c r="AN2504" s="263"/>
      <c r="AO2504" s="313"/>
      <c r="AP2504" s="263">
        <v>0</v>
      </c>
      <c r="AQ2504" s="265">
        <v>0</v>
      </c>
      <c r="AR2504" s="268">
        <v>0</v>
      </c>
      <c r="AS2504" s="263"/>
      <c r="AT2504" s="263"/>
      <c r="AU2504" s="422">
        <v>0</v>
      </c>
      <c r="AV2504" s="265">
        <v>0</v>
      </c>
      <c r="AW2504" s="268">
        <v>0</v>
      </c>
      <c r="AX2504" s="422"/>
      <c r="AY2504" s="263"/>
      <c r="AZ2504" s="422">
        <v>0</v>
      </c>
      <c r="BA2504" s="265">
        <v>0</v>
      </c>
      <c r="BB2504" s="268">
        <v>0</v>
      </c>
      <c r="BC2504" s="422"/>
      <c r="BD2504" s="263"/>
    </row>
    <row r="2505" spans="1:56" ht="11.25" customHeight="1">
      <c r="A2505" s="123">
        <v>536</v>
      </c>
      <c r="B2505" s="55" t="s">
        <v>580</v>
      </c>
      <c r="C2505" s="345">
        <v>1</v>
      </c>
      <c r="D2505" s="57">
        <v>38654</v>
      </c>
      <c r="E2505" s="94">
        <v>0</v>
      </c>
      <c r="F2505" s="55" t="s">
        <v>151</v>
      </c>
      <c r="G2505" s="55" t="s">
        <v>748</v>
      </c>
      <c r="H2505" s="55" t="s">
        <v>912</v>
      </c>
      <c r="I2505" s="55" t="s">
        <v>849</v>
      </c>
      <c r="J2505" s="55" t="s">
        <v>596</v>
      </c>
      <c r="K2505" s="55" t="s">
        <v>688</v>
      </c>
      <c r="L2505" s="55"/>
      <c r="M2505" s="8"/>
      <c r="N2505" s="58"/>
      <c r="O2505" s="55"/>
      <c r="P2505" s="55"/>
      <c r="Q2505" s="55"/>
      <c r="R2505" s="8"/>
      <c r="S2505" s="58"/>
      <c r="T2505" s="55"/>
      <c r="U2505" s="55"/>
      <c r="V2505" s="136"/>
      <c r="W2505" s="8"/>
      <c r="X2505" s="58"/>
      <c r="Y2505" s="55"/>
      <c r="Z2505" s="55"/>
      <c r="AA2505" s="136"/>
      <c r="AB2505" s="8"/>
      <c r="AC2505" s="58"/>
      <c r="AD2505" s="55"/>
      <c r="AE2505" s="55"/>
      <c r="AF2505" s="136"/>
      <c r="AG2505" s="8"/>
      <c r="AH2505" s="58"/>
      <c r="AI2505" s="55"/>
      <c r="AJ2505" s="55"/>
      <c r="AK2505" s="55">
        <v>0</v>
      </c>
      <c r="AL2505" s="8">
        <v>0</v>
      </c>
      <c r="AM2505" s="58">
        <v>0</v>
      </c>
      <c r="AN2505" s="237">
        <v>1</v>
      </c>
      <c r="AO2505" s="228"/>
      <c r="AP2505" s="55">
        <v>0</v>
      </c>
      <c r="AQ2505" s="200">
        <v>0</v>
      </c>
      <c r="AR2505" s="201">
        <v>0</v>
      </c>
      <c r="AS2505" s="55">
        <v>1</v>
      </c>
      <c r="AT2505" s="55"/>
      <c r="AU2505" s="423">
        <v>0</v>
      </c>
      <c r="AV2505" s="200">
        <v>0</v>
      </c>
      <c r="AW2505" s="201">
        <v>0</v>
      </c>
      <c r="AX2505" s="423">
        <v>1</v>
      </c>
      <c r="AY2505" s="55"/>
      <c r="AZ2505" s="423">
        <v>0</v>
      </c>
      <c r="BA2505" s="200">
        <v>0</v>
      </c>
      <c r="BB2505" s="201">
        <v>0</v>
      </c>
      <c r="BC2505" s="425">
        <v>1</v>
      </c>
      <c r="BD2505" s="136"/>
    </row>
    <row r="2506" spans="1:56" ht="11.25" customHeight="1">
      <c r="A2506" s="123">
        <v>536</v>
      </c>
      <c r="B2506" s="55" t="s">
        <v>580</v>
      </c>
      <c r="C2506" s="345">
        <v>2</v>
      </c>
      <c r="D2506" s="57">
        <v>38822</v>
      </c>
      <c r="E2506" s="94">
        <v>0</v>
      </c>
      <c r="F2506" s="55" t="s">
        <v>151</v>
      </c>
      <c r="G2506" s="55" t="s">
        <v>748</v>
      </c>
      <c r="H2506" s="55" t="s">
        <v>912</v>
      </c>
      <c r="I2506" s="55" t="s">
        <v>849</v>
      </c>
      <c r="J2506" s="55" t="s">
        <v>596</v>
      </c>
      <c r="K2506" s="55" t="s">
        <v>688</v>
      </c>
      <c r="L2506" s="55"/>
      <c r="M2506" s="8"/>
      <c r="N2506" s="58"/>
      <c r="O2506" s="55"/>
      <c r="P2506" s="55"/>
      <c r="Q2506" s="55"/>
      <c r="R2506" s="8"/>
      <c r="S2506" s="58"/>
      <c r="T2506" s="55"/>
      <c r="U2506" s="55"/>
      <c r="V2506" s="55"/>
      <c r="W2506" s="8"/>
      <c r="X2506" s="58"/>
      <c r="Y2506" s="55"/>
      <c r="Z2506" s="55"/>
      <c r="AA2506" s="55"/>
      <c r="AB2506" s="8"/>
      <c r="AC2506" s="58"/>
      <c r="AD2506" s="55"/>
      <c r="AE2506" s="55"/>
      <c r="AF2506" s="55"/>
      <c r="AG2506" s="8"/>
      <c r="AH2506" s="58"/>
      <c r="AI2506" s="55"/>
      <c r="AJ2506" s="55"/>
      <c r="AK2506" s="55">
        <v>0</v>
      </c>
      <c r="AL2506" s="8">
        <v>0</v>
      </c>
      <c r="AM2506" s="58">
        <v>0</v>
      </c>
      <c r="AN2506" s="237">
        <v>1</v>
      </c>
      <c r="AO2506" s="228"/>
      <c r="AP2506" s="55">
        <v>0</v>
      </c>
      <c r="AQ2506" s="200">
        <v>0</v>
      </c>
      <c r="AR2506" s="201">
        <v>0</v>
      </c>
      <c r="AS2506" s="55">
        <v>1</v>
      </c>
      <c r="AT2506" s="55"/>
      <c r="AU2506" s="423">
        <v>0</v>
      </c>
      <c r="AV2506" s="200">
        <v>0</v>
      </c>
      <c r="AW2506" s="201">
        <v>0</v>
      </c>
      <c r="AX2506" s="423">
        <v>1</v>
      </c>
      <c r="AY2506" s="55"/>
      <c r="AZ2506" s="423">
        <v>0</v>
      </c>
      <c r="BA2506" s="200">
        <v>0</v>
      </c>
      <c r="BB2506" s="201">
        <v>0</v>
      </c>
      <c r="BC2506" s="425">
        <v>1</v>
      </c>
      <c r="BD2506" s="136"/>
    </row>
    <row r="2507" spans="1:56" s="4" customFormat="1" ht="11.25" customHeight="1">
      <c r="A2507" s="357">
        <v>537</v>
      </c>
      <c r="B2507" s="263" t="s">
        <v>937</v>
      </c>
      <c r="C2507" s="344">
        <v>0</v>
      </c>
      <c r="D2507" s="264"/>
      <c r="E2507" s="421">
        <v>1500</v>
      </c>
      <c r="F2507" s="263" t="s">
        <v>151</v>
      </c>
      <c r="G2507" s="263" t="s">
        <v>589</v>
      </c>
      <c r="H2507" s="263" t="s">
        <v>720</v>
      </c>
      <c r="I2507" s="263" t="s">
        <v>849</v>
      </c>
      <c r="J2507" s="263" t="s">
        <v>591</v>
      </c>
      <c r="K2507" s="263" t="s">
        <v>848</v>
      </c>
      <c r="L2507" s="267">
        <v>6605.259</v>
      </c>
      <c r="M2507" s="265">
        <v>6616470.8888453646</v>
      </c>
      <c r="N2507" s="268">
        <v>1.001697418503251</v>
      </c>
      <c r="O2507" s="263">
        <v>1</v>
      </c>
      <c r="P2507" s="263"/>
      <c r="Q2507" s="267">
        <v>7111.42</v>
      </c>
      <c r="R2507" s="265">
        <v>6940080.2557298606</v>
      </c>
      <c r="S2507" s="268">
        <v>0.9759063950279776</v>
      </c>
      <c r="T2507" s="263">
        <v>1</v>
      </c>
      <c r="U2507" s="263"/>
      <c r="V2507" s="267">
        <v>5161.3654096040273</v>
      </c>
      <c r="W2507" s="265">
        <v>5231695.790276628</v>
      </c>
      <c r="X2507" s="268">
        <v>1.013626313018205</v>
      </c>
      <c r="Y2507" s="263">
        <v>1</v>
      </c>
      <c r="Z2507" s="263"/>
      <c r="AA2507" s="267">
        <v>3951.898580131</v>
      </c>
      <c r="AB2507" s="265">
        <v>3957463.9229827942</v>
      </c>
      <c r="AC2507" s="268">
        <v>1.0014082706676166</v>
      </c>
      <c r="AD2507" s="263">
        <v>1</v>
      </c>
      <c r="AE2507" s="263"/>
      <c r="AF2507" s="267">
        <v>7298.23</v>
      </c>
      <c r="AG2507" s="265">
        <v>7032641.7908546496</v>
      </c>
      <c r="AH2507" s="268">
        <v>0.96360923002627352</v>
      </c>
      <c r="AI2507" s="263">
        <v>1</v>
      </c>
      <c r="AJ2507" s="263"/>
      <c r="AK2507" s="263">
        <v>9101.0454720460002</v>
      </c>
      <c r="AL2507" s="265">
        <v>8749514.0194119737</v>
      </c>
      <c r="AM2507" s="268">
        <v>0.96137460759714244</v>
      </c>
      <c r="AN2507" s="263"/>
      <c r="AO2507" s="313"/>
      <c r="AP2507" s="263">
        <v>6103</v>
      </c>
      <c r="AQ2507" s="265">
        <v>6112908.4891534187</v>
      </c>
      <c r="AR2507" s="268">
        <v>1.0016235440198948</v>
      </c>
      <c r="AS2507" s="263"/>
      <c r="AT2507" s="263"/>
      <c r="AU2507" s="422">
        <v>7997.9400000000005</v>
      </c>
      <c r="AV2507" s="265">
        <v>7898903.7208334394</v>
      </c>
      <c r="AW2507" s="268">
        <v>0.98761727655289222</v>
      </c>
      <c r="AX2507" s="422"/>
      <c r="AY2507" s="263"/>
      <c r="AZ2507" s="422">
        <v>7336.8209437462883</v>
      </c>
      <c r="BA2507" s="265">
        <v>7297810.1422032807</v>
      </c>
      <c r="BB2507" s="268">
        <v>0.99468287398014532</v>
      </c>
      <c r="BC2507" s="422"/>
      <c r="BD2507" s="263"/>
    </row>
    <row r="2508" spans="1:56" s="4" customFormat="1" ht="11.25" customHeight="1">
      <c r="A2508" s="123">
        <v>537</v>
      </c>
      <c r="B2508" s="55" t="s">
        <v>937</v>
      </c>
      <c r="C2508" s="345">
        <v>1</v>
      </c>
      <c r="D2508" s="57">
        <v>40977</v>
      </c>
      <c r="E2508" s="94">
        <v>500</v>
      </c>
      <c r="F2508" s="55" t="s">
        <v>151</v>
      </c>
      <c r="G2508" s="55" t="s">
        <v>589</v>
      </c>
      <c r="H2508" s="55" t="s">
        <v>720</v>
      </c>
      <c r="I2508" s="55" t="s">
        <v>849</v>
      </c>
      <c r="J2508" s="55" t="s">
        <v>591</v>
      </c>
      <c r="K2508" s="55" t="s">
        <v>848</v>
      </c>
      <c r="L2508" s="197">
        <v>2999.5790000000002</v>
      </c>
      <c r="M2508" s="8">
        <v>3016071.9843402752</v>
      </c>
      <c r="N2508" s="58">
        <v>1.0054984330601977</v>
      </c>
      <c r="O2508" s="55"/>
      <c r="P2508" s="55"/>
      <c r="Q2508" s="197"/>
      <c r="R2508" s="8"/>
      <c r="S2508" s="58"/>
      <c r="T2508" s="55"/>
      <c r="U2508" s="55"/>
      <c r="V2508" s="197"/>
      <c r="W2508" s="8"/>
      <c r="X2508" s="58"/>
      <c r="Y2508" s="55"/>
      <c r="Z2508" s="55"/>
      <c r="AA2508" s="197">
        <v>1317.2995267103333</v>
      </c>
      <c r="AB2508" s="8">
        <v>1319154.6409942647</v>
      </c>
      <c r="AC2508" s="58">
        <v>1.0014082706676166</v>
      </c>
      <c r="AD2508" s="55"/>
      <c r="AE2508" s="55"/>
      <c r="AF2508" s="197">
        <v>2669.28</v>
      </c>
      <c r="AG2508" s="8">
        <v>2584624.8893292099</v>
      </c>
      <c r="AH2508" s="58">
        <v>0.96828541379293653</v>
      </c>
      <c r="AI2508" s="55"/>
      <c r="AJ2508" s="55"/>
      <c r="AK2508" s="55">
        <v>2832.9783555343479</v>
      </c>
      <c r="AL2508" s="8">
        <v>2723553.454883032</v>
      </c>
      <c r="AM2508" s="58">
        <v>0.96137460759714255</v>
      </c>
      <c r="AN2508" s="237">
        <v>1</v>
      </c>
      <c r="AO2508" s="228"/>
      <c r="AP2508" s="55">
        <v>837</v>
      </c>
      <c r="AQ2508" s="200">
        <v>839262.36163767404</v>
      </c>
      <c r="AR2508" s="201">
        <v>1.0027029410247001</v>
      </c>
      <c r="AS2508" s="55">
        <v>1</v>
      </c>
      <c r="AT2508" s="55"/>
      <c r="AU2508" s="423">
        <v>2706.91</v>
      </c>
      <c r="AV2508" s="200">
        <v>2859328.2554315128</v>
      </c>
      <c r="AW2508" s="201">
        <v>1.0563071012451515</v>
      </c>
      <c r="AX2508" s="423">
        <v>1</v>
      </c>
      <c r="AY2508" s="55"/>
      <c r="AZ2508" s="426">
        <v>2384.932646186312</v>
      </c>
      <c r="BA2508" s="200">
        <v>2444563.8983483934</v>
      </c>
      <c r="BB2508" s="201">
        <v>1.0250033275603974</v>
      </c>
      <c r="BC2508" s="425">
        <v>1</v>
      </c>
      <c r="BD2508" s="136"/>
    </row>
    <row r="2509" spans="1:56" ht="11.25" customHeight="1">
      <c r="A2509" s="123">
        <v>537</v>
      </c>
      <c r="B2509" s="55" t="s">
        <v>937</v>
      </c>
      <c r="C2509" s="345">
        <v>2</v>
      </c>
      <c r="D2509" s="57">
        <v>41511</v>
      </c>
      <c r="E2509" s="94">
        <v>500</v>
      </c>
      <c r="F2509" s="55" t="s">
        <v>151</v>
      </c>
      <c r="G2509" s="55" t="s">
        <v>589</v>
      </c>
      <c r="H2509" s="55" t="s">
        <v>720</v>
      </c>
      <c r="I2509" s="55" t="s">
        <v>849</v>
      </c>
      <c r="J2509" s="55" t="s">
        <v>591</v>
      </c>
      <c r="K2509" s="55" t="s">
        <v>848</v>
      </c>
      <c r="L2509" s="197">
        <v>2888.5239999999999</v>
      </c>
      <c r="M2509" s="8">
        <v>2899104.6629501171</v>
      </c>
      <c r="N2509" s="58">
        <v>1.0036629998400972</v>
      </c>
      <c r="O2509" s="55"/>
      <c r="P2509" s="55"/>
      <c r="Q2509" s="197"/>
      <c r="R2509" s="8"/>
      <c r="S2509" s="58"/>
      <c r="T2509" s="55"/>
      <c r="U2509" s="55"/>
      <c r="V2509" s="197"/>
      <c r="W2509" s="8"/>
      <c r="X2509" s="58"/>
      <c r="Y2509" s="55"/>
      <c r="Z2509" s="55"/>
      <c r="AA2509" s="197">
        <v>1317.2995267103333</v>
      </c>
      <c r="AB2509" s="8">
        <v>1319154.6409942647</v>
      </c>
      <c r="AC2509" s="58">
        <v>1.0014082706676166</v>
      </c>
      <c r="AD2509" s="55"/>
      <c r="AE2509" s="55"/>
      <c r="AF2509" s="197">
        <v>2086.8200000000002</v>
      </c>
      <c r="AG2509" s="8">
        <v>2001609.6951912695</v>
      </c>
      <c r="AH2509" s="58">
        <v>0.95916739114598737</v>
      </c>
      <c r="AI2509" s="55"/>
      <c r="AJ2509" s="55"/>
      <c r="AK2509" s="55">
        <v>3427.963362922625</v>
      </c>
      <c r="AL2509" s="8">
        <v>3295556.9328871202</v>
      </c>
      <c r="AM2509" s="58">
        <v>0.96137460759714266</v>
      </c>
      <c r="AN2509" s="237">
        <v>1</v>
      </c>
      <c r="AO2509" s="228"/>
      <c r="AP2509" s="55">
        <v>2190</v>
      </c>
      <c r="AQ2509" s="200">
        <v>2236398.2132942704</v>
      </c>
      <c r="AR2509" s="201">
        <v>1.0211863987645071</v>
      </c>
      <c r="AS2509" s="55">
        <v>1</v>
      </c>
      <c r="AT2509" s="55"/>
      <c r="AU2509" s="423">
        <v>2430.44</v>
      </c>
      <c r="AV2509" s="200">
        <v>2286450.9016644917</v>
      </c>
      <c r="AW2509" s="201">
        <v>0.94075595433933423</v>
      </c>
      <c r="AX2509" s="423">
        <v>1</v>
      </c>
      <c r="AY2509" s="55"/>
      <c r="AZ2509" s="426">
        <v>2628.0516574049916</v>
      </c>
      <c r="BA2509" s="200">
        <v>2619357.6114886864</v>
      </c>
      <c r="BB2509" s="201">
        <v>0.99669182837719028</v>
      </c>
      <c r="BC2509" s="425">
        <v>1</v>
      </c>
      <c r="BD2509" s="136"/>
    </row>
    <row r="2510" spans="1:56" s="4" customFormat="1" ht="11.25" customHeight="1">
      <c r="A2510" s="123">
        <v>537</v>
      </c>
      <c r="B2510" s="55" t="s">
        <v>937</v>
      </c>
      <c r="C2510" s="345">
        <v>3</v>
      </c>
      <c r="D2510" s="57">
        <v>42061</v>
      </c>
      <c r="E2510" s="94">
        <v>500</v>
      </c>
      <c r="F2510" s="122" t="s">
        <v>151</v>
      </c>
      <c r="G2510" s="122" t="s">
        <v>589</v>
      </c>
      <c r="H2510" s="122" t="s">
        <v>720</v>
      </c>
      <c r="I2510" s="55" t="s">
        <v>849</v>
      </c>
      <c r="J2510" s="55" t="s">
        <v>591</v>
      </c>
      <c r="K2510" s="55" t="s">
        <v>848</v>
      </c>
      <c r="L2510" s="197">
        <v>717.15599999999995</v>
      </c>
      <c r="M2510" s="8">
        <v>701294.24155497283</v>
      </c>
      <c r="N2510" s="58">
        <v>0.97788241547860288</v>
      </c>
      <c r="O2510" s="55"/>
      <c r="P2510" s="55">
        <v>1</v>
      </c>
      <c r="Q2510" s="197">
        <v>2889.32</v>
      </c>
      <c r="R2510" s="8">
        <v>2798000.4583518822</v>
      </c>
      <c r="S2510" s="58">
        <v>0.96839410600137121</v>
      </c>
      <c r="T2510" s="55"/>
      <c r="U2510" s="55">
        <v>1</v>
      </c>
      <c r="V2510" s="197">
        <v>1593.76</v>
      </c>
      <c r="W2510" s="8">
        <v>1600471.0666555343</v>
      </c>
      <c r="X2510" s="58">
        <v>1.0042108389315421</v>
      </c>
      <c r="Y2510" s="55"/>
      <c r="Z2510" s="55">
        <v>1</v>
      </c>
      <c r="AA2510" s="197">
        <v>1317.2995267103333</v>
      </c>
      <c r="AB2510" s="8">
        <v>1319154.6409942647</v>
      </c>
      <c r="AC2510" s="58">
        <v>1.0014082706676166</v>
      </c>
      <c r="AD2510" s="55"/>
      <c r="AE2510" s="55"/>
      <c r="AF2510" s="197">
        <v>2542.13</v>
      </c>
      <c r="AG2510" s="8">
        <v>2446407.2063341714</v>
      </c>
      <c r="AH2510" s="58">
        <v>0.96234543722554355</v>
      </c>
      <c r="AI2510" s="55"/>
      <c r="AJ2510" s="55"/>
      <c r="AK2510" s="55">
        <v>2840.1037535890273</v>
      </c>
      <c r="AL2510" s="8">
        <v>2730403.6316418224</v>
      </c>
      <c r="AM2510" s="58">
        <v>0.96137460759714244</v>
      </c>
      <c r="AN2510" s="237">
        <v>1</v>
      </c>
      <c r="AO2510" s="228"/>
      <c r="AP2510" s="55">
        <v>3076</v>
      </c>
      <c r="AQ2510" s="200">
        <v>3037249.7458794853</v>
      </c>
      <c r="AR2510" s="201">
        <v>0.98740238812727088</v>
      </c>
      <c r="AS2510" s="55">
        <v>1</v>
      </c>
      <c r="AT2510" s="55"/>
      <c r="AU2510" s="423">
        <v>2860.59</v>
      </c>
      <c r="AV2510" s="200">
        <v>2753124.5637374339</v>
      </c>
      <c r="AW2510" s="201">
        <v>0.96243242259024664</v>
      </c>
      <c r="AX2510" s="423">
        <v>1</v>
      </c>
      <c r="AY2510" s="55"/>
      <c r="AZ2510" s="426">
        <v>2323.8366401549852</v>
      </c>
      <c r="BA2510" s="200">
        <v>2233888.6323662018</v>
      </c>
      <c r="BB2510" s="201">
        <v>0.96129331716588118</v>
      </c>
      <c r="BC2510" s="425">
        <v>1</v>
      </c>
      <c r="BD2510" s="136"/>
    </row>
    <row r="2511" spans="1:56" ht="11.25" customHeight="1">
      <c r="A2511" s="357">
        <v>538</v>
      </c>
      <c r="B2511" s="263" t="s">
        <v>80</v>
      </c>
      <c r="C2511" s="344">
        <v>0</v>
      </c>
      <c r="D2511" s="264"/>
      <c r="E2511" s="421">
        <v>186.20000000000002</v>
      </c>
      <c r="F2511" s="263" t="s">
        <v>151</v>
      </c>
      <c r="G2511" s="263" t="s">
        <v>748</v>
      </c>
      <c r="H2511" s="263" t="s">
        <v>152</v>
      </c>
      <c r="I2511" s="263" t="s">
        <v>849</v>
      </c>
      <c r="J2511" s="263" t="s">
        <v>596</v>
      </c>
      <c r="K2511" s="263" t="s">
        <v>688</v>
      </c>
      <c r="L2511" s="267">
        <v>1198.136</v>
      </c>
      <c r="M2511" s="265">
        <v>544236.69631033484</v>
      </c>
      <c r="N2511" s="268">
        <v>0.45423616042781029</v>
      </c>
      <c r="O2511" s="263">
        <v>1</v>
      </c>
      <c r="P2511" s="263"/>
      <c r="Q2511" s="267">
        <v>1125.961</v>
      </c>
      <c r="R2511" s="265">
        <v>518872.22662229446</v>
      </c>
      <c r="S2511" s="268">
        <v>0.46082610909462624</v>
      </c>
      <c r="T2511" s="263">
        <v>1</v>
      </c>
      <c r="U2511" s="263"/>
      <c r="V2511" s="267">
        <v>1222.3399999999999</v>
      </c>
      <c r="W2511" s="265">
        <v>512763.40491117875</v>
      </c>
      <c r="X2511" s="268">
        <v>0.41949327103030154</v>
      </c>
      <c r="Y2511" s="263">
        <v>1</v>
      </c>
      <c r="Z2511" s="263"/>
      <c r="AA2511" s="267">
        <v>954.94299999999998</v>
      </c>
      <c r="AB2511" s="265">
        <v>400975.06853255373</v>
      </c>
      <c r="AC2511" s="268">
        <v>0.41989424346013715</v>
      </c>
      <c r="AD2511" s="263">
        <v>1</v>
      </c>
      <c r="AE2511" s="263"/>
      <c r="AF2511" s="267">
        <v>877.98599999999999</v>
      </c>
      <c r="AG2511" s="265">
        <v>391529.66934485378</v>
      </c>
      <c r="AH2511" s="268">
        <v>0.44594067484544603</v>
      </c>
      <c r="AI2511" s="263">
        <v>1</v>
      </c>
      <c r="AJ2511" s="263"/>
      <c r="AK2511" s="263">
        <v>987</v>
      </c>
      <c r="AL2511" s="265">
        <v>433613.90696832002</v>
      </c>
      <c r="AM2511" s="268">
        <v>0.43932513370650456</v>
      </c>
      <c r="AN2511" s="263"/>
      <c r="AO2511" s="313"/>
      <c r="AP2511" s="263">
        <v>1102.9000000000001</v>
      </c>
      <c r="AQ2511" s="265">
        <v>487624.99136270396</v>
      </c>
      <c r="AR2511" s="268">
        <v>0.44212983168256775</v>
      </c>
      <c r="AS2511" s="263"/>
      <c r="AT2511" s="263"/>
      <c r="AU2511" s="422">
        <v>890.63615000000004</v>
      </c>
      <c r="AV2511" s="265">
        <v>439468.66420916689</v>
      </c>
      <c r="AW2511" s="268">
        <v>0.4934323227382662</v>
      </c>
      <c r="AX2511" s="422"/>
      <c r="AY2511" s="263"/>
      <c r="AZ2511" s="422">
        <v>575.65821300000005</v>
      </c>
      <c r="BA2511" s="265">
        <v>339421.73341064999</v>
      </c>
      <c r="BB2511" s="268">
        <v>0.58962371376893741</v>
      </c>
      <c r="BC2511" s="422"/>
      <c r="BD2511" s="263"/>
    </row>
    <row r="2512" spans="1:56" ht="11.25" customHeight="1">
      <c r="A2512" s="123">
        <v>538</v>
      </c>
      <c r="B2512" s="55" t="s">
        <v>80</v>
      </c>
      <c r="C2512" s="345">
        <v>1</v>
      </c>
      <c r="D2512" s="57">
        <v>37311</v>
      </c>
      <c r="E2512" s="94">
        <v>60</v>
      </c>
      <c r="F2512" s="55" t="s">
        <v>151</v>
      </c>
      <c r="G2512" s="55" t="s">
        <v>748</v>
      </c>
      <c r="H2512" s="55" t="s">
        <v>152</v>
      </c>
      <c r="I2512" s="55" t="s">
        <v>849</v>
      </c>
      <c r="J2512" s="55" t="s">
        <v>596</v>
      </c>
      <c r="K2512" s="55" t="s">
        <v>688</v>
      </c>
      <c r="L2512" s="55"/>
      <c r="M2512" s="8"/>
      <c r="N2512" s="58"/>
      <c r="O2512" s="55"/>
      <c r="P2512" s="55"/>
      <c r="Q2512" s="55"/>
      <c r="R2512" s="8"/>
      <c r="S2512" s="58"/>
      <c r="T2512" s="55"/>
      <c r="U2512" s="55"/>
      <c r="V2512" s="55"/>
      <c r="W2512" s="8"/>
      <c r="X2512" s="58"/>
      <c r="Y2512" s="55"/>
      <c r="Z2512" s="55"/>
      <c r="AA2512" s="55"/>
      <c r="AB2512" s="8"/>
      <c r="AC2512" s="58"/>
      <c r="AD2512" s="55"/>
      <c r="AE2512" s="55"/>
      <c r="AF2512" s="55"/>
      <c r="AG2512" s="8"/>
      <c r="AH2512" s="58"/>
      <c r="AI2512" s="55"/>
      <c r="AJ2512" s="55"/>
      <c r="AK2512" s="55">
        <v>439.01872159090908</v>
      </c>
      <c r="AL2512" s="8">
        <v>192852.08714711369</v>
      </c>
      <c r="AM2512" s="58">
        <v>0.43927987045349537</v>
      </c>
      <c r="AN2512" s="237">
        <v>1</v>
      </c>
      <c r="AO2512" s="228"/>
      <c r="AP2512" s="55">
        <v>394.22</v>
      </c>
      <c r="AQ2512" s="200">
        <v>174289.565480472</v>
      </c>
      <c r="AR2512" s="201">
        <v>0.44211243843658865</v>
      </c>
      <c r="AS2512" s="55">
        <v>1</v>
      </c>
      <c r="AT2512" s="55"/>
      <c r="AU2512" s="423">
        <v>339.01584910003646</v>
      </c>
      <c r="AV2512" s="200">
        <v>157987.00875942275</v>
      </c>
      <c r="AW2512" s="201">
        <v>0.46601658647765493</v>
      </c>
      <c r="AX2512" s="423">
        <v>1</v>
      </c>
      <c r="AY2512" s="55"/>
      <c r="AZ2512" s="424">
        <v>238.10734871256133</v>
      </c>
      <c r="BA2512" s="200">
        <v>132178.13304803587</v>
      </c>
      <c r="BB2512" s="201">
        <v>0.55511992285294309</v>
      </c>
      <c r="BC2512" s="425">
        <v>1</v>
      </c>
      <c r="BD2512" s="136"/>
    </row>
    <row r="2513" spans="1:56" ht="11.25" customHeight="1">
      <c r="A2513" s="123">
        <v>538</v>
      </c>
      <c r="B2513" s="55" t="s">
        <v>80</v>
      </c>
      <c r="C2513" s="345">
        <v>2</v>
      </c>
      <c r="D2513" s="57">
        <v>37693</v>
      </c>
      <c r="E2513" s="94">
        <v>34</v>
      </c>
      <c r="F2513" s="55" t="s">
        <v>151</v>
      </c>
      <c r="G2513" s="55" t="s">
        <v>748</v>
      </c>
      <c r="H2513" s="55" t="s">
        <v>152</v>
      </c>
      <c r="I2513" s="55" t="s">
        <v>849</v>
      </c>
      <c r="J2513" s="55" t="s">
        <v>596</v>
      </c>
      <c r="K2513" s="55" t="s">
        <v>688</v>
      </c>
      <c r="L2513" s="55"/>
      <c r="M2513" s="8"/>
      <c r="N2513" s="58"/>
      <c r="O2513" s="55"/>
      <c r="P2513" s="55"/>
      <c r="Q2513" s="55"/>
      <c r="R2513" s="8"/>
      <c r="S2513" s="58"/>
      <c r="T2513" s="55"/>
      <c r="U2513" s="55"/>
      <c r="V2513" s="55"/>
      <c r="W2513" s="8"/>
      <c r="X2513" s="58"/>
      <c r="Y2513" s="55"/>
      <c r="Z2513" s="55"/>
      <c r="AA2513" s="55"/>
      <c r="AB2513" s="8"/>
      <c r="AC2513" s="58"/>
      <c r="AD2513" s="55"/>
      <c r="AE2513" s="55"/>
      <c r="AF2513" s="55"/>
      <c r="AG2513" s="8"/>
      <c r="AH2513" s="58"/>
      <c r="AI2513" s="55"/>
      <c r="AJ2513" s="55"/>
      <c r="AK2513" s="55">
        <v>223.59849431818182</v>
      </c>
      <c r="AL2513" s="8">
        <v>98222.317617687528</v>
      </c>
      <c r="AM2513" s="58">
        <v>0.43927987045349531</v>
      </c>
      <c r="AN2513" s="237">
        <v>1</v>
      </c>
      <c r="AO2513" s="228"/>
      <c r="AP2513" s="55">
        <v>185.09</v>
      </c>
      <c r="AQ2513" s="200">
        <v>81840.142979243989</v>
      </c>
      <c r="AR2513" s="201">
        <v>0.44216404440674262</v>
      </c>
      <c r="AS2513" s="55">
        <v>1</v>
      </c>
      <c r="AT2513" s="55"/>
      <c r="AU2513" s="423">
        <v>199.34860089996363</v>
      </c>
      <c r="AV2513" s="200">
        <v>92899.754510497412</v>
      </c>
      <c r="AW2513" s="201">
        <v>0.46601658647765487</v>
      </c>
      <c r="AX2513" s="423">
        <v>1</v>
      </c>
      <c r="AY2513" s="55"/>
      <c r="AZ2513" s="424">
        <v>138.89746428743871</v>
      </c>
      <c r="BA2513" s="200">
        <v>77104.749659712397</v>
      </c>
      <c r="BB2513" s="201">
        <v>0.55511992285294309</v>
      </c>
      <c r="BC2513" s="425">
        <v>1</v>
      </c>
      <c r="BD2513" s="136"/>
    </row>
    <row r="2514" spans="1:56" s="4" customFormat="1" ht="11.25" customHeight="1">
      <c r="A2514" s="123">
        <v>538</v>
      </c>
      <c r="B2514" s="55" t="s">
        <v>80</v>
      </c>
      <c r="C2514" s="345">
        <v>3</v>
      </c>
      <c r="D2514" s="57">
        <v>39692</v>
      </c>
      <c r="E2514" s="94">
        <v>59.8</v>
      </c>
      <c r="F2514" s="55" t="s">
        <v>151</v>
      </c>
      <c r="G2514" s="55" t="s">
        <v>748</v>
      </c>
      <c r="H2514" s="55" t="s">
        <v>152</v>
      </c>
      <c r="I2514" s="55" t="s">
        <v>849</v>
      </c>
      <c r="J2514" s="55" t="s">
        <v>596</v>
      </c>
      <c r="K2514" s="55" t="s">
        <v>688</v>
      </c>
      <c r="L2514" s="55"/>
      <c r="M2514" s="8"/>
      <c r="N2514" s="58"/>
      <c r="O2514" s="55"/>
      <c r="P2514" s="55"/>
      <c r="Q2514" s="55"/>
      <c r="R2514" s="8"/>
      <c r="S2514" s="58"/>
      <c r="T2514" s="55"/>
      <c r="U2514" s="55"/>
      <c r="V2514" s="55"/>
      <c r="W2514" s="8"/>
      <c r="X2514" s="58"/>
      <c r="Y2514" s="55"/>
      <c r="Z2514" s="55"/>
      <c r="AA2514" s="55"/>
      <c r="AB2514" s="8"/>
      <c r="AC2514" s="58"/>
      <c r="AD2514" s="55"/>
      <c r="AE2514" s="55"/>
      <c r="AF2514" s="55"/>
      <c r="AG2514" s="8"/>
      <c r="AH2514" s="58"/>
      <c r="AI2514" s="55"/>
      <c r="AJ2514" s="55"/>
      <c r="AK2514" s="55">
        <v>222.40213068181816</v>
      </c>
      <c r="AL2514" s="8">
        <v>97696.779154490432</v>
      </c>
      <c r="AM2514" s="58">
        <v>0.43927987045349537</v>
      </c>
      <c r="AN2514" s="237">
        <v>1</v>
      </c>
      <c r="AO2514" s="228"/>
      <c r="AP2514" s="55">
        <v>375.87</v>
      </c>
      <c r="AQ2514" s="200">
        <v>166171.85917956001</v>
      </c>
      <c r="AR2514" s="201">
        <v>0.44209928746524063</v>
      </c>
      <c r="AS2514" s="55">
        <v>1</v>
      </c>
      <c r="AT2514" s="55"/>
      <c r="AU2514" s="423">
        <v>232.63310634753861</v>
      </c>
      <c r="AV2514" s="200">
        <v>124535.67350548103</v>
      </c>
      <c r="AW2514" s="201">
        <v>0.53533082827614786</v>
      </c>
      <c r="AX2514" s="423">
        <v>1</v>
      </c>
      <c r="AY2514" s="55"/>
      <c r="AZ2514" s="424">
        <v>125.46480245263056</v>
      </c>
      <c r="BA2514" s="200">
        <v>82192.628944946046</v>
      </c>
      <c r="BB2514" s="201">
        <v>0.65510507599115708</v>
      </c>
      <c r="BC2514" s="425">
        <v>1</v>
      </c>
      <c r="BD2514" s="136"/>
    </row>
    <row r="2515" spans="1:56" ht="11.25" customHeight="1">
      <c r="A2515" s="123">
        <v>538</v>
      </c>
      <c r="B2515" s="55" t="s">
        <v>80</v>
      </c>
      <c r="C2515" s="345">
        <v>4</v>
      </c>
      <c r="D2515" s="57">
        <v>39692</v>
      </c>
      <c r="E2515" s="94">
        <v>32.4</v>
      </c>
      <c r="F2515" s="55" t="s">
        <v>151</v>
      </c>
      <c r="G2515" s="55" t="s">
        <v>748</v>
      </c>
      <c r="H2515" s="55" t="s">
        <v>152</v>
      </c>
      <c r="I2515" s="55" t="s">
        <v>849</v>
      </c>
      <c r="J2515" s="55" t="s">
        <v>596</v>
      </c>
      <c r="K2515" s="55" t="s">
        <v>688</v>
      </c>
      <c r="L2515" s="55"/>
      <c r="M2515" s="8"/>
      <c r="N2515" s="58"/>
      <c r="O2515" s="55"/>
      <c r="P2515" s="55"/>
      <c r="Q2515" s="55"/>
      <c r="R2515" s="8"/>
      <c r="S2515" s="58"/>
      <c r="T2515" s="55"/>
      <c r="U2515" s="55"/>
      <c r="V2515" s="55"/>
      <c r="W2515" s="8"/>
      <c r="X2515" s="58"/>
      <c r="Y2515" s="55"/>
      <c r="Z2515" s="55"/>
      <c r="AA2515" s="55"/>
      <c r="AB2515" s="8"/>
      <c r="AC2515" s="58"/>
      <c r="AD2515" s="55"/>
      <c r="AE2515" s="55"/>
      <c r="AF2515" s="55"/>
      <c r="AG2515" s="8"/>
      <c r="AH2515" s="58"/>
      <c r="AI2515" s="55"/>
      <c r="AJ2515" s="55"/>
      <c r="AK2515" s="55">
        <v>102.09281250000001</v>
      </c>
      <c r="AL2515" s="8">
        <v>44847.317449233007</v>
      </c>
      <c r="AM2515" s="58">
        <v>0.43927987045349548</v>
      </c>
      <c r="AN2515" s="237">
        <v>1</v>
      </c>
      <c r="AO2515" s="228"/>
      <c r="AP2515" s="55">
        <v>147.72</v>
      </c>
      <c r="AQ2515" s="200">
        <v>65303.330390999996</v>
      </c>
      <c r="AR2515" s="201">
        <v>0.44207507711210392</v>
      </c>
      <c r="AS2515" s="55">
        <v>1</v>
      </c>
      <c r="AT2515" s="55"/>
      <c r="AU2515" s="423">
        <v>119.6385936524614</v>
      </c>
      <c r="AV2515" s="200">
        <v>64046.227433765649</v>
      </c>
      <c r="AW2515" s="201">
        <v>0.53533082827614797</v>
      </c>
      <c r="AX2515" s="423">
        <v>1</v>
      </c>
      <c r="AY2515" s="55"/>
      <c r="AZ2515" s="424">
        <v>73.18859754736944</v>
      </c>
      <c r="BA2515" s="200">
        <v>47946.221757955675</v>
      </c>
      <c r="BB2515" s="201">
        <v>0.65510507599115719</v>
      </c>
      <c r="BC2515" s="425">
        <v>1</v>
      </c>
      <c r="BD2515" s="136"/>
    </row>
    <row r="2516" spans="1:56" s="4" customFormat="1" ht="11.25" customHeight="1">
      <c r="A2516" s="123">
        <v>538</v>
      </c>
      <c r="B2516" s="55" t="s">
        <v>80</v>
      </c>
      <c r="C2516" s="345">
        <v>5</v>
      </c>
      <c r="D2516" s="57">
        <v>39574</v>
      </c>
      <c r="E2516" s="94">
        <v>0</v>
      </c>
      <c r="F2516" s="55" t="s">
        <v>151</v>
      </c>
      <c r="G2516" s="55" t="s">
        <v>748</v>
      </c>
      <c r="H2516" s="55" t="s">
        <v>152</v>
      </c>
      <c r="I2516" s="55" t="s">
        <v>849</v>
      </c>
      <c r="J2516" s="55" t="s">
        <v>596</v>
      </c>
      <c r="K2516" s="55" t="s">
        <v>688</v>
      </c>
      <c r="L2516" s="55"/>
      <c r="M2516" s="8"/>
      <c r="N2516" s="58"/>
      <c r="O2516" s="55"/>
      <c r="P2516" s="55"/>
      <c r="Q2516" s="55"/>
      <c r="R2516" s="8"/>
      <c r="S2516" s="58"/>
      <c r="T2516" s="55"/>
      <c r="U2516" s="55"/>
      <c r="V2516" s="55"/>
      <c r="W2516" s="8"/>
      <c r="X2516" s="58"/>
      <c r="Y2516" s="55"/>
      <c r="Z2516" s="55"/>
      <c r="AA2516" s="55"/>
      <c r="AB2516" s="8"/>
      <c r="AC2516" s="58"/>
      <c r="AD2516" s="55"/>
      <c r="AE2516" s="55"/>
      <c r="AF2516" s="55"/>
      <c r="AG2516" s="8"/>
      <c r="AH2516" s="58"/>
      <c r="AI2516" s="55"/>
      <c r="AJ2516" s="55"/>
      <c r="AK2516" s="55"/>
      <c r="AL2516" s="8">
        <v>0</v>
      </c>
      <c r="AM2516" s="58">
        <v>0</v>
      </c>
      <c r="AN2516" s="237">
        <v>1</v>
      </c>
      <c r="AO2516" s="228"/>
      <c r="AP2516" s="55"/>
      <c r="AQ2516" s="200">
        <v>0</v>
      </c>
      <c r="AR2516" s="201">
        <v>0</v>
      </c>
      <c r="AS2516" s="55">
        <v>1</v>
      </c>
      <c r="AT2516" s="55"/>
      <c r="AU2516" s="245">
        <v>0</v>
      </c>
      <c r="AV2516" s="200">
        <v>0</v>
      </c>
      <c r="AW2516" s="201">
        <v>0</v>
      </c>
      <c r="AX2516" s="423">
        <v>1</v>
      </c>
      <c r="AY2516" s="55"/>
      <c r="AZ2516" s="245">
        <v>0</v>
      </c>
      <c r="BA2516" s="200">
        <v>0</v>
      </c>
      <c r="BB2516" s="201">
        <v>0</v>
      </c>
      <c r="BC2516" s="425">
        <v>1</v>
      </c>
      <c r="BD2516" s="136"/>
    </row>
    <row r="2517" spans="1:56" s="4" customFormat="1" ht="11.25" customHeight="1">
      <c r="A2517" s="357">
        <v>539</v>
      </c>
      <c r="B2517" s="263" t="s">
        <v>442</v>
      </c>
      <c r="C2517" s="344">
        <v>0</v>
      </c>
      <c r="D2517" s="264"/>
      <c r="E2517" s="421">
        <v>460</v>
      </c>
      <c r="F2517" s="263" t="s">
        <v>132</v>
      </c>
      <c r="G2517" s="263" t="s">
        <v>748</v>
      </c>
      <c r="H2517" s="263" t="s">
        <v>133</v>
      </c>
      <c r="I2517" s="263" t="s">
        <v>103</v>
      </c>
      <c r="J2517" s="263"/>
      <c r="K2517" s="263"/>
      <c r="L2517" s="267">
        <v>758.62779999999998</v>
      </c>
      <c r="M2517" s="265">
        <v>0</v>
      </c>
      <c r="N2517" s="268">
        <v>0</v>
      </c>
      <c r="O2517" s="263"/>
      <c r="P2517" s="263"/>
      <c r="Q2517" s="267">
        <v>1237.57105</v>
      </c>
      <c r="R2517" s="265">
        <v>0</v>
      </c>
      <c r="S2517" s="268">
        <v>0</v>
      </c>
      <c r="T2517" s="263"/>
      <c r="U2517" s="263"/>
      <c r="V2517" s="267">
        <v>1177.7218</v>
      </c>
      <c r="W2517" s="265">
        <v>0</v>
      </c>
      <c r="X2517" s="268">
        <v>0</v>
      </c>
      <c r="Y2517" s="263"/>
      <c r="Z2517" s="263"/>
      <c r="AA2517" s="265">
        <v>1087.72405</v>
      </c>
      <c r="AB2517" s="265">
        <v>0</v>
      </c>
      <c r="AC2517" s="268">
        <v>0</v>
      </c>
      <c r="AD2517" s="263"/>
      <c r="AE2517" s="263"/>
      <c r="AF2517" s="271">
        <v>1131.62345</v>
      </c>
      <c r="AG2517" s="265">
        <v>0</v>
      </c>
      <c r="AH2517" s="268">
        <v>0</v>
      </c>
      <c r="AI2517" s="263"/>
      <c r="AJ2517" s="263"/>
      <c r="AK2517" s="263">
        <v>1224.9643999999998</v>
      </c>
      <c r="AL2517" s="265">
        <v>0</v>
      </c>
      <c r="AM2517" s="268">
        <v>0</v>
      </c>
      <c r="AN2517" s="263"/>
      <c r="AO2517" s="313"/>
      <c r="AP2517" s="263">
        <v>644.63065000000006</v>
      </c>
      <c r="AQ2517" s="265">
        <v>0</v>
      </c>
      <c r="AR2517" s="268">
        <v>0</v>
      </c>
      <c r="AS2517" s="263"/>
      <c r="AT2517" s="263"/>
      <c r="AU2517" s="422">
        <v>1155.2348</v>
      </c>
      <c r="AV2517" s="265">
        <v>0</v>
      </c>
      <c r="AW2517" s="268">
        <v>0</v>
      </c>
      <c r="AX2517" s="422"/>
      <c r="AY2517" s="263"/>
      <c r="AZ2517" s="422">
        <v>1591.0646999999999</v>
      </c>
      <c r="BA2517" s="265">
        <v>0</v>
      </c>
      <c r="BB2517" s="268">
        <v>0</v>
      </c>
      <c r="BC2517" s="422"/>
      <c r="BD2517" s="263"/>
    </row>
    <row r="2518" spans="1:56" ht="11.25" customHeight="1">
      <c r="A2518" s="123">
        <v>539</v>
      </c>
      <c r="B2518" s="55" t="s">
        <v>442</v>
      </c>
      <c r="C2518" s="345">
        <v>1</v>
      </c>
      <c r="D2518" s="57">
        <v>33103</v>
      </c>
      <c r="E2518" s="8">
        <v>115</v>
      </c>
      <c r="F2518" s="55" t="s">
        <v>132</v>
      </c>
      <c r="G2518" s="55" t="s">
        <v>748</v>
      </c>
      <c r="H2518" s="55" t="s">
        <v>133</v>
      </c>
      <c r="I2518" s="55" t="s">
        <v>103</v>
      </c>
      <c r="J2518" s="55"/>
      <c r="K2518" s="55"/>
      <c r="L2518" s="55"/>
      <c r="M2518" s="8"/>
      <c r="N2518" s="58"/>
      <c r="O2518" s="55"/>
      <c r="P2518" s="55"/>
      <c r="Q2518" s="55"/>
      <c r="R2518" s="8"/>
      <c r="S2518" s="58"/>
      <c r="T2518" s="55"/>
      <c r="U2518" s="55"/>
      <c r="V2518" s="55"/>
      <c r="W2518" s="8"/>
      <c r="X2518" s="58"/>
      <c r="Y2518" s="55"/>
      <c r="Z2518" s="55"/>
      <c r="AA2518" s="55"/>
      <c r="AB2518" s="8"/>
      <c r="AC2518" s="58"/>
      <c r="AD2518" s="55"/>
      <c r="AE2518" s="55"/>
      <c r="AF2518" s="55"/>
      <c r="AG2518" s="8"/>
      <c r="AH2518" s="58"/>
      <c r="AI2518" s="55"/>
      <c r="AJ2518" s="55"/>
      <c r="AK2518" s="55">
        <v>283.9332</v>
      </c>
      <c r="AL2518" s="8">
        <v>0</v>
      </c>
      <c r="AM2518" s="58">
        <v>0</v>
      </c>
      <c r="AN2518" s="55"/>
      <c r="AO2518" s="228"/>
      <c r="AP2518" s="55">
        <v>227.2</v>
      </c>
      <c r="AQ2518" s="200">
        <v>0</v>
      </c>
      <c r="AR2518" s="201">
        <v>0</v>
      </c>
      <c r="AS2518" s="55"/>
      <c r="AT2518" s="55"/>
      <c r="AU2518" s="423">
        <v>126.17595</v>
      </c>
      <c r="AV2518" s="200">
        <v>0</v>
      </c>
      <c r="AW2518" s="201">
        <v>0</v>
      </c>
      <c r="AX2518" s="423"/>
      <c r="AY2518" s="55"/>
      <c r="AZ2518" s="423">
        <v>445.6207</v>
      </c>
      <c r="BA2518" s="200">
        <v>0</v>
      </c>
      <c r="BB2518" s="201">
        <v>0</v>
      </c>
      <c r="BC2518" s="425"/>
      <c r="BD2518" s="136"/>
    </row>
    <row r="2519" spans="1:56" s="4" customFormat="1" ht="11.25" customHeight="1">
      <c r="A2519" s="123">
        <v>539</v>
      </c>
      <c r="B2519" s="55" t="s">
        <v>442</v>
      </c>
      <c r="C2519" s="345">
        <v>2</v>
      </c>
      <c r="D2519" s="57">
        <v>33189</v>
      </c>
      <c r="E2519" s="8">
        <v>115</v>
      </c>
      <c r="F2519" s="55" t="s">
        <v>132</v>
      </c>
      <c r="G2519" s="55" t="s">
        <v>748</v>
      </c>
      <c r="H2519" s="55" t="s">
        <v>133</v>
      </c>
      <c r="I2519" s="55" t="s">
        <v>103</v>
      </c>
      <c r="J2519" s="55"/>
      <c r="K2519" s="55"/>
      <c r="L2519" s="55"/>
      <c r="M2519" s="8"/>
      <c r="N2519" s="58"/>
      <c r="O2519" s="55"/>
      <c r="P2519" s="55"/>
      <c r="Q2519" s="55"/>
      <c r="R2519" s="8"/>
      <c r="S2519" s="58"/>
      <c r="T2519" s="55"/>
      <c r="U2519" s="55"/>
      <c r="V2519" s="55"/>
      <c r="W2519" s="8"/>
      <c r="X2519" s="58"/>
      <c r="Y2519" s="55"/>
      <c r="Z2519" s="55"/>
      <c r="AA2519" s="55"/>
      <c r="AB2519" s="8"/>
      <c r="AC2519" s="58"/>
      <c r="AD2519" s="55"/>
      <c r="AE2519" s="55"/>
      <c r="AF2519" s="55"/>
      <c r="AG2519" s="8"/>
      <c r="AH2519" s="58"/>
      <c r="AI2519" s="55"/>
      <c r="AJ2519" s="55"/>
      <c r="AK2519" s="55">
        <v>322.25065000000001</v>
      </c>
      <c r="AL2519" s="8">
        <v>0</v>
      </c>
      <c r="AM2519" s="58">
        <v>0</v>
      </c>
      <c r="AN2519" s="55"/>
      <c r="AO2519" s="228"/>
      <c r="AP2519" s="55">
        <v>152.61000000000001</v>
      </c>
      <c r="AQ2519" s="200">
        <v>0</v>
      </c>
      <c r="AR2519" s="201">
        <v>0</v>
      </c>
      <c r="AS2519" s="55"/>
      <c r="AT2519" s="55"/>
      <c r="AU2519" s="423">
        <v>358.03084999999999</v>
      </c>
      <c r="AV2519" s="200">
        <v>0</v>
      </c>
      <c r="AW2519" s="201">
        <v>0</v>
      </c>
      <c r="AX2519" s="423"/>
      <c r="AY2519" s="55"/>
      <c r="AZ2519" s="423">
        <v>447.59079999999994</v>
      </c>
      <c r="BA2519" s="200">
        <v>0</v>
      </c>
      <c r="BB2519" s="201">
        <v>0</v>
      </c>
      <c r="BC2519" s="425"/>
      <c r="BD2519" s="136"/>
    </row>
    <row r="2520" spans="1:56" ht="11.25" customHeight="1">
      <c r="A2520" s="123">
        <v>539</v>
      </c>
      <c r="B2520" s="55" t="s">
        <v>442</v>
      </c>
      <c r="C2520" s="345">
        <v>3</v>
      </c>
      <c r="D2520" s="57">
        <v>39816</v>
      </c>
      <c r="E2520" s="8">
        <v>115</v>
      </c>
      <c r="F2520" s="55" t="s">
        <v>132</v>
      </c>
      <c r="G2520" s="55" t="s">
        <v>748</v>
      </c>
      <c r="H2520" s="55" t="s">
        <v>133</v>
      </c>
      <c r="I2520" s="55" t="s">
        <v>103</v>
      </c>
      <c r="J2520" s="55"/>
      <c r="K2520" s="55"/>
      <c r="L2520" s="55"/>
      <c r="M2520" s="8"/>
      <c r="N2520" s="58"/>
      <c r="O2520" s="55"/>
      <c r="P2520" s="55"/>
      <c r="Q2520" s="55"/>
      <c r="R2520" s="8"/>
      <c r="S2520" s="58"/>
      <c r="T2520" s="55"/>
      <c r="U2520" s="55"/>
      <c r="V2520" s="55"/>
      <c r="W2520" s="8"/>
      <c r="X2520" s="58"/>
      <c r="Y2520" s="55"/>
      <c r="Z2520" s="55"/>
      <c r="AA2520" s="55"/>
      <c r="AB2520" s="8"/>
      <c r="AC2520" s="58"/>
      <c r="AD2520" s="55"/>
      <c r="AE2520" s="55"/>
      <c r="AF2520" s="55"/>
      <c r="AG2520" s="8"/>
      <c r="AH2520" s="58"/>
      <c r="AI2520" s="55"/>
      <c r="AJ2520" s="55"/>
      <c r="AK2520" s="55">
        <v>296.62940000000003</v>
      </c>
      <c r="AL2520" s="8">
        <v>0</v>
      </c>
      <c r="AM2520" s="58">
        <v>0</v>
      </c>
      <c r="AN2520" s="55"/>
      <c r="AO2520" s="228"/>
      <c r="AP2520" s="55">
        <v>145.03</v>
      </c>
      <c r="AQ2520" s="200">
        <v>0</v>
      </c>
      <c r="AR2520" s="201">
        <v>0</v>
      </c>
      <c r="AS2520" s="55"/>
      <c r="AT2520" s="55"/>
      <c r="AU2520" s="423">
        <v>300.73875000000004</v>
      </c>
      <c r="AV2520" s="200">
        <v>0</v>
      </c>
      <c r="AW2520" s="201">
        <v>0</v>
      </c>
      <c r="AX2520" s="423"/>
      <c r="AY2520" s="55"/>
      <c r="AZ2520" s="423">
        <v>285.76400000000007</v>
      </c>
      <c r="BA2520" s="200">
        <v>0</v>
      </c>
      <c r="BB2520" s="201">
        <v>0</v>
      </c>
      <c r="BC2520" s="425"/>
      <c r="BD2520" s="136"/>
    </row>
    <row r="2521" spans="1:56" s="4" customFormat="1" ht="11.25" customHeight="1">
      <c r="A2521" s="123">
        <v>539</v>
      </c>
      <c r="B2521" s="55" t="s">
        <v>442</v>
      </c>
      <c r="C2521" s="345">
        <v>4</v>
      </c>
      <c r="D2521" s="57">
        <v>39853</v>
      </c>
      <c r="E2521" s="8">
        <v>115</v>
      </c>
      <c r="F2521" s="122" t="s">
        <v>132</v>
      </c>
      <c r="G2521" s="122" t="s">
        <v>748</v>
      </c>
      <c r="H2521" s="122" t="s">
        <v>133</v>
      </c>
      <c r="I2521" s="55" t="s">
        <v>103</v>
      </c>
      <c r="J2521" s="55"/>
      <c r="K2521" s="55"/>
      <c r="L2521" s="55"/>
      <c r="M2521" s="8"/>
      <c r="N2521" s="58"/>
      <c r="O2521" s="55"/>
      <c r="P2521" s="55"/>
      <c r="Q2521" s="55"/>
      <c r="R2521" s="8"/>
      <c r="S2521" s="58"/>
      <c r="T2521" s="55"/>
      <c r="U2521" s="55"/>
      <c r="V2521" s="55"/>
      <c r="W2521" s="8"/>
      <c r="X2521" s="58"/>
      <c r="Y2521" s="55"/>
      <c r="Z2521" s="55"/>
      <c r="AA2521" s="55"/>
      <c r="AB2521" s="8"/>
      <c r="AC2521" s="58"/>
      <c r="AD2521" s="55"/>
      <c r="AE2521" s="55"/>
      <c r="AF2521" s="55"/>
      <c r="AG2521" s="8"/>
      <c r="AH2521" s="58"/>
      <c r="AI2521" s="55"/>
      <c r="AJ2521" s="55"/>
      <c r="AK2521" s="55">
        <v>322.15114999999997</v>
      </c>
      <c r="AL2521" s="8">
        <v>0</v>
      </c>
      <c r="AM2521" s="58">
        <v>0</v>
      </c>
      <c r="AN2521" s="55"/>
      <c r="AO2521" s="228"/>
      <c r="AP2521" s="55">
        <v>119.79</v>
      </c>
      <c r="AQ2521" s="200">
        <v>0</v>
      </c>
      <c r="AR2521" s="201">
        <v>0</v>
      </c>
      <c r="AS2521" s="55"/>
      <c r="AT2521" s="55"/>
      <c r="AU2521" s="423">
        <v>370.28924999999998</v>
      </c>
      <c r="AV2521" s="200">
        <v>0</v>
      </c>
      <c r="AW2521" s="201">
        <v>0</v>
      </c>
      <c r="AX2521" s="423"/>
      <c r="AY2521" s="55"/>
      <c r="AZ2521" s="423">
        <v>412.08919999999995</v>
      </c>
      <c r="BA2521" s="200">
        <v>0</v>
      </c>
      <c r="BB2521" s="201">
        <v>0</v>
      </c>
      <c r="BC2521" s="425"/>
      <c r="BD2521" s="136"/>
    </row>
    <row r="2522" spans="1:56" s="4" customFormat="1" ht="11.25" customHeight="1">
      <c r="A2522" s="357">
        <v>540</v>
      </c>
      <c r="B2522" s="263" t="s">
        <v>847</v>
      </c>
      <c r="C2522" s="344">
        <v>0</v>
      </c>
      <c r="D2522" s="264"/>
      <c r="E2522" s="421">
        <v>0</v>
      </c>
      <c r="F2522" s="263" t="s">
        <v>327</v>
      </c>
      <c r="G2522" s="263" t="s">
        <v>338</v>
      </c>
      <c r="H2522" s="263" t="s">
        <v>387</v>
      </c>
      <c r="I2522" s="263" t="s">
        <v>849</v>
      </c>
      <c r="J2522" s="263" t="s">
        <v>596</v>
      </c>
      <c r="K2522" s="263" t="s">
        <v>848</v>
      </c>
      <c r="L2522" s="263"/>
      <c r="M2522" s="265">
        <v>0</v>
      </c>
      <c r="N2522" s="268">
        <v>0</v>
      </c>
      <c r="O2522" s="263">
        <v>1</v>
      </c>
      <c r="P2522" s="263"/>
      <c r="Q2522" s="263">
        <v>0</v>
      </c>
      <c r="R2522" s="265">
        <v>0</v>
      </c>
      <c r="S2522" s="268">
        <v>0</v>
      </c>
      <c r="T2522" s="263">
        <v>1</v>
      </c>
      <c r="U2522" s="263"/>
      <c r="V2522" s="263">
        <v>0</v>
      </c>
      <c r="W2522" s="265">
        <v>0</v>
      </c>
      <c r="X2522" s="268">
        <v>0</v>
      </c>
      <c r="Y2522" s="263">
        <v>1</v>
      </c>
      <c r="Z2522" s="263"/>
      <c r="AA2522" s="263"/>
      <c r="AB2522" s="265">
        <v>0</v>
      </c>
      <c r="AC2522" s="268">
        <v>0</v>
      </c>
      <c r="AD2522" s="263">
        <v>1</v>
      </c>
      <c r="AE2522" s="263"/>
      <c r="AF2522" s="263">
        <v>0</v>
      </c>
      <c r="AG2522" s="265">
        <v>0</v>
      </c>
      <c r="AH2522" s="268">
        <v>0</v>
      </c>
      <c r="AI2522" s="263">
        <v>1</v>
      </c>
      <c r="AJ2522" s="263"/>
      <c r="AK2522" s="263"/>
      <c r="AL2522" s="265">
        <v>0</v>
      </c>
      <c r="AM2522" s="268">
        <v>0</v>
      </c>
      <c r="AN2522" s="263"/>
      <c r="AO2522" s="313"/>
      <c r="AP2522" s="263"/>
      <c r="AQ2522" s="265">
        <v>0</v>
      </c>
      <c r="AR2522" s="268">
        <v>0</v>
      </c>
      <c r="AS2522" s="263"/>
      <c r="AT2522" s="263"/>
      <c r="AU2522" s="422">
        <v>0</v>
      </c>
      <c r="AV2522" s="265">
        <v>0</v>
      </c>
      <c r="AW2522" s="268">
        <v>0</v>
      </c>
      <c r="AX2522" s="422"/>
      <c r="AY2522" s="263"/>
      <c r="AZ2522" s="422">
        <v>0</v>
      </c>
      <c r="BA2522" s="265">
        <v>0</v>
      </c>
      <c r="BB2522" s="268">
        <v>0</v>
      </c>
      <c r="BC2522" s="422"/>
      <c r="BD2522" s="263"/>
    </row>
    <row r="2523" spans="1:56" ht="11.25" customHeight="1">
      <c r="A2523" s="123">
        <v>540</v>
      </c>
      <c r="B2523" s="55" t="s">
        <v>847</v>
      </c>
      <c r="C2523" s="345">
        <v>1</v>
      </c>
      <c r="D2523" s="57">
        <v>33236</v>
      </c>
      <c r="E2523" s="94">
        <v>0</v>
      </c>
      <c r="F2523" s="55" t="s">
        <v>327</v>
      </c>
      <c r="G2523" s="55" t="s">
        <v>338</v>
      </c>
      <c r="H2523" s="55" t="s">
        <v>387</v>
      </c>
      <c r="I2523" s="55" t="s">
        <v>849</v>
      </c>
      <c r="J2523" s="55" t="s">
        <v>596</v>
      </c>
      <c r="K2523" s="55" t="s">
        <v>848</v>
      </c>
      <c r="L2523" s="55"/>
      <c r="M2523" s="8"/>
      <c r="N2523" s="58"/>
      <c r="O2523" s="55"/>
      <c r="P2523" s="55"/>
      <c r="Q2523" s="55"/>
      <c r="R2523" s="8"/>
      <c r="S2523" s="58"/>
      <c r="T2523" s="55"/>
      <c r="U2523" s="55"/>
      <c r="V2523" s="55"/>
      <c r="W2523" s="8"/>
      <c r="X2523" s="58"/>
      <c r="Y2523" s="55"/>
      <c r="Z2523" s="55"/>
      <c r="AA2523" s="55"/>
      <c r="AB2523" s="8"/>
      <c r="AC2523" s="58"/>
      <c r="AD2523" s="55"/>
      <c r="AE2523" s="55"/>
      <c r="AF2523" s="55"/>
      <c r="AG2523" s="8"/>
      <c r="AH2523" s="58"/>
      <c r="AI2523" s="55"/>
      <c r="AJ2523" s="55"/>
      <c r="AK2523" s="55"/>
      <c r="AL2523" s="8">
        <v>0</v>
      </c>
      <c r="AM2523" s="58">
        <v>0</v>
      </c>
      <c r="AN2523" s="237">
        <v>1</v>
      </c>
      <c r="AO2523" s="228"/>
      <c r="AP2523" s="55"/>
      <c r="AQ2523" s="200">
        <v>0</v>
      </c>
      <c r="AR2523" s="201">
        <v>0</v>
      </c>
      <c r="AS2523" s="55">
        <v>1</v>
      </c>
      <c r="AT2523" s="55"/>
      <c r="AU2523" s="245">
        <v>0</v>
      </c>
      <c r="AV2523" s="200">
        <v>0</v>
      </c>
      <c r="AW2523" s="201">
        <v>0</v>
      </c>
      <c r="AX2523" s="423">
        <v>1</v>
      </c>
      <c r="AY2523" s="55"/>
      <c r="AZ2523" s="245">
        <v>0</v>
      </c>
      <c r="BA2523" s="200">
        <v>0</v>
      </c>
      <c r="BB2523" s="201">
        <v>0</v>
      </c>
      <c r="BC2523" s="425">
        <v>1</v>
      </c>
      <c r="BD2523" s="136"/>
    </row>
    <row r="2524" spans="1:56" s="4" customFormat="1" ht="11.25" customHeight="1">
      <c r="A2524" s="123">
        <v>540</v>
      </c>
      <c r="B2524" s="55" t="s">
        <v>847</v>
      </c>
      <c r="C2524" s="345">
        <v>2</v>
      </c>
      <c r="D2524" s="57">
        <v>33415</v>
      </c>
      <c r="E2524" s="94">
        <v>0</v>
      </c>
      <c r="F2524" s="55" t="s">
        <v>327</v>
      </c>
      <c r="G2524" s="55" t="s">
        <v>338</v>
      </c>
      <c r="H2524" s="55" t="s">
        <v>387</v>
      </c>
      <c r="I2524" s="55" t="s">
        <v>849</v>
      </c>
      <c r="J2524" s="55" t="s">
        <v>596</v>
      </c>
      <c r="K2524" s="55" t="s">
        <v>848</v>
      </c>
      <c r="L2524" s="55"/>
      <c r="M2524" s="8"/>
      <c r="N2524" s="58"/>
      <c r="O2524" s="55"/>
      <c r="P2524" s="55"/>
      <c r="Q2524" s="55"/>
      <c r="R2524" s="8"/>
      <c r="S2524" s="58"/>
      <c r="T2524" s="55"/>
      <c r="U2524" s="55"/>
      <c r="V2524" s="55"/>
      <c r="W2524" s="8"/>
      <c r="X2524" s="58"/>
      <c r="Y2524" s="55"/>
      <c r="Z2524" s="55"/>
      <c r="AA2524" s="55"/>
      <c r="AB2524" s="8"/>
      <c r="AC2524" s="58"/>
      <c r="AD2524" s="55"/>
      <c r="AE2524" s="55"/>
      <c r="AF2524" s="55"/>
      <c r="AG2524" s="8"/>
      <c r="AH2524" s="58"/>
      <c r="AI2524" s="55"/>
      <c r="AJ2524" s="55"/>
      <c r="AK2524" s="55"/>
      <c r="AL2524" s="8">
        <v>0</v>
      </c>
      <c r="AM2524" s="58">
        <v>0</v>
      </c>
      <c r="AN2524" s="237">
        <v>1</v>
      </c>
      <c r="AO2524" s="228"/>
      <c r="AP2524" s="55"/>
      <c r="AQ2524" s="200">
        <v>0</v>
      </c>
      <c r="AR2524" s="201">
        <v>0</v>
      </c>
      <c r="AS2524" s="55">
        <v>1</v>
      </c>
      <c r="AT2524" s="55"/>
      <c r="AU2524" s="245">
        <v>0</v>
      </c>
      <c r="AV2524" s="200">
        <v>0</v>
      </c>
      <c r="AW2524" s="201">
        <v>0</v>
      </c>
      <c r="AX2524" s="423">
        <v>1</v>
      </c>
      <c r="AY2524" s="55"/>
      <c r="AZ2524" s="245">
        <v>0</v>
      </c>
      <c r="BA2524" s="200">
        <v>0</v>
      </c>
      <c r="BB2524" s="201">
        <v>0</v>
      </c>
      <c r="BC2524" s="425">
        <v>1</v>
      </c>
      <c r="BD2524" s="136"/>
    </row>
    <row r="2525" spans="1:56" ht="11.25" customHeight="1">
      <c r="A2525" s="123">
        <v>540</v>
      </c>
      <c r="B2525" s="55" t="s">
        <v>196</v>
      </c>
      <c r="C2525" s="345">
        <v>3</v>
      </c>
      <c r="D2525" s="57">
        <v>33529</v>
      </c>
      <c r="E2525" s="94">
        <v>0</v>
      </c>
      <c r="F2525" s="55" t="s">
        <v>327</v>
      </c>
      <c r="G2525" s="55" t="s">
        <v>338</v>
      </c>
      <c r="H2525" s="55" t="s">
        <v>387</v>
      </c>
      <c r="I2525" s="55" t="s">
        <v>849</v>
      </c>
      <c r="J2525" s="55" t="s">
        <v>596</v>
      </c>
      <c r="K2525" s="55" t="s">
        <v>848</v>
      </c>
      <c r="L2525" s="55"/>
      <c r="M2525" s="8"/>
      <c r="N2525" s="58"/>
      <c r="O2525" s="55"/>
      <c r="P2525" s="55"/>
      <c r="Q2525" s="55"/>
      <c r="R2525" s="8"/>
      <c r="S2525" s="58"/>
      <c r="T2525" s="55"/>
      <c r="U2525" s="55"/>
      <c r="V2525" s="55"/>
      <c r="W2525" s="8"/>
      <c r="X2525" s="58"/>
      <c r="Y2525" s="55"/>
      <c r="Z2525" s="55"/>
      <c r="AA2525" s="55"/>
      <c r="AB2525" s="8"/>
      <c r="AC2525" s="58"/>
      <c r="AD2525" s="55"/>
      <c r="AE2525" s="55"/>
      <c r="AF2525" s="55"/>
      <c r="AG2525" s="8"/>
      <c r="AH2525" s="58"/>
      <c r="AI2525" s="55"/>
      <c r="AJ2525" s="55"/>
      <c r="AK2525" s="55"/>
      <c r="AL2525" s="8">
        <v>0</v>
      </c>
      <c r="AM2525" s="58">
        <v>0</v>
      </c>
      <c r="AN2525" s="237">
        <v>1</v>
      </c>
      <c r="AO2525" s="228"/>
      <c r="AP2525" s="55"/>
      <c r="AQ2525" s="200">
        <v>0</v>
      </c>
      <c r="AR2525" s="201">
        <v>0</v>
      </c>
      <c r="AS2525" s="55">
        <v>1</v>
      </c>
      <c r="AT2525" s="55"/>
      <c r="AU2525" s="245">
        <v>0</v>
      </c>
      <c r="AV2525" s="200">
        <v>0</v>
      </c>
      <c r="AW2525" s="201">
        <v>0</v>
      </c>
      <c r="AX2525" s="423">
        <v>1</v>
      </c>
      <c r="AY2525" s="55"/>
      <c r="AZ2525" s="245">
        <v>0</v>
      </c>
      <c r="BA2525" s="200">
        <v>0</v>
      </c>
      <c r="BB2525" s="201">
        <v>0</v>
      </c>
      <c r="BC2525" s="425">
        <v>1</v>
      </c>
      <c r="BD2525" s="136"/>
    </row>
    <row r="2526" spans="1:56" s="4" customFormat="1" ht="11.25" customHeight="1">
      <c r="A2526" s="357">
        <v>541</v>
      </c>
      <c r="B2526" s="263" t="s">
        <v>582</v>
      </c>
      <c r="C2526" s="344">
        <v>0</v>
      </c>
      <c r="D2526" s="264"/>
      <c r="E2526" s="421">
        <v>370</v>
      </c>
      <c r="F2526" s="263" t="s">
        <v>978</v>
      </c>
      <c r="G2526" s="263" t="s">
        <v>338</v>
      </c>
      <c r="H2526" s="263" t="s">
        <v>525</v>
      </c>
      <c r="I2526" s="263" t="s">
        <v>849</v>
      </c>
      <c r="J2526" s="263" t="s">
        <v>596</v>
      </c>
      <c r="K2526" s="263" t="s">
        <v>688</v>
      </c>
      <c r="L2526" s="267">
        <v>0</v>
      </c>
      <c r="M2526" s="265">
        <v>0</v>
      </c>
      <c r="N2526" s="268">
        <v>0</v>
      </c>
      <c r="O2526" s="263">
        <v>1</v>
      </c>
      <c r="P2526" s="263"/>
      <c r="Q2526" s="267">
        <v>0</v>
      </c>
      <c r="R2526" s="265">
        <v>0</v>
      </c>
      <c r="S2526" s="268">
        <v>0</v>
      </c>
      <c r="T2526" s="263">
        <v>1</v>
      </c>
      <c r="U2526" s="263"/>
      <c r="V2526" s="267">
        <v>0</v>
      </c>
      <c r="W2526" s="265">
        <v>0</v>
      </c>
      <c r="X2526" s="268">
        <v>0</v>
      </c>
      <c r="Y2526" s="263">
        <v>1</v>
      </c>
      <c r="Z2526" s="263"/>
      <c r="AA2526" s="267">
        <v>0</v>
      </c>
      <c r="AB2526" s="265">
        <v>0</v>
      </c>
      <c r="AC2526" s="268">
        <v>0</v>
      </c>
      <c r="AD2526" s="263">
        <v>1</v>
      </c>
      <c r="AE2526" s="263"/>
      <c r="AF2526" s="267">
        <v>0</v>
      </c>
      <c r="AG2526" s="265">
        <v>0</v>
      </c>
      <c r="AH2526" s="268">
        <v>0</v>
      </c>
      <c r="AI2526" s="263">
        <v>1</v>
      </c>
      <c r="AJ2526" s="263"/>
      <c r="AK2526" s="263">
        <v>0</v>
      </c>
      <c r="AL2526" s="265">
        <v>0</v>
      </c>
      <c r="AM2526" s="268">
        <v>0</v>
      </c>
      <c r="AN2526" s="263"/>
      <c r="AO2526" s="313"/>
      <c r="AP2526" s="263">
        <v>0</v>
      </c>
      <c r="AQ2526" s="265">
        <v>0</v>
      </c>
      <c r="AR2526" s="268">
        <v>0</v>
      </c>
      <c r="AS2526" s="263"/>
      <c r="AT2526" s="263"/>
      <c r="AU2526" s="422">
        <v>0</v>
      </c>
      <c r="AV2526" s="265">
        <v>0</v>
      </c>
      <c r="AW2526" s="268">
        <v>0</v>
      </c>
      <c r="AX2526" s="422"/>
      <c r="AY2526" s="263"/>
      <c r="AZ2526" s="422">
        <v>0</v>
      </c>
      <c r="BA2526" s="265">
        <v>0</v>
      </c>
      <c r="BB2526" s="268">
        <v>0</v>
      </c>
      <c r="BC2526" s="422"/>
      <c r="BD2526" s="263"/>
    </row>
    <row r="2527" spans="1:56" ht="11.25" customHeight="1">
      <c r="A2527" s="123">
        <v>541</v>
      </c>
      <c r="B2527" s="55" t="s">
        <v>582</v>
      </c>
      <c r="C2527" s="345">
        <v>1</v>
      </c>
      <c r="D2527" s="57">
        <v>38730</v>
      </c>
      <c r="E2527" s="94">
        <v>233</v>
      </c>
      <c r="F2527" s="55" t="s">
        <v>978</v>
      </c>
      <c r="G2527" s="55" t="s">
        <v>338</v>
      </c>
      <c r="H2527" s="55" t="s">
        <v>525</v>
      </c>
      <c r="I2527" s="55" t="s">
        <v>849</v>
      </c>
      <c r="J2527" s="55" t="s">
        <v>596</v>
      </c>
      <c r="K2527" s="55" t="s">
        <v>688</v>
      </c>
      <c r="L2527" s="55"/>
      <c r="M2527" s="8"/>
      <c r="N2527" s="58"/>
      <c r="O2527" s="55"/>
      <c r="P2527" s="5" t="s">
        <v>263</v>
      </c>
      <c r="Q2527" s="55"/>
      <c r="R2527" s="8"/>
      <c r="S2527" s="58"/>
      <c r="T2527" s="55"/>
      <c r="U2527" s="5" t="s">
        <v>263</v>
      </c>
      <c r="V2527" s="55"/>
      <c r="W2527" s="8"/>
      <c r="X2527" s="58"/>
      <c r="Y2527" s="55"/>
      <c r="Z2527" s="5" t="s">
        <v>263</v>
      </c>
      <c r="AA2527" s="55"/>
      <c r="AB2527" s="8"/>
      <c r="AC2527" s="58"/>
      <c r="AD2527" s="55"/>
      <c r="AE2527" s="5" t="s">
        <v>263</v>
      </c>
      <c r="AF2527" s="55"/>
      <c r="AG2527" s="8"/>
      <c r="AH2527" s="58"/>
      <c r="AI2527" s="55"/>
      <c r="AJ2527" s="5" t="s">
        <v>263</v>
      </c>
      <c r="AK2527" s="55">
        <v>0</v>
      </c>
      <c r="AL2527" s="8">
        <v>0</v>
      </c>
      <c r="AM2527" s="58">
        <v>0</v>
      </c>
      <c r="AN2527" s="237">
        <v>1</v>
      </c>
      <c r="AO2527" s="228" t="s">
        <v>263</v>
      </c>
      <c r="AP2527" s="55">
        <v>0</v>
      </c>
      <c r="AQ2527" s="200">
        <v>0</v>
      </c>
      <c r="AR2527" s="201">
        <v>0</v>
      </c>
      <c r="AS2527" s="55">
        <v>1</v>
      </c>
      <c r="AT2527" s="55" t="s">
        <v>263</v>
      </c>
      <c r="AU2527" s="423">
        <v>0</v>
      </c>
      <c r="AV2527" s="200">
        <v>0</v>
      </c>
      <c r="AW2527" s="201">
        <v>0</v>
      </c>
      <c r="AX2527" s="423">
        <v>1</v>
      </c>
      <c r="AY2527" s="55" t="s">
        <v>263</v>
      </c>
      <c r="AZ2527" s="423">
        <v>0</v>
      </c>
      <c r="BA2527" s="200">
        <v>0</v>
      </c>
      <c r="BB2527" s="201">
        <v>0</v>
      </c>
      <c r="BC2527" s="425">
        <v>1</v>
      </c>
      <c r="BD2527" s="136" t="s">
        <v>263</v>
      </c>
    </row>
    <row r="2528" spans="1:56" ht="11.25" customHeight="1">
      <c r="A2528" s="123">
        <v>541</v>
      </c>
      <c r="B2528" s="55" t="s">
        <v>582</v>
      </c>
      <c r="C2528" s="345">
        <v>2</v>
      </c>
      <c r="D2528" s="57">
        <v>38876</v>
      </c>
      <c r="E2528" s="94">
        <v>137</v>
      </c>
      <c r="F2528" s="55" t="s">
        <v>978</v>
      </c>
      <c r="G2528" s="55" t="s">
        <v>338</v>
      </c>
      <c r="H2528" s="55" t="s">
        <v>525</v>
      </c>
      <c r="I2528" s="55" t="s">
        <v>849</v>
      </c>
      <c r="J2528" s="55" t="s">
        <v>596</v>
      </c>
      <c r="K2528" s="55" t="s">
        <v>688</v>
      </c>
      <c r="L2528" s="55"/>
      <c r="M2528" s="8"/>
      <c r="N2528" s="58"/>
      <c r="O2528" s="55"/>
      <c r="P2528" s="5" t="s">
        <v>263</v>
      </c>
      <c r="Q2528" s="55"/>
      <c r="R2528" s="8"/>
      <c r="S2528" s="58"/>
      <c r="T2528" s="55"/>
      <c r="U2528" s="5" t="s">
        <v>263</v>
      </c>
      <c r="V2528" s="55"/>
      <c r="W2528" s="8"/>
      <c r="X2528" s="58"/>
      <c r="Y2528" s="55"/>
      <c r="Z2528" s="5" t="s">
        <v>263</v>
      </c>
      <c r="AA2528" s="55"/>
      <c r="AB2528" s="8"/>
      <c r="AC2528" s="58"/>
      <c r="AD2528" s="55"/>
      <c r="AE2528" s="5" t="s">
        <v>263</v>
      </c>
      <c r="AF2528" s="55"/>
      <c r="AG2528" s="8"/>
      <c r="AH2528" s="58"/>
      <c r="AI2528" s="55"/>
      <c r="AJ2528" s="5" t="s">
        <v>263</v>
      </c>
      <c r="AK2528" s="55">
        <v>0</v>
      </c>
      <c r="AL2528" s="8">
        <v>0</v>
      </c>
      <c r="AM2528" s="58">
        <v>0</v>
      </c>
      <c r="AN2528" s="237">
        <v>1</v>
      </c>
      <c r="AO2528" s="228" t="s">
        <v>263</v>
      </c>
      <c r="AP2528" s="55">
        <v>0</v>
      </c>
      <c r="AQ2528" s="200">
        <v>0</v>
      </c>
      <c r="AR2528" s="201">
        <v>0</v>
      </c>
      <c r="AS2528" s="55">
        <v>1</v>
      </c>
      <c r="AT2528" s="55" t="s">
        <v>263</v>
      </c>
      <c r="AU2528" s="423">
        <v>0</v>
      </c>
      <c r="AV2528" s="200">
        <v>0</v>
      </c>
      <c r="AW2528" s="201">
        <v>0</v>
      </c>
      <c r="AX2528" s="423">
        <v>1</v>
      </c>
      <c r="AY2528" s="55" t="s">
        <v>263</v>
      </c>
      <c r="AZ2528" s="423">
        <v>0</v>
      </c>
      <c r="BA2528" s="200">
        <v>0</v>
      </c>
      <c r="BB2528" s="201">
        <v>0</v>
      </c>
      <c r="BC2528" s="425">
        <v>1</v>
      </c>
      <c r="BD2528" s="136" t="s">
        <v>263</v>
      </c>
    </row>
    <row r="2529" spans="1:56" ht="11.25" customHeight="1">
      <c r="A2529" s="357">
        <v>542</v>
      </c>
      <c r="B2529" s="263" t="s">
        <v>115</v>
      </c>
      <c r="C2529" s="344">
        <v>0</v>
      </c>
      <c r="D2529" s="264"/>
      <c r="E2529" s="421">
        <v>2560</v>
      </c>
      <c r="F2529" s="263" t="s">
        <v>978</v>
      </c>
      <c r="G2529" s="263" t="s">
        <v>748</v>
      </c>
      <c r="H2529" s="263" t="s">
        <v>385</v>
      </c>
      <c r="I2529" s="263" t="s">
        <v>849</v>
      </c>
      <c r="J2529" s="263" t="s">
        <v>591</v>
      </c>
      <c r="K2529" s="263" t="s">
        <v>848</v>
      </c>
      <c r="L2529" s="267">
        <v>9844.83</v>
      </c>
      <c r="M2529" s="265">
        <v>10213116.454988662</v>
      </c>
      <c r="N2529" s="268">
        <v>1.0374091228582578</v>
      </c>
      <c r="O2529" s="263">
        <v>1</v>
      </c>
      <c r="P2529" s="263"/>
      <c r="Q2529" s="267">
        <v>9902.9249999999993</v>
      </c>
      <c r="R2529" s="265">
        <v>10382882.264141817</v>
      </c>
      <c r="S2529" s="268">
        <v>1.0484662121688104</v>
      </c>
      <c r="T2529" s="263">
        <v>1</v>
      </c>
      <c r="U2529" s="263"/>
      <c r="V2529" s="267">
        <v>10059.14</v>
      </c>
      <c r="W2529" s="265">
        <v>10677209.950462762</v>
      </c>
      <c r="X2529" s="268">
        <v>1.061443617492426</v>
      </c>
      <c r="Y2529" s="263">
        <v>1</v>
      </c>
      <c r="Z2529" s="263"/>
      <c r="AA2529" s="267">
        <v>7616.2199999999993</v>
      </c>
      <c r="AB2529" s="265">
        <v>7914105.6170537733</v>
      </c>
      <c r="AC2529" s="268">
        <v>1.0391120026803025</v>
      </c>
      <c r="AD2529" s="263">
        <v>1</v>
      </c>
      <c r="AE2529" s="263"/>
      <c r="AF2529" s="267">
        <v>10582.1</v>
      </c>
      <c r="AG2529" s="265">
        <v>10883862.392513368</v>
      </c>
      <c r="AH2529" s="268">
        <v>1.028516305129735</v>
      </c>
      <c r="AI2529" s="263">
        <v>1</v>
      </c>
      <c r="AJ2529" s="263"/>
      <c r="AK2529" s="263">
        <v>10163</v>
      </c>
      <c r="AL2529" s="265">
        <v>10738871.450658711</v>
      </c>
      <c r="AM2529" s="268">
        <v>1.0566635295344595</v>
      </c>
      <c r="AN2529" s="263"/>
      <c r="AO2529" s="313"/>
      <c r="AP2529" s="263">
        <v>12063.009999999998</v>
      </c>
      <c r="AQ2529" s="265">
        <v>11573033.027941031</v>
      </c>
      <c r="AR2529" s="268">
        <v>0.95938186472041664</v>
      </c>
      <c r="AS2529" s="263"/>
      <c r="AT2529" s="263"/>
      <c r="AU2529" s="422">
        <v>13159.867086600001</v>
      </c>
      <c r="AV2529" s="265">
        <v>13920219.714886567</v>
      </c>
      <c r="AW2529" s="268">
        <v>1.057778138888712</v>
      </c>
      <c r="AX2529" s="422"/>
      <c r="AY2529" s="263"/>
      <c r="AZ2529" s="422">
        <v>12895.597604999999</v>
      </c>
      <c r="BA2529" s="265">
        <v>14078276.68179795</v>
      </c>
      <c r="BB2529" s="268">
        <v>1.0917118471763876</v>
      </c>
      <c r="BC2529" s="422"/>
      <c r="BD2529" s="263"/>
    </row>
    <row r="2530" spans="1:56" s="4" customFormat="1" ht="11.25" customHeight="1">
      <c r="A2530" s="123">
        <v>542</v>
      </c>
      <c r="B2530" s="55" t="s">
        <v>115</v>
      </c>
      <c r="C2530" s="345">
        <v>1</v>
      </c>
      <c r="D2530" s="57">
        <v>29160</v>
      </c>
      <c r="E2530" s="94">
        <v>210</v>
      </c>
      <c r="F2530" s="55" t="s">
        <v>978</v>
      </c>
      <c r="G2530" s="55" t="s">
        <v>748</v>
      </c>
      <c r="H2530" s="55" t="s">
        <v>385</v>
      </c>
      <c r="I2530" s="55" t="s">
        <v>849</v>
      </c>
      <c r="J2530" s="55" t="s">
        <v>591</v>
      </c>
      <c r="K2530" s="55" t="s">
        <v>848</v>
      </c>
      <c r="L2530" s="55"/>
      <c r="M2530" s="8"/>
      <c r="N2530" s="58"/>
      <c r="O2530" s="55"/>
      <c r="P2530" s="55"/>
      <c r="Q2530" s="55"/>
      <c r="R2530" s="8"/>
      <c r="S2530" s="58"/>
      <c r="T2530" s="55"/>
      <c r="U2530" s="55"/>
      <c r="V2530" s="136"/>
      <c r="W2530" s="8"/>
      <c r="X2530" s="58"/>
      <c r="Y2530" s="55"/>
      <c r="Z2530" s="55"/>
      <c r="AA2530" s="136"/>
      <c r="AB2530" s="8"/>
      <c r="AC2530" s="58"/>
      <c r="AD2530" s="55"/>
      <c r="AE2530" s="55"/>
      <c r="AF2530" s="136"/>
      <c r="AG2530" s="8"/>
      <c r="AH2530" s="58"/>
      <c r="AI2530" s="55"/>
      <c r="AJ2530" s="55"/>
      <c r="AK2530" s="55">
        <v>1062</v>
      </c>
      <c r="AL2530" s="8">
        <v>1173662.7723489597</v>
      </c>
      <c r="AM2530" s="58">
        <v>1.1051438534359319</v>
      </c>
      <c r="AN2530" s="237">
        <v>1</v>
      </c>
      <c r="AO2530" s="228"/>
      <c r="AP2530" s="55">
        <v>1211.52</v>
      </c>
      <c r="AQ2530" s="200">
        <v>1170187.5905927732</v>
      </c>
      <c r="AR2530" s="201">
        <v>0.96588384062398736</v>
      </c>
      <c r="AS2530" s="55">
        <v>1</v>
      </c>
      <c r="AT2530" s="55"/>
      <c r="AU2530" s="423">
        <v>1133.1329900000014</v>
      </c>
      <c r="AV2530" s="200">
        <v>1245645.1292925759</v>
      </c>
      <c r="AW2530" s="201">
        <v>1.0992929693915048</v>
      </c>
      <c r="AX2530" s="423">
        <v>1</v>
      </c>
      <c r="AY2530" s="55"/>
      <c r="AZ2530" s="423">
        <v>1037.348410000001</v>
      </c>
      <c r="BA2530" s="200">
        <v>1183821.7873861084</v>
      </c>
      <c r="BB2530" s="201">
        <v>1.1411997897467325</v>
      </c>
      <c r="BC2530" s="425">
        <v>1</v>
      </c>
      <c r="BD2530" s="136"/>
    </row>
    <row r="2531" spans="1:56" s="4" customFormat="1" ht="11.25" customHeight="1">
      <c r="A2531" s="123">
        <v>542</v>
      </c>
      <c r="B2531" s="55" t="s">
        <v>115</v>
      </c>
      <c r="C2531" s="345">
        <v>2</v>
      </c>
      <c r="D2531" s="57">
        <v>29504</v>
      </c>
      <c r="E2531" s="94">
        <v>210</v>
      </c>
      <c r="F2531" s="55" t="s">
        <v>978</v>
      </c>
      <c r="G2531" s="55" t="s">
        <v>748</v>
      </c>
      <c r="H2531" s="55" t="s">
        <v>385</v>
      </c>
      <c r="I2531" s="55" t="s">
        <v>849</v>
      </c>
      <c r="J2531" s="55" t="s">
        <v>591</v>
      </c>
      <c r="K2531" s="55" t="s">
        <v>848</v>
      </c>
      <c r="L2531" s="55"/>
      <c r="M2531" s="8"/>
      <c r="N2531" s="58"/>
      <c r="O2531" s="55"/>
      <c r="P2531" s="55"/>
      <c r="Q2531" s="55"/>
      <c r="R2531" s="8"/>
      <c r="S2531" s="58"/>
      <c r="T2531" s="55"/>
      <c r="U2531" s="55"/>
      <c r="V2531" s="55"/>
      <c r="W2531" s="8"/>
      <c r="X2531" s="58"/>
      <c r="Y2531" s="55"/>
      <c r="Z2531" s="55"/>
      <c r="AA2531" s="55"/>
      <c r="AB2531" s="8"/>
      <c r="AC2531" s="58"/>
      <c r="AD2531" s="55"/>
      <c r="AE2531" s="55"/>
      <c r="AF2531" s="55"/>
      <c r="AG2531" s="8"/>
      <c r="AH2531" s="58"/>
      <c r="AI2531" s="55"/>
      <c r="AJ2531" s="55"/>
      <c r="AK2531" s="55">
        <v>1202</v>
      </c>
      <c r="AL2531" s="8">
        <v>1318451.4362460601</v>
      </c>
      <c r="AM2531" s="58">
        <v>1.0968813945474709</v>
      </c>
      <c r="AN2531" s="237">
        <v>1</v>
      </c>
      <c r="AO2531" s="228"/>
      <c r="AP2531" s="55">
        <v>1265.3900000000001</v>
      </c>
      <c r="AQ2531" s="200">
        <v>1219303.4634641241</v>
      </c>
      <c r="AR2531" s="201">
        <v>0.96357918385961949</v>
      </c>
      <c r="AS2531" s="55">
        <v>1</v>
      </c>
      <c r="AT2531" s="55"/>
      <c r="AU2531" s="423">
        <v>1155.7726599999996</v>
      </c>
      <c r="AV2531" s="200">
        <v>1271021.5397043691</v>
      </c>
      <c r="AW2531" s="201">
        <v>1.0997158729333236</v>
      </c>
      <c r="AX2531" s="423">
        <v>1</v>
      </c>
      <c r="AY2531" s="55"/>
      <c r="AZ2531" s="423">
        <v>1042.022115</v>
      </c>
      <c r="BA2531" s="200">
        <v>1181251.5507143962</v>
      </c>
      <c r="BB2531" s="201">
        <v>1.1336146649002705</v>
      </c>
      <c r="BC2531" s="425">
        <v>1</v>
      </c>
      <c r="BD2531" s="136"/>
    </row>
    <row r="2532" spans="1:56" ht="11.25" customHeight="1">
      <c r="A2532" s="123">
        <v>542</v>
      </c>
      <c r="B2532" s="55" t="s">
        <v>115</v>
      </c>
      <c r="C2532" s="345">
        <v>3</v>
      </c>
      <c r="D2532" s="57">
        <v>32786</v>
      </c>
      <c r="E2532" s="94">
        <v>210</v>
      </c>
      <c r="F2532" s="55" t="s">
        <v>978</v>
      </c>
      <c r="G2532" s="55" t="s">
        <v>748</v>
      </c>
      <c r="H2532" s="55" t="s">
        <v>385</v>
      </c>
      <c r="I2532" s="55" t="s">
        <v>849</v>
      </c>
      <c r="J2532" s="55" t="s">
        <v>591</v>
      </c>
      <c r="K2532" s="55" t="s">
        <v>848</v>
      </c>
      <c r="L2532" s="55"/>
      <c r="M2532" s="8"/>
      <c r="N2532" s="58"/>
      <c r="O2532" s="55"/>
      <c r="P2532" s="55"/>
      <c r="Q2532" s="55"/>
      <c r="R2532" s="8"/>
      <c r="S2532" s="58"/>
      <c r="T2532" s="55"/>
      <c r="U2532" s="55"/>
      <c r="V2532" s="55"/>
      <c r="W2532" s="8"/>
      <c r="X2532" s="58"/>
      <c r="Y2532" s="55"/>
      <c r="Z2532" s="55"/>
      <c r="AA2532" s="55"/>
      <c r="AB2532" s="8"/>
      <c r="AC2532" s="58"/>
      <c r="AD2532" s="55"/>
      <c r="AE2532" s="55"/>
      <c r="AF2532" s="55"/>
      <c r="AG2532" s="8"/>
      <c r="AH2532" s="58"/>
      <c r="AI2532" s="55"/>
      <c r="AJ2532" s="55"/>
      <c r="AK2532" s="55">
        <v>1025</v>
      </c>
      <c r="AL2532" s="8">
        <v>1130286.0937194</v>
      </c>
      <c r="AM2532" s="58">
        <v>1.1027181402140489</v>
      </c>
      <c r="AN2532" s="237">
        <v>1</v>
      </c>
      <c r="AO2532" s="228"/>
      <c r="AP2532" s="55">
        <v>1345.81</v>
      </c>
      <c r="AQ2532" s="200">
        <v>1301438.4878417696</v>
      </c>
      <c r="AR2532" s="201">
        <v>0.96702988374419097</v>
      </c>
      <c r="AS2532" s="55">
        <v>1</v>
      </c>
      <c r="AT2532" s="55"/>
      <c r="AU2532" s="423">
        <v>1216.6078300000001</v>
      </c>
      <c r="AV2532" s="200">
        <v>1350261.6778309722</v>
      </c>
      <c r="AW2532" s="201">
        <v>1.1098577902716378</v>
      </c>
      <c r="AX2532" s="423">
        <v>1</v>
      </c>
      <c r="AY2532" s="55"/>
      <c r="AZ2532" s="423">
        <v>1202.6114400000001</v>
      </c>
      <c r="BA2532" s="200">
        <v>1346617.8274936855</v>
      </c>
      <c r="BB2532" s="201">
        <v>1.119744734420359</v>
      </c>
      <c r="BC2532" s="425">
        <v>1</v>
      </c>
      <c r="BD2532" s="136"/>
    </row>
    <row r="2533" spans="1:56" s="4" customFormat="1" ht="11.25" customHeight="1">
      <c r="A2533" s="123">
        <v>542</v>
      </c>
      <c r="B2533" s="55" t="s">
        <v>115</v>
      </c>
      <c r="C2533" s="345">
        <v>4</v>
      </c>
      <c r="D2533" s="57">
        <v>33108</v>
      </c>
      <c r="E2533" s="94">
        <v>210</v>
      </c>
      <c r="F2533" s="55" t="s">
        <v>978</v>
      </c>
      <c r="G2533" s="55" t="s">
        <v>748</v>
      </c>
      <c r="H2533" s="55" t="s">
        <v>385</v>
      </c>
      <c r="I2533" s="55" t="s">
        <v>849</v>
      </c>
      <c r="J2533" s="55" t="s">
        <v>591</v>
      </c>
      <c r="K2533" s="55" t="s">
        <v>848</v>
      </c>
      <c r="L2533" s="55"/>
      <c r="M2533" s="8"/>
      <c r="N2533" s="58"/>
      <c r="O2533" s="55"/>
      <c r="P2533" s="55"/>
      <c r="Q2533" s="55"/>
      <c r="R2533" s="8"/>
      <c r="S2533" s="58"/>
      <c r="T2533" s="55"/>
      <c r="U2533" s="55"/>
      <c r="V2533" s="55"/>
      <c r="W2533" s="8"/>
      <c r="X2533" s="58"/>
      <c r="Y2533" s="55"/>
      <c r="Z2533" s="55"/>
      <c r="AA2533" s="55"/>
      <c r="AB2533" s="8"/>
      <c r="AC2533" s="58"/>
      <c r="AD2533" s="55"/>
      <c r="AE2533" s="55"/>
      <c r="AF2533" s="55"/>
      <c r="AG2533" s="8"/>
      <c r="AH2533" s="58"/>
      <c r="AI2533" s="55"/>
      <c r="AJ2533" s="55"/>
      <c r="AK2533" s="55">
        <v>1222</v>
      </c>
      <c r="AL2533" s="8">
        <v>1338380.3335694398</v>
      </c>
      <c r="AM2533" s="58">
        <v>1.0952375888456953</v>
      </c>
      <c r="AN2533" s="237">
        <v>1</v>
      </c>
      <c r="AO2533" s="228"/>
      <c r="AP2533" s="55">
        <v>1417.64</v>
      </c>
      <c r="AQ2533" s="200">
        <v>1370499.4862432852</v>
      </c>
      <c r="AR2533" s="201">
        <v>0.96674718986716313</v>
      </c>
      <c r="AS2533" s="55">
        <v>1</v>
      </c>
      <c r="AT2533" s="55"/>
      <c r="AU2533" s="423">
        <v>1168.5852999999997</v>
      </c>
      <c r="AV2533" s="200">
        <v>1300084.5931567359</v>
      </c>
      <c r="AW2533" s="201">
        <v>1.1125286217075776</v>
      </c>
      <c r="AX2533" s="423">
        <v>1</v>
      </c>
      <c r="AY2533" s="55"/>
      <c r="AZ2533" s="423">
        <v>1130.7745599999994</v>
      </c>
      <c r="BA2533" s="200">
        <v>1264689.1111510354</v>
      </c>
      <c r="BB2533" s="201">
        <v>1.1184272762123655</v>
      </c>
      <c r="BC2533" s="425">
        <v>1</v>
      </c>
      <c r="BD2533" s="136"/>
    </row>
    <row r="2534" spans="1:56" ht="11.25" customHeight="1">
      <c r="A2534" s="123">
        <v>542</v>
      </c>
      <c r="B2534" s="55" t="s">
        <v>115</v>
      </c>
      <c r="C2534" s="345">
        <v>5</v>
      </c>
      <c r="D2534" s="57">
        <v>34424</v>
      </c>
      <c r="E2534" s="94">
        <v>210</v>
      </c>
      <c r="F2534" s="55" t="s">
        <v>978</v>
      </c>
      <c r="G2534" s="55" t="s">
        <v>748</v>
      </c>
      <c r="H2534" s="55" t="s">
        <v>385</v>
      </c>
      <c r="I2534" s="55" t="s">
        <v>849</v>
      </c>
      <c r="J2534" s="55" t="s">
        <v>591</v>
      </c>
      <c r="K2534" s="55" t="s">
        <v>848</v>
      </c>
      <c r="L2534" s="55"/>
      <c r="M2534" s="8"/>
      <c r="N2534" s="58"/>
      <c r="O2534" s="55"/>
      <c r="P2534" s="55"/>
      <c r="Q2534" s="55"/>
      <c r="R2534" s="8"/>
      <c r="S2534" s="58"/>
      <c r="T2534" s="55"/>
      <c r="U2534" s="55"/>
      <c r="V2534" s="55"/>
      <c r="W2534" s="8"/>
      <c r="X2534" s="58"/>
      <c r="Y2534" s="55"/>
      <c r="Z2534" s="55"/>
      <c r="AA2534" s="55"/>
      <c r="AB2534" s="8"/>
      <c r="AC2534" s="58"/>
      <c r="AD2534" s="55"/>
      <c r="AE2534" s="55"/>
      <c r="AF2534" s="55"/>
      <c r="AG2534" s="8"/>
      <c r="AH2534" s="58"/>
      <c r="AI2534" s="55"/>
      <c r="AJ2534" s="55"/>
      <c r="AK2534" s="55">
        <v>1148</v>
      </c>
      <c r="AL2534" s="8">
        <v>1209641.8202260199</v>
      </c>
      <c r="AM2534" s="58">
        <v>1.053694965353676</v>
      </c>
      <c r="AN2534" s="237">
        <v>1</v>
      </c>
      <c r="AO2534" s="228"/>
      <c r="AP2534" s="55">
        <v>1433.44</v>
      </c>
      <c r="AQ2534" s="200">
        <v>1380097.9244750941</v>
      </c>
      <c r="AR2534" s="201">
        <v>0.96278736778316076</v>
      </c>
      <c r="AS2534" s="55">
        <v>1</v>
      </c>
      <c r="AT2534" s="55"/>
      <c r="AU2534" s="423">
        <v>1184.2281613</v>
      </c>
      <c r="AV2534" s="200">
        <v>1309699.5497408228</v>
      </c>
      <c r="AW2534" s="201">
        <v>1.1059520390927751</v>
      </c>
      <c r="AX2534" s="423">
        <v>1</v>
      </c>
      <c r="AY2534" s="55"/>
      <c r="AZ2534" s="423">
        <v>1174.4910517739074</v>
      </c>
      <c r="BA2534" s="200">
        <v>1344899.427930221</v>
      </c>
      <c r="BB2534" s="201">
        <v>1.1450912511414499</v>
      </c>
      <c r="BC2534" s="425">
        <v>1</v>
      </c>
      <c r="BD2534" s="136"/>
    </row>
    <row r="2535" spans="1:56" ht="11.25" customHeight="1">
      <c r="A2535" s="123">
        <v>542</v>
      </c>
      <c r="B2535" s="55" t="s">
        <v>115</v>
      </c>
      <c r="C2535" s="345">
        <v>6</v>
      </c>
      <c r="D2535" s="57">
        <v>34754</v>
      </c>
      <c r="E2535" s="94">
        <v>210</v>
      </c>
      <c r="F2535" s="55" t="s">
        <v>978</v>
      </c>
      <c r="G2535" s="55" t="s">
        <v>748</v>
      </c>
      <c r="H2535" s="55" t="s">
        <v>385</v>
      </c>
      <c r="I2535" s="55" t="s">
        <v>849</v>
      </c>
      <c r="J2535" s="55" t="s">
        <v>591</v>
      </c>
      <c r="K2535" s="55" t="s">
        <v>848</v>
      </c>
      <c r="L2535" s="55"/>
      <c r="M2535" s="8"/>
      <c r="N2535" s="58"/>
      <c r="O2535" s="55"/>
      <c r="P2535" s="55"/>
      <c r="Q2535" s="55"/>
      <c r="R2535" s="8"/>
      <c r="S2535" s="58"/>
      <c r="T2535" s="55"/>
      <c r="U2535" s="55"/>
      <c r="V2535" s="55"/>
      <c r="W2535" s="8"/>
      <c r="X2535" s="58"/>
      <c r="Y2535" s="55"/>
      <c r="Z2535" s="55"/>
      <c r="AA2535" s="55"/>
      <c r="AB2535" s="8"/>
      <c r="AC2535" s="58"/>
      <c r="AD2535" s="55"/>
      <c r="AE2535" s="55"/>
      <c r="AF2535" s="55"/>
      <c r="AG2535" s="8"/>
      <c r="AH2535" s="58"/>
      <c r="AI2535" s="55"/>
      <c r="AJ2535" s="55"/>
      <c r="AK2535" s="55">
        <v>1279</v>
      </c>
      <c r="AL2535" s="8">
        <v>1380099.48445584</v>
      </c>
      <c r="AM2535" s="58">
        <v>1.0790457267051132</v>
      </c>
      <c r="AN2535" s="237">
        <v>1</v>
      </c>
      <c r="AO2535" s="228"/>
      <c r="AP2535" s="55">
        <v>1350.08</v>
      </c>
      <c r="AQ2535" s="200">
        <v>1309263.3615041997</v>
      </c>
      <c r="AR2535" s="201">
        <v>0.96976724453676799</v>
      </c>
      <c r="AS2535" s="55">
        <v>1</v>
      </c>
      <c r="AT2535" s="55"/>
      <c r="AU2535" s="423">
        <v>1214.3071533000002</v>
      </c>
      <c r="AV2535" s="200">
        <v>1340067.1385202841</v>
      </c>
      <c r="AW2535" s="201">
        <v>1.103565218139841</v>
      </c>
      <c r="AX2535" s="423">
        <v>1</v>
      </c>
      <c r="AY2535" s="55"/>
      <c r="AZ2535" s="423">
        <v>1074.0202282260918</v>
      </c>
      <c r="BA2535" s="200">
        <v>1235586.2070214287</v>
      </c>
      <c r="BB2535" s="201">
        <v>1.1504310389592827</v>
      </c>
      <c r="BC2535" s="425">
        <v>1</v>
      </c>
      <c r="BD2535" s="136"/>
    </row>
    <row r="2536" spans="1:56" ht="11.25" customHeight="1">
      <c r="A2536" s="123">
        <v>542</v>
      </c>
      <c r="B2536" s="136" t="s">
        <v>115</v>
      </c>
      <c r="C2536" s="346">
        <v>7</v>
      </c>
      <c r="D2536" s="140">
        <v>45280</v>
      </c>
      <c r="E2536" s="127">
        <v>800</v>
      </c>
      <c r="F2536" s="55" t="s">
        <v>978</v>
      </c>
      <c r="G2536" s="55" t="s">
        <v>748</v>
      </c>
      <c r="H2536" s="55" t="s">
        <v>385</v>
      </c>
      <c r="I2536" s="136" t="s">
        <v>849</v>
      </c>
      <c r="J2536" s="136" t="s">
        <v>591</v>
      </c>
      <c r="K2536" s="136" t="s">
        <v>848</v>
      </c>
      <c r="L2536" s="136"/>
      <c r="M2536" s="126"/>
      <c r="N2536" s="221"/>
      <c r="O2536" s="136"/>
      <c r="P2536" s="136"/>
      <c r="Q2536" s="136"/>
      <c r="R2536" s="126"/>
      <c r="S2536" s="221"/>
      <c r="T2536" s="136"/>
      <c r="U2536" s="136"/>
      <c r="V2536" s="136"/>
      <c r="W2536" s="126"/>
      <c r="X2536" s="221"/>
      <c r="Y2536" s="136"/>
      <c r="Z2536" s="136"/>
      <c r="AA2536" s="136"/>
      <c r="AB2536" s="126"/>
      <c r="AC2536" s="221"/>
      <c r="AD2536" s="136"/>
      <c r="AE2536" s="136"/>
      <c r="AF2536" s="136"/>
      <c r="AG2536" s="126"/>
      <c r="AH2536" s="221"/>
      <c r="AI2536" s="136"/>
      <c r="AJ2536" s="136"/>
      <c r="AK2536" s="136"/>
      <c r="AL2536" s="8">
        <v>0</v>
      </c>
      <c r="AM2536" s="58">
        <v>0</v>
      </c>
      <c r="AN2536" s="237">
        <v>1</v>
      </c>
      <c r="AO2536" s="237"/>
      <c r="AP2536" s="136">
        <v>700.51</v>
      </c>
      <c r="AQ2536" s="200">
        <v>741973.24654309649</v>
      </c>
      <c r="AR2536" s="201">
        <v>1.0591900851423914</v>
      </c>
      <c r="AS2536" s="55">
        <v>1</v>
      </c>
      <c r="AT2536" s="55">
        <v>1</v>
      </c>
      <c r="AU2536" s="423">
        <v>3252.8059920000001</v>
      </c>
      <c r="AV2536" s="200">
        <v>3316920.3123972835</v>
      </c>
      <c r="AW2536" s="201">
        <v>1.0197104655349774</v>
      </c>
      <c r="AX2536" s="423">
        <v>1</v>
      </c>
      <c r="AY2536" s="136">
        <v>1</v>
      </c>
      <c r="AZ2536" s="423">
        <v>3821.4263000000001</v>
      </c>
      <c r="BA2536" s="200">
        <v>3941778.1172398715</v>
      </c>
      <c r="BB2536" s="201">
        <v>1.0314939522031006</v>
      </c>
      <c r="BC2536" s="425">
        <v>1</v>
      </c>
      <c r="BD2536" s="136">
        <v>1</v>
      </c>
    </row>
    <row r="2537" spans="1:56" ht="11.25" customHeight="1">
      <c r="A2537" s="123">
        <v>542</v>
      </c>
      <c r="B2537" s="55" t="s">
        <v>729</v>
      </c>
      <c r="C2537" s="345">
        <v>8</v>
      </c>
      <c r="D2537" s="57">
        <v>40094</v>
      </c>
      <c r="E2537" s="94">
        <v>500</v>
      </c>
      <c r="F2537" s="55" t="s">
        <v>978</v>
      </c>
      <c r="G2537" s="55" t="s">
        <v>748</v>
      </c>
      <c r="H2537" s="55" t="s">
        <v>385</v>
      </c>
      <c r="I2537" s="55" t="s">
        <v>849</v>
      </c>
      <c r="J2537" s="55" t="s">
        <v>591</v>
      </c>
      <c r="K2537" s="55" t="s">
        <v>848</v>
      </c>
      <c r="L2537" s="55"/>
      <c r="M2537" s="8"/>
      <c r="N2537" s="58"/>
      <c r="O2537" s="55"/>
      <c r="P2537" s="55"/>
      <c r="Q2537" s="197">
        <v>2953.5549999999998</v>
      </c>
      <c r="R2537" s="8">
        <v>2896050.0498101092</v>
      </c>
      <c r="S2537" s="58">
        <v>0.98053025923340154</v>
      </c>
      <c r="T2537" s="55"/>
      <c r="U2537" s="55"/>
      <c r="V2537" s="197"/>
      <c r="W2537" s="8">
        <v>0</v>
      </c>
      <c r="X2537" s="58">
        <v>0</v>
      </c>
      <c r="Y2537" s="55"/>
      <c r="Z2537" s="55"/>
      <c r="AA2537" s="197"/>
      <c r="AB2537" s="8"/>
      <c r="AC2537" s="58"/>
      <c r="AD2537" s="55"/>
      <c r="AE2537" s="55"/>
      <c r="AF2537" s="197"/>
      <c r="AG2537" s="8"/>
      <c r="AH2537" s="58"/>
      <c r="AI2537" s="55"/>
      <c r="AJ2537" s="55"/>
      <c r="AK2537" s="55">
        <v>3225</v>
      </c>
      <c r="AL2537" s="8">
        <v>3189085.0194841195</v>
      </c>
      <c r="AM2537" s="58">
        <v>0.98886357193306029</v>
      </c>
      <c r="AN2537" s="237">
        <v>1</v>
      </c>
      <c r="AO2537" s="228"/>
      <c r="AP2537" s="440">
        <v>3338.62</v>
      </c>
      <c r="AQ2537" s="200">
        <v>3080269.4672766887</v>
      </c>
      <c r="AR2537" s="201">
        <v>0.92261756871901834</v>
      </c>
      <c r="AS2537" s="163">
        <v>1</v>
      </c>
      <c r="AT2537" s="163"/>
      <c r="AU2537" s="423">
        <v>2834.4270000000001</v>
      </c>
      <c r="AV2537" s="200">
        <v>2786519.7742435229</v>
      </c>
      <c r="AW2537" s="201">
        <v>0.98309809151674143</v>
      </c>
      <c r="AX2537" s="423">
        <v>1</v>
      </c>
      <c r="AY2537" s="163"/>
      <c r="AZ2537" s="423">
        <v>2412.9035000000003</v>
      </c>
      <c r="BA2537" s="200">
        <v>2579632.6528612026</v>
      </c>
      <c r="BB2537" s="201">
        <v>1.0690989726117113</v>
      </c>
      <c r="BC2537" s="425">
        <v>1</v>
      </c>
      <c r="BD2537" s="171"/>
    </row>
    <row r="2538" spans="1:56" s="4" customFormat="1" ht="11.25" customHeight="1">
      <c r="A2538" s="357">
        <v>543</v>
      </c>
      <c r="B2538" s="263" t="s">
        <v>1217</v>
      </c>
      <c r="C2538" s="344">
        <v>0</v>
      </c>
      <c r="D2538" s="264"/>
      <c r="E2538" s="421">
        <v>0</v>
      </c>
      <c r="F2538" s="263" t="s">
        <v>978</v>
      </c>
      <c r="G2538" s="263" t="s">
        <v>748</v>
      </c>
      <c r="H2538" s="263" t="s">
        <v>385</v>
      </c>
      <c r="I2538" s="263" t="s">
        <v>849</v>
      </c>
      <c r="J2538" s="263" t="s">
        <v>596</v>
      </c>
      <c r="K2538" s="263" t="s">
        <v>530</v>
      </c>
      <c r="L2538" s="267">
        <v>1156.305799</v>
      </c>
      <c r="M2538" s="265">
        <v>524787.77924239915</v>
      </c>
      <c r="N2538" s="268">
        <v>0.45384860968114815</v>
      </c>
      <c r="O2538" s="263">
        <v>1</v>
      </c>
      <c r="P2538" s="263"/>
      <c r="Q2538" s="267">
        <v>1082.090254</v>
      </c>
      <c r="R2538" s="265">
        <v>486533.22568954056</v>
      </c>
      <c r="S2538" s="268">
        <v>0.44962351697656133</v>
      </c>
      <c r="T2538" s="263">
        <v>1</v>
      </c>
      <c r="U2538" s="263"/>
      <c r="V2538" s="284">
        <v>983.75199799999996</v>
      </c>
      <c r="W2538" s="265">
        <v>450507.11820628855</v>
      </c>
      <c r="X2538" s="268">
        <v>0.45794785588459724</v>
      </c>
      <c r="Y2538" s="263">
        <v>1</v>
      </c>
      <c r="Z2538" s="263"/>
      <c r="AA2538" s="284">
        <v>1226.0816970000001</v>
      </c>
      <c r="AB2538" s="265">
        <v>528356.30408216303</v>
      </c>
      <c r="AC2538" s="268">
        <v>0.43093074904792661</v>
      </c>
      <c r="AD2538" s="263">
        <v>1</v>
      </c>
      <c r="AE2538" s="263"/>
      <c r="AF2538" s="284">
        <v>953.089608</v>
      </c>
      <c r="AG2538" s="265">
        <v>441234.77693869802</v>
      </c>
      <c r="AH2538" s="268">
        <v>0.46295203854399597</v>
      </c>
      <c r="AI2538" s="263">
        <v>1</v>
      </c>
      <c r="AJ2538" s="263"/>
      <c r="AK2538" s="263">
        <v>321.49919999999997</v>
      </c>
      <c r="AL2538" s="265">
        <v>138244.65599999999</v>
      </c>
      <c r="AM2538" s="268">
        <v>0.43</v>
      </c>
      <c r="AN2538" s="263"/>
      <c r="AO2538" s="313"/>
      <c r="AP2538" s="263">
        <v>0</v>
      </c>
      <c r="AQ2538" s="265">
        <v>0</v>
      </c>
      <c r="AR2538" s="268">
        <v>0</v>
      </c>
      <c r="AS2538" s="263"/>
      <c r="AT2538" s="263"/>
      <c r="AU2538" s="422">
        <v>0</v>
      </c>
      <c r="AV2538" s="265">
        <v>0</v>
      </c>
      <c r="AW2538" s="268">
        <v>0</v>
      </c>
      <c r="AX2538" s="422"/>
      <c r="AY2538" s="263"/>
      <c r="AZ2538" s="422">
        <v>0</v>
      </c>
      <c r="BA2538" s="265">
        <v>0</v>
      </c>
      <c r="BB2538" s="268">
        <v>0</v>
      </c>
      <c r="BC2538" s="422"/>
      <c r="BD2538" s="263"/>
    </row>
    <row r="2539" spans="1:56" s="4" customFormat="1" ht="11.25" customHeight="1">
      <c r="A2539" s="123">
        <v>543</v>
      </c>
      <c r="B2539" s="55" t="s">
        <v>119</v>
      </c>
      <c r="C2539" s="345">
        <v>1</v>
      </c>
      <c r="D2539" s="57">
        <v>33116</v>
      </c>
      <c r="E2539" s="94">
        <v>0</v>
      </c>
      <c r="F2539" s="55" t="s">
        <v>978</v>
      </c>
      <c r="G2539" s="55" t="s">
        <v>748</v>
      </c>
      <c r="H2539" s="55" t="s">
        <v>385</v>
      </c>
      <c r="I2539" s="55" t="s">
        <v>849</v>
      </c>
      <c r="J2539" s="55" t="s">
        <v>596</v>
      </c>
      <c r="K2539" s="55" t="s">
        <v>530</v>
      </c>
      <c r="L2539" s="55"/>
      <c r="M2539" s="8"/>
      <c r="N2539" s="58"/>
      <c r="O2539" s="55"/>
      <c r="P2539" s="55"/>
      <c r="Q2539" s="55"/>
      <c r="R2539" s="8"/>
      <c r="S2539" s="58"/>
      <c r="T2539" s="55"/>
      <c r="U2539" s="55"/>
      <c r="V2539" s="55"/>
      <c r="W2539" s="8"/>
      <c r="X2539" s="58"/>
      <c r="Y2539" s="55"/>
      <c r="Z2539" s="55"/>
      <c r="AA2539" s="55"/>
      <c r="AB2539" s="8"/>
      <c r="AC2539" s="58"/>
      <c r="AD2539" s="55"/>
      <c r="AE2539" s="55"/>
      <c r="AF2539" s="55"/>
      <c r="AG2539" s="8"/>
      <c r="AH2539" s="58"/>
      <c r="AI2539" s="55"/>
      <c r="AJ2539" s="55"/>
      <c r="AK2539" s="55">
        <v>53.24</v>
      </c>
      <c r="AL2539" s="8">
        <v>22893.200000000001</v>
      </c>
      <c r="AM2539" s="58">
        <v>0.43</v>
      </c>
      <c r="AN2539" s="237">
        <v>1</v>
      </c>
      <c r="AO2539" s="228"/>
      <c r="AP2539" s="55">
        <v>0</v>
      </c>
      <c r="AQ2539" s="200">
        <v>0</v>
      </c>
      <c r="AR2539" s="201">
        <v>0</v>
      </c>
      <c r="AS2539" s="55">
        <v>1</v>
      </c>
      <c r="AT2539" s="55"/>
      <c r="AU2539" s="423">
        <v>0</v>
      </c>
      <c r="AV2539" s="200">
        <v>0</v>
      </c>
      <c r="AW2539" s="201">
        <v>0</v>
      </c>
      <c r="AX2539" s="423">
        <v>1</v>
      </c>
      <c r="AY2539" s="55"/>
      <c r="AZ2539" s="423">
        <v>0</v>
      </c>
      <c r="BA2539" s="200">
        <v>0</v>
      </c>
      <c r="BB2539" s="201">
        <v>0</v>
      </c>
      <c r="BC2539" s="425">
        <v>1</v>
      </c>
      <c r="BD2539" s="136"/>
    </row>
    <row r="2540" spans="1:56" s="4" customFormat="1" ht="11.25" customHeight="1">
      <c r="A2540" s="123">
        <v>543</v>
      </c>
      <c r="B2540" s="55" t="s">
        <v>119</v>
      </c>
      <c r="C2540" s="345">
        <v>2</v>
      </c>
      <c r="D2540" s="57">
        <v>33299</v>
      </c>
      <c r="E2540" s="94">
        <v>0</v>
      </c>
      <c r="F2540" s="55" t="s">
        <v>978</v>
      </c>
      <c r="G2540" s="55" t="s">
        <v>748</v>
      </c>
      <c r="H2540" s="55" t="s">
        <v>385</v>
      </c>
      <c r="I2540" s="55" t="s">
        <v>849</v>
      </c>
      <c r="J2540" s="55" t="s">
        <v>596</v>
      </c>
      <c r="K2540" s="55" t="s">
        <v>530</v>
      </c>
      <c r="L2540" s="55"/>
      <c r="M2540" s="8"/>
      <c r="N2540" s="58"/>
      <c r="O2540" s="55"/>
      <c r="P2540" s="55"/>
      <c r="Q2540" s="55"/>
      <c r="R2540" s="8"/>
      <c r="S2540" s="58"/>
      <c r="T2540" s="55"/>
      <c r="U2540" s="55"/>
      <c r="V2540" s="55"/>
      <c r="W2540" s="8"/>
      <c r="X2540" s="58"/>
      <c r="Y2540" s="55"/>
      <c r="Z2540" s="55"/>
      <c r="AA2540" s="55"/>
      <c r="AB2540" s="8"/>
      <c r="AC2540" s="58"/>
      <c r="AD2540" s="55"/>
      <c r="AE2540" s="55"/>
      <c r="AF2540" s="55"/>
      <c r="AG2540" s="8"/>
      <c r="AH2540" s="58"/>
      <c r="AI2540" s="55"/>
      <c r="AJ2540" s="55"/>
      <c r="AK2540" s="55">
        <v>54.621600000000001</v>
      </c>
      <c r="AL2540" s="8">
        <v>23487.288</v>
      </c>
      <c r="AM2540" s="58">
        <v>0.43</v>
      </c>
      <c r="AN2540" s="237">
        <v>1</v>
      </c>
      <c r="AO2540" s="228"/>
      <c r="AP2540" s="55">
        <v>0</v>
      </c>
      <c r="AQ2540" s="200">
        <v>0</v>
      </c>
      <c r="AR2540" s="201">
        <v>0</v>
      </c>
      <c r="AS2540" s="55">
        <v>1</v>
      </c>
      <c r="AT2540" s="55"/>
      <c r="AU2540" s="423">
        <v>0</v>
      </c>
      <c r="AV2540" s="200">
        <v>0</v>
      </c>
      <c r="AW2540" s="201">
        <v>0</v>
      </c>
      <c r="AX2540" s="423">
        <v>1</v>
      </c>
      <c r="AY2540" s="55"/>
      <c r="AZ2540" s="423">
        <v>0</v>
      </c>
      <c r="BA2540" s="200">
        <v>0</v>
      </c>
      <c r="BB2540" s="201">
        <v>0</v>
      </c>
      <c r="BC2540" s="425">
        <v>1</v>
      </c>
      <c r="BD2540" s="136"/>
    </row>
    <row r="2541" spans="1:56" s="4" customFormat="1" ht="11.25" customHeight="1">
      <c r="A2541" s="123">
        <v>543</v>
      </c>
      <c r="B2541" s="55" t="s">
        <v>119</v>
      </c>
      <c r="C2541" s="345">
        <v>3</v>
      </c>
      <c r="D2541" s="57">
        <v>35886</v>
      </c>
      <c r="E2541" s="94">
        <v>0</v>
      </c>
      <c r="F2541" s="55" t="s">
        <v>978</v>
      </c>
      <c r="G2541" s="55" t="s">
        <v>748</v>
      </c>
      <c r="H2541" s="55" t="s">
        <v>385</v>
      </c>
      <c r="I2541" s="55" t="s">
        <v>849</v>
      </c>
      <c r="J2541" s="55" t="s">
        <v>596</v>
      </c>
      <c r="K2541" s="55" t="s">
        <v>530</v>
      </c>
      <c r="L2541" s="55"/>
      <c r="M2541" s="8"/>
      <c r="N2541" s="58"/>
      <c r="O2541" s="55"/>
      <c r="P2541" s="55"/>
      <c r="Q2541" s="55"/>
      <c r="R2541" s="8"/>
      <c r="S2541" s="58"/>
      <c r="T2541" s="55"/>
      <c r="U2541" s="55"/>
      <c r="V2541" s="55"/>
      <c r="W2541" s="8"/>
      <c r="X2541" s="58"/>
      <c r="Y2541" s="55"/>
      <c r="Z2541" s="55"/>
      <c r="AA2541" s="55"/>
      <c r="AB2541" s="8"/>
      <c r="AC2541" s="58"/>
      <c r="AD2541" s="55"/>
      <c r="AE2541" s="55"/>
      <c r="AF2541" s="55"/>
      <c r="AG2541" s="8"/>
      <c r="AH2541" s="58"/>
      <c r="AI2541" s="55"/>
      <c r="AJ2541" s="55"/>
      <c r="AK2541" s="55">
        <v>57.499200000000002</v>
      </c>
      <c r="AL2541" s="8">
        <v>24724.656000000003</v>
      </c>
      <c r="AM2541" s="58">
        <v>0.43</v>
      </c>
      <c r="AN2541" s="237">
        <v>1</v>
      </c>
      <c r="AO2541" s="228"/>
      <c r="AP2541" s="55">
        <v>0</v>
      </c>
      <c r="AQ2541" s="200">
        <v>0</v>
      </c>
      <c r="AR2541" s="201">
        <v>0</v>
      </c>
      <c r="AS2541" s="55">
        <v>1</v>
      </c>
      <c r="AT2541" s="55"/>
      <c r="AU2541" s="423">
        <v>0</v>
      </c>
      <c r="AV2541" s="200">
        <v>0</v>
      </c>
      <c r="AW2541" s="201">
        <v>0</v>
      </c>
      <c r="AX2541" s="423">
        <v>1</v>
      </c>
      <c r="AY2541" s="55"/>
      <c r="AZ2541" s="423">
        <v>0</v>
      </c>
      <c r="BA2541" s="200">
        <v>0</v>
      </c>
      <c r="BB2541" s="201">
        <v>0</v>
      </c>
      <c r="BC2541" s="425">
        <v>1</v>
      </c>
      <c r="BD2541" s="136"/>
    </row>
    <row r="2542" spans="1:56" ht="11.25" customHeight="1">
      <c r="A2542" s="123">
        <v>543</v>
      </c>
      <c r="B2542" s="55" t="s">
        <v>119</v>
      </c>
      <c r="C2542" s="345">
        <v>4</v>
      </c>
      <c r="D2542" s="57">
        <v>33693</v>
      </c>
      <c r="E2542" s="94">
        <v>0</v>
      </c>
      <c r="F2542" s="55" t="s">
        <v>978</v>
      </c>
      <c r="G2542" s="55" t="s">
        <v>748</v>
      </c>
      <c r="H2542" s="55" t="s">
        <v>385</v>
      </c>
      <c r="I2542" s="55" t="s">
        <v>849</v>
      </c>
      <c r="J2542" s="55" t="s">
        <v>596</v>
      </c>
      <c r="K2542" s="55" t="s">
        <v>530</v>
      </c>
      <c r="L2542" s="55"/>
      <c r="M2542" s="8"/>
      <c r="N2542" s="58"/>
      <c r="O2542" s="55"/>
      <c r="P2542" s="55"/>
      <c r="Q2542" s="55"/>
      <c r="R2542" s="8"/>
      <c r="S2542" s="58"/>
      <c r="T2542" s="55"/>
      <c r="U2542" s="55"/>
      <c r="V2542" s="55"/>
      <c r="W2542" s="8"/>
      <c r="X2542" s="58"/>
      <c r="Y2542" s="55"/>
      <c r="Z2542" s="55"/>
      <c r="AA2542" s="55"/>
      <c r="AB2542" s="8"/>
      <c r="AC2542" s="58"/>
      <c r="AD2542" s="55"/>
      <c r="AE2542" s="55"/>
      <c r="AF2542" s="55"/>
      <c r="AG2542" s="8"/>
      <c r="AH2542" s="58"/>
      <c r="AI2542" s="55"/>
      <c r="AJ2542" s="55"/>
      <c r="AK2542" s="55">
        <v>98.89439999999999</v>
      </c>
      <c r="AL2542" s="8">
        <v>42524.591999999997</v>
      </c>
      <c r="AM2542" s="58">
        <v>0.43</v>
      </c>
      <c r="AN2542" s="237">
        <v>1</v>
      </c>
      <c r="AO2542" s="228"/>
      <c r="AP2542" s="55">
        <v>0</v>
      </c>
      <c r="AQ2542" s="200">
        <v>0</v>
      </c>
      <c r="AR2542" s="201">
        <v>0</v>
      </c>
      <c r="AS2542" s="55">
        <v>1</v>
      </c>
      <c r="AT2542" s="55"/>
      <c r="AU2542" s="423">
        <v>0</v>
      </c>
      <c r="AV2542" s="200">
        <v>0</v>
      </c>
      <c r="AW2542" s="201">
        <v>0</v>
      </c>
      <c r="AX2542" s="423">
        <v>1</v>
      </c>
      <c r="AY2542" s="55"/>
      <c r="AZ2542" s="423">
        <v>0</v>
      </c>
      <c r="BA2542" s="200">
        <v>0</v>
      </c>
      <c r="BB2542" s="201">
        <v>0</v>
      </c>
      <c r="BC2542" s="425">
        <v>1</v>
      </c>
      <c r="BD2542" s="136"/>
    </row>
    <row r="2543" spans="1:56" ht="11.25" customHeight="1">
      <c r="A2543" s="123">
        <v>543</v>
      </c>
      <c r="B2543" s="55" t="s">
        <v>119</v>
      </c>
      <c r="C2543" s="345">
        <v>5</v>
      </c>
      <c r="D2543" s="57">
        <v>35787</v>
      </c>
      <c r="E2543" s="94">
        <v>0</v>
      </c>
      <c r="F2543" s="55" t="s">
        <v>978</v>
      </c>
      <c r="G2543" s="55" t="s">
        <v>748</v>
      </c>
      <c r="H2543" s="55" t="s">
        <v>385</v>
      </c>
      <c r="I2543" s="55" t="s">
        <v>849</v>
      </c>
      <c r="J2543" s="55" t="s">
        <v>596</v>
      </c>
      <c r="K2543" s="55" t="s">
        <v>530</v>
      </c>
      <c r="L2543" s="55"/>
      <c r="M2543" s="8"/>
      <c r="N2543" s="58"/>
      <c r="O2543" s="55"/>
      <c r="P2543" s="55"/>
      <c r="Q2543" s="55"/>
      <c r="R2543" s="8"/>
      <c r="S2543" s="58"/>
      <c r="T2543" s="55"/>
      <c r="U2543" s="55"/>
      <c r="V2543" s="55"/>
      <c r="W2543" s="8"/>
      <c r="X2543" s="58"/>
      <c r="Y2543" s="55"/>
      <c r="Z2543" s="55"/>
      <c r="AA2543" s="55"/>
      <c r="AB2543" s="8"/>
      <c r="AC2543" s="58"/>
      <c r="AD2543" s="55"/>
      <c r="AE2543" s="55"/>
      <c r="AF2543" s="55"/>
      <c r="AG2543" s="8"/>
      <c r="AH2543" s="58"/>
      <c r="AI2543" s="55"/>
      <c r="AJ2543" s="55"/>
      <c r="AK2543" s="55">
        <v>57.244</v>
      </c>
      <c r="AL2543" s="8">
        <v>24614.92</v>
      </c>
      <c r="AM2543" s="58">
        <v>0.43</v>
      </c>
      <c r="AN2543" s="237">
        <v>1</v>
      </c>
      <c r="AO2543" s="228"/>
      <c r="AP2543" s="55">
        <v>0</v>
      </c>
      <c r="AQ2543" s="200">
        <v>0</v>
      </c>
      <c r="AR2543" s="201">
        <v>0</v>
      </c>
      <c r="AS2543" s="55">
        <v>1</v>
      </c>
      <c r="AT2543" s="55"/>
      <c r="AU2543" s="423">
        <v>0</v>
      </c>
      <c r="AV2543" s="200">
        <v>0</v>
      </c>
      <c r="AW2543" s="201">
        <v>0</v>
      </c>
      <c r="AX2543" s="423">
        <v>1</v>
      </c>
      <c r="AY2543" s="55"/>
      <c r="AZ2543" s="423">
        <v>0</v>
      </c>
      <c r="BA2543" s="200">
        <v>0</v>
      </c>
      <c r="BB2543" s="201">
        <v>0</v>
      </c>
      <c r="BC2543" s="425">
        <v>1</v>
      </c>
      <c r="BD2543" s="136"/>
    </row>
    <row r="2544" spans="1:56" ht="11.25" customHeight="1">
      <c r="A2544" s="357">
        <v>544</v>
      </c>
      <c r="B2544" s="263" t="s">
        <v>548</v>
      </c>
      <c r="C2544" s="344">
        <v>0</v>
      </c>
      <c r="D2544" s="264"/>
      <c r="E2544" s="421">
        <v>4760</v>
      </c>
      <c r="F2544" s="263" t="s">
        <v>537</v>
      </c>
      <c r="G2544" s="263" t="s">
        <v>589</v>
      </c>
      <c r="H2544" s="263" t="s">
        <v>590</v>
      </c>
      <c r="I2544" s="263" t="s">
        <v>849</v>
      </c>
      <c r="J2544" s="263" t="s">
        <v>591</v>
      </c>
      <c r="K2544" s="263" t="s">
        <v>848</v>
      </c>
      <c r="L2544" s="267">
        <v>35116</v>
      </c>
      <c r="M2544" s="265">
        <v>33877953.126155123</v>
      </c>
      <c r="N2544" s="268">
        <v>0.9647440803666455</v>
      </c>
      <c r="O2544" s="263">
        <v>1</v>
      </c>
      <c r="P2544" s="263"/>
      <c r="Q2544" s="267">
        <v>35136</v>
      </c>
      <c r="R2544" s="265">
        <v>34127614.481232487</v>
      </c>
      <c r="S2544" s="268">
        <v>0.97130050322269146</v>
      </c>
      <c r="T2544" s="263">
        <v>1</v>
      </c>
      <c r="U2544" s="263"/>
      <c r="V2544" s="267">
        <v>33321.39</v>
      </c>
      <c r="W2544" s="265">
        <v>32335037.908926997</v>
      </c>
      <c r="X2544" s="268">
        <v>0.97039883116901771</v>
      </c>
      <c r="Y2544" s="263">
        <v>1</v>
      </c>
      <c r="Z2544" s="263"/>
      <c r="AA2544" s="267">
        <v>34569.07</v>
      </c>
      <c r="AB2544" s="265">
        <v>33212767.714887381</v>
      </c>
      <c r="AC2544" s="268">
        <v>0.96076543901491651</v>
      </c>
      <c r="AD2544" s="263">
        <v>1</v>
      </c>
      <c r="AE2544" s="263"/>
      <c r="AF2544" s="267">
        <v>33338.339999999997</v>
      </c>
      <c r="AG2544" s="265">
        <v>32365085.512891259</v>
      </c>
      <c r="AH2544" s="268">
        <v>0.9708067502128559</v>
      </c>
      <c r="AI2544" s="263">
        <v>1</v>
      </c>
      <c r="AJ2544" s="263"/>
      <c r="AK2544" s="263">
        <v>34881.71</v>
      </c>
      <c r="AL2544" s="265">
        <v>33523204.517731324</v>
      </c>
      <c r="AM2544" s="268">
        <v>0.96105393106391068</v>
      </c>
      <c r="AN2544" s="263"/>
      <c r="AO2544" s="313"/>
      <c r="AP2544" s="263">
        <v>34925</v>
      </c>
      <c r="AQ2544" s="265">
        <v>33698055.762551725</v>
      </c>
      <c r="AR2544" s="268">
        <v>0.96486917000863925</v>
      </c>
      <c r="AS2544" s="263"/>
      <c r="AT2544" s="263"/>
      <c r="AU2544" s="422">
        <v>33983.210716999994</v>
      </c>
      <c r="AV2544" s="265">
        <v>32996108.315472633</v>
      </c>
      <c r="AW2544" s="268">
        <v>0.97095323306124315</v>
      </c>
      <c r="AX2544" s="422"/>
      <c r="AY2544" s="263"/>
      <c r="AZ2544" s="422">
        <v>30275.104707999999</v>
      </c>
      <c r="BA2544" s="265">
        <v>29903205.044334598</v>
      </c>
      <c r="BB2544" s="268">
        <v>0.98771599083628836</v>
      </c>
      <c r="BC2544" s="422"/>
      <c r="BD2544" s="263"/>
    </row>
    <row r="2545" spans="1:56" s="4" customFormat="1" ht="11.25" customHeight="1">
      <c r="A2545" s="123">
        <v>544</v>
      </c>
      <c r="B2545" s="55" t="s">
        <v>548</v>
      </c>
      <c r="C2545" s="345">
        <v>1</v>
      </c>
      <c r="D2545" s="57">
        <v>32060</v>
      </c>
      <c r="E2545" s="94">
        <v>210</v>
      </c>
      <c r="F2545" s="55" t="s">
        <v>537</v>
      </c>
      <c r="G2545" s="55" t="s">
        <v>589</v>
      </c>
      <c r="H2545" s="55" t="s">
        <v>590</v>
      </c>
      <c r="I2545" s="55" t="s">
        <v>849</v>
      </c>
      <c r="J2545" s="55" t="s">
        <v>591</v>
      </c>
      <c r="K2545" s="55" t="s">
        <v>848</v>
      </c>
      <c r="L2545" s="55"/>
      <c r="M2545" s="8"/>
      <c r="N2545" s="58"/>
      <c r="O2545" s="55"/>
      <c r="P2545" s="55"/>
      <c r="Q2545" s="197">
        <v>1550.1176470588239</v>
      </c>
      <c r="R2545" s="8"/>
      <c r="S2545" s="58"/>
      <c r="T2545" s="55"/>
      <c r="U2545" s="55"/>
      <c r="V2545" s="197"/>
      <c r="W2545" s="8"/>
      <c r="X2545" s="58"/>
      <c r="Y2545" s="55"/>
      <c r="Z2545" s="55"/>
      <c r="AA2545" s="197">
        <v>1525.1060294117647</v>
      </c>
      <c r="AB2545" s="8">
        <v>1465269.1638920903</v>
      </c>
      <c r="AC2545" s="58">
        <v>0.96076543901491651</v>
      </c>
      <c r="AD2545" s="55"/>
      <c r="AE2545" s="55"/>
      <c r="AF2545" s="197">
        <v>1470.8091176470587</v>
      </c>
      <c r="AG2545" s="8">
        <v>1427871.4196863791</v>
      </c>
      <c r="AH2545" s="58">
        <v>0.9708067502128559</v>
      </c>
      <c r="AI2545" s="55"/>
      <c r="AJ2545" s="55"/>
      <c r="AK2545" s="55">
        <v>1389.59</v>
      </c>
      <c r="AL2545" s="8">
        <v>1411278.7757764168</v>
      </c>
      <c r="AM2545" s="58">
        <v>1.0156080396206195</v>
      </c>
      <c r="AN2545" s="237">
        <v>1</v>
      </c>
      <c r="AO2545" s="228"/>
      <c r="AP2545" s="55">
        <v>1498</v>
      </c>
      <c r="AQ2545" s="200">
        <v>1522441.5222686478</v>
      </c>
      <c r="AR2545" s="201">
        <v>1.0163161029830761</v>
      </c>
      <c r="AS2545" s="55">
        <v>1</v>
      </c>
      <c r="AT2545" s="55"/>
      <c r="AU2545" s="423">
        <v>1291.0107950000001</v>
      </c>
      <c r="AV2545" s="200">
        <v>1318707.286441721</v>
      </c>
      <c r="AW2545" s="201">
        <v>1.0214533383833719</v>
      </c>
      <c r="AX2545" s="423">
        <v>1</v>
      </c>
      <c r="AY2545" s="55"/>
      <c r="AZ2545" s="426">
        <v>1400.2280149999999</v>
      </c>
      <c r="BA2545" s="200">
        <v>1470805.7497081941</v>
      </c>
      <c r="BB2545" s="201">
        <v>1.0504044583825829</v>
      </c>
      <c r="BC2545" s="425">
        <v>1</v>
      </c>
      <c r="BD2545" s="136"/>
    </row>
    <row r="2546" spans="1:56" ht="11.25" customHeight="1">
      <c r="A2546" s="123">
        <v>544</v>
      </c>
      <c r="B2546" s="55" t="s">
        <v>548</v>
      </c>
      <c r="C2546" s="345">
        <v>2</v>
      </c>
      <c r="D2546" s="57">
        <v>32347</v>
      </c>
      <c r="E2546" s="94">
        <v>210</v>
      </c>
      <c r="F2546" s="55" t="s">
        <v>537</v>
      </c>
      <c r="G2546" s="55" t="s">
        <v>589</v>
      </c>
      <c r="H2546" s="55" t="s">
        <v>590</v>
      </c>
      <c r="I2546" s="55" t="s">
        <v>849</v>
      </c>
      <c r="J2546" s="55" t="s">
        <v>591</v>
      </c>
      <c r="K2546" s="55" t="s">
        <v>848</v>
      </c>
      <c r="L2546" s="55"/>
      <c r="M2546" s="8"/>
      <c r="N2546" s="58"/>
      <c r="O2546" s="55"/>
      <c r="P2546" s="55"/>
      <c r="Q2546" s="197">
        <v>1550.1176470588239</v>
      </c>
      <c r="R2546" s="8"/>
      <c r="S2546" s="58"/>
      <c r="T2546" s="55"/>
      <c r="U2546" s="55"/>
      <c r="V2546" s="197"/>
      <c r="W2546" s="8"/>
      <c r="X2546" s="58"/>
      <c r="Y2546" s="55"/>
      <c r="Z2546" s="55"/>
      <c r="AA2546" s="197">
        <v>1525.1060294117647</v>
      </c>
      <c r="AB2546" s="8">
        <v>1465269.1638920903</v>
      </c>
      <c r="AC2546" s="58">
        <v>0.96076543901491651</v>
      </c>
      <c r="AD2546" s="55"/>
      <c r="AE2546" s="55"/>
      <c r="AF2546" s="197">
        <v>1470.8091176470587</v>
      </c>
      <c r="AG2546" s="8">
        <v>1427871.4196863791</v>
      </c>
      <c r="AH2546" s="58">
        <v>0.9708067502128559</v>
      </c>
      <c r="AI2546" s="55"/>
      <c r="AJ2546" s="55"/>
      <c r="AK2546" s="55">
        <v>1553.05</v>
      </c>
      <c r="AL2546" s="8">
        <v>1550239.2230181501</v>
      </c>
      <c r="AM2546" s="58">
        <v>0.99819015679994205</v>
      </c>
      <c r="AN2546" s="237">
        <v>1</v>
      </c>
      <c r="AO2546" s="228"/>
      <c r="AP2546" s="55">
        <v>1351</v>
      </c>
      <c r="AQ2546" s="200">
        <v>1357470.6926978249</v>
      </c>
      <c r="AR2546" s="201">
        <v>1.0047895578814396</v>
      </c>
      <c r="AS2546" s="55">
        <v>1</v>
      </c>
      <c r="AT2546" s="55"/>
      <c r="AU2546" s="423">
        <v>1475.7551859999999</v>
      </c>
      <c r="AV2546" s="200">
        <v>1505496.2736218635</v>
      </c>
      <c r="AW2546" s="201">
        <v>1.0201531310233618</v>
      </c>
      <c r="AX2546" s="423">
        <v>1</v>
      </c>
      <c r="AY2546" s="55"/>
      <c r="AZ2546" s="426">
        <v>1250.7211420000001</v>
      </c>
      <c r="BA2546" s="200">
        <v>1280129.6178951669</v>
      </c>
      <c r="BB2546" s="201">
        <v>1.0235132156222613</v>
      </c>
      <c r="BC2546" s="425">
        <v>1</v>
      </c>
      <c r="BD2546" s="136"/>
    </row>
    <row r="2547" spans="1:56" s="4" customFormat="1" ht="11.25" customHeight="1">
      <c r="A2547" s="123">
        <v>544</v>
      </c>
      <c r="B2547" s="55" t="s">
        <v>548</v>
      </c>
      <c r="C2547" s="345">
        <v>3</v>
      </c>
      <c r="D2547" s="57">
        <v>32542</v>
      </c>
      <c r="E2547" s="94">
        <v>210</v>
      </c>
      <c r="F2547" s="55" t="s">
        <v>537</v>
      </c>
      <c r="G2547" s="55" t="s">
        <v>589</v>
      </c>
      <c r="H2547" s="55" t="s">
        <v>590</v>
      </c>
      <c r="I2547" s="55" t="s">
        <v>849</v>
      </c>
      <c r="J2547" s="55" t="s">
        <v>591</v>
      </c>
      <c r="K2547" s="55" t="s">
        <v>848</v>
      </c>
      <c r="L2547" s="96"/>
      <c r="M2547" s="246"/>
      <c r="N2547" s="247"/>
      <c r="O2547" s="96"/>
      <c r="P2547" s="96"/>
      <c r="Q2547" s="197">
        <v>1550.1176470588239</v>
      </c>
      <c r="R2547" s="246"/>
      <c r="S2547" s="247"/>
      <c r="T2547" s="96"/>
      <c r="U2547" s="96"/>
      <c r="V2547" s="222"/>
      <c r="W2547" s="246"/>
      <c r="X2547" s="247"/>
      <c r="Y2547" s="96"/>
      <c r="Z2547" s="96"/>
      <c r="AA2547" s="222">
        <v>1525.1060294117647</v>
      </c>
      <c r="AB2547" s="8">
        <v>1465269.1638920903</v>
      </c>
      <c r="AC2547" s="58">
        <v>0.96076543901491651</v>
      </c>
      <c r="AD2547" s="96"/>
      <c r="AE2547" s="96"/>
      <c r="AF2547" s="222">
        <v>1470.8091176470587</v>
      </c>
      <c r="AG2547" s="8">
        <v>1427871.4196863791</v>
      </c>
      <c r="AH2547" s="58">
        <v>0.9708067502128559</v>
      </c>
      <c r="AI2547" s="96"/>
      <c r="AJ2547" s="96"/>
      <c r="AK2547" s="163">
        <v>1354.27</v>
      </c>
      <c r="AL2547" s="8">
        <v>1365233.4993086515</v>
      </c>
      <c r="AM2547" s="58">
        <v>1.0080955048170983</v>
      </c>
      <c r="AN2547" s="237">
        <v>1</v>
      </c>
      <c r="AO2547" s="317"/>
      <c r="AP2547" s="96">
        <v>1603</v>
      </c>
      <c r="AQ2547" s="200">
        <v>1598898.9475753745</v>
      </c>
      <c r="AR2547" s="201">
        <v>0.99744163916118178</v>
      </c>
      <c r="AS2547" s="96">
        <v>1</v>
      </c>
      <c r="AT2547" s="96"/>
      <c r="AU2547" s="423">
        <v>1309.845908</v>
      </c>
      <c r="AV2547" s="200">
        <v>1345438.9123053744</v>
      </c>
      <c r="AW2547" s="201">
        <v>1.0271734286361374</v>
      </c>
      <c r="AX2547" s="423">
        <v>1</v>
      </c>
      <c r="AY2547" s="96"/>
      <c r="AZ2547" s="426">
        <v>1387.1813569999999</v>
      </c>
      <c r="BA2547" s="200">
        <v>1412460.6025687938</v>
      </c>
      <c r="BB2547" s="201">
        <v>1.0182234611510814</v>
      </c>
      <c r="BC2547" s="425">
        <v>1</v>
      </c>
      <c r="BD2547" s="260"/>
    </row>
    <row r="2548" spans="1:56" ht="11.25" customHeight="1">
      <c r="A2548" s="123">
        <v>544</v>
      </c>
      <c r="B2548" s="55" t="s">
        <v>548</v>
      </c>
      <c r="C2548" s="345">
        <v>4</v>
      </c>
      <c r="D2548" s="57">
        <v>32868</v>
      </c>
      <c r="E2548" s="94">
        <v>210</v>
      </c>
      <c r="F2548" s="55" t="s">
        <v>537</v>
      </c>
      <c r="G2548" s="55" t="s">
        <v>589</v>
      </c>
      <c r="H2548" s="55" t="s">
        <v>590</v>
      </c>
      <c r="I2548" s="55" t="s">
        <v>849</v>
      </c>
      <c r="J2548" s="55" t="s">
        <v>591</v>
      </c>
      <c r="K2548" s="55" t="s">
        <v>848</v>
      </c>
      <c r="L2548" s="55"/>
      <c r="M2548" s="8"/>
      <c r="N2548" s="58"/>
      <c r="O2548" s="55"/>
      <c r="P2548" s="55"/>
      <c r="Q2548" s="197">
        <v>1550.1176470588239</v>
      </c>
      <c r="R2548" s="8"/>
      <c r="S2548" s="58"/>
      <c r="T2548" s="55"/>
      <c r="U2548" s="55"/>
      <c r="V2548" s="197"/>
      <c r="W2548" s="8"/>
      <c r="X2548" s="58"/>
      <c r="Y2548" s="55"/>
      <c r="Z2548" s="55"/>
      <c r="AA2548" s="197">
        <v>1525.1060294117647</v>
      </c>
      <c r="AB2548" s="8">
        <v>1465269.1638920903</v>
      </c>
      <c r="AC2548" s="58">
        <v>0.96076543901491651</v>
      </c>
      <c r="AD2548" s="55"/>
      <c r="AE2548" s="55"/>
      <c r="AF2548" s="197">
        <v>1470.8091176470587</v>
      </c>
      <c r="AG2548" s="8">
        <v>1427871.4196863791</v>
      </c>
      <c r="AH2548" s="58">
        <v>0.9708067502128559</v>
      </c>
      <c r="AI2548" s="55"/>
      <c r="AJ2548" s="55"/>
      <c r="AK2548" s="55">
        <v>1428.07</v>
      </c>
      <c r="AL2548" s="8">
        <v>1419457.3647873616</v>
      </c>
      <c r="AM2548" s="58">
        <v>0.99396903848366092</v>
      </c>
      <c r="AN2548" s="237">
        <v>1</v>
      </c>
      <c r="AO2548" s="228"/>
      <c r="AP2548" s="55">
        <v>1546</v>
      </c>
      <c r="AQ2548" s="200">
        <v>1557234.2463405018</v>
      </c>
      <c r="AR2548" s="201">
        <v>1.0072666535190826</v>
      </c>
      <c r="AS2548" s="55">
        <v>1</v>
      </c>
      <c r="AT2548" s="55"/>
      <c r="AU2548" s="423">
        <v>1335.3566819999999</v>
      </c>
      <c r="AV2548" s="200">
        <v>1335984.001572317</v>
      </c>
      <c r="AW2548" s="201">
        <v>1.0004697767875603</v>
      </c>
      <c r="AX2548" s="423">
        <v>1</v>
      </c>
      <c r="AY2548" s="55"/>
      <c r="AZ2548" s="426">
        <v>1411.119582</v>
      </c>
      <c r="BA2548" s="200">
        <v>1447265.8913206174</v>
      </c>
      <c r="BB2548" s="201">
        <v>1.0256153410254478</v>
      </c>
      <c r="BC2548" s="425">
        <v>1</v>
      </c>
      <c r="BD2548" s="136"/>
    </row>
    <row r="2549" spans="1:56" ht="11.25" customHeight="1">
      <c r="A2549" s="123">
        <v>544</v>
      </c>
      <c r="B2549" s="55" t="s">
        <v>548</v>
      </c>
      <c r="C2549" s="345">
        <v>5</v>
      </c>
      <c r="D2549" s="57">
        <v>32963</v>
      </c>
      <c r="E2549" s="94">
        <v>210</v>
      </c>
      <c r="F2549" s="55" t="s">
        <v>537</v>
      </c>
      <c r="G2549" s="55" t="s">
        <v>589</v>
      </c>
      <c r="H2549" s="55" t="s">
        <v>590</v>
      </c>
      <c r="I2549" s="55" t="s">
        <v>849</v>
      </c>
      <c r="J2549" s="55" t="s">
        <v>591</v>
      </c>
      <c r="K2549" s="55" t="s">
        <v>848</v>
      </c>
      <c r="L2549" s="55"/>
      <c r="M2549" s="8"/>
      <c r="N2549" s="58"/>
      <c r="O2549" s="55"/>
      <c r="P2549" s="55"/>
      <c r="Q2549" s="197">
        <v>1550.1176470588239</v>
      </c>
      <c r="R2549" s="8"/>
      <c r="S2549" s="58"/>
      <c r="T2549" s="55"/>
      <c r="U2549" s="55"/>
      <c r="V2549" s="197"/>
      <c r="W2549" s="8"/>
      <c r="X2549" s="58"/>
      <c r="Y2549" s="55"/>
      <c r="Z2549" s="55"/>
      <c r="AA2549" s="197">
        <v>1525.1060294117647</v>
      </c>
      <c r="AB2549" s="8">
        <v>1465269.1638920903</v>
      </c>
      <c r="AC2549" s="58">
        <v>0.96076543901491651</v>
      </c>
      <c r="AD2549" s="55"/>
      <c r="AE2549" s="55"/>
      <c r="AF2549" s="197">
        <v>1470.8091176470587</v>
      </c>
      <c r="AG2549" s="8">
        <v>1427871.4196863791</v>
      </c>
      <c r="AH2549" s="58">
        <v>0.9708067502128559</v>
      </c>
      <c r="AI2549" s="55"/>
      <c r="AJ2549" s="55"/>
      <c r="AK2549" s="55">
        <v>1502.13</v>
      </c>
      <c r="AL2549" s="8">
        <v>1498775.6578416401</v>
      </c>
      <c r="AM2549" s="58">
        <v>0.99776694283560008</v>
      </c>
      <c r="AN2549" s="237">
        <v>1</v>
      </c>
      <c r="AO2549" s="228"/>
      <c r="AP2549" s="55">
        <v>1600</v>
      </c>
      <c r="AQ2549" s="200">
        <v>1594907.2224055596</v>
      </c>
      <c r="AR2549" s="201">
        <v>0.99681701400347478</v>
      </c>
      <c r="AS2549" s="55">
        <v>1</v>
      </c>
      <c r="AT2549" s="55"/>
      <c r="AU2549" s="423">
        <v>1273.948222</v>
      </c>
      <c r="AV2549" s="200">
        <v>1295742.3166199019</v>
      </c>
      <c r="AW2549" s="201">
        <v>1.0171075199474646</v>
      </c>
      <c r="AX2549" s="423">
        <v>1</v>
      </c>
      <c r="AY2549" s="55"/>
      <c r="AZ2549" s="426">
        <v>1413.6577569999999</v>
      </c>
      <c r="BA2549" s="200">
        <v>1443324.9858956521</v>
      </c>
      <c r="BB2549" s="201">
        <v>1.0209861465752577</v>
      </c>
      <c r="BC2549" s="425">
        <v>1</v>
      </c>
      <c r="BD2549" s="136"/>
    </row>
    <row r="2550" spans="1:56" s="4" customFormat="1" ht="11.25" customHeight="1">
      <c r="A2550" s="123">
        <v>544</v>
      </c>
      <c r="B2550" s="55" t="s">
        <v>548</v>
      </c>
      <c r="C2550" s="345">
        <v>6</v>
      </c>
      <c r="D2550" s="57">
        <v>33270</v>
      </c>
      <c r="E2550" s="94">
        <v>210</v>
      </c>
      <c r="F2550" s="55" t="s">
        <v>537</v>
      </c>
      <c r="G2550" s="55" t="s">
        <v>589</v>
      </c>
      <c r="H2550" s="55" t="s">
        <v>590</v>
      </c>
      <c r="I2550" s="55" t="s">
        <v>849</v>
      </c>
      <c r="J2550" s="55" t="s">
        <v>591</v>
      </c>
      <c r="K2550" s="55" t="s">
        <v>848</v>
      </c>
      <c r="L2550" s="55"/>
      <c r="M2550" s="8"/>
      <c r="N2550" s="58"/>
      <c r="O2550" s="55"/>
      <c r="P2550" s="55"/>
      <c r="Q2550" s="197">
        <v>1550.1176470588239</v>
      </c>
      <c r="R2550" s="8"/>
      <c r="S2550" s="58"/>
      <c r="T2550" s="55"/>
      <c r="U2550" s="55"/>
      <c r="V2550" s="222"/>
      <c r="W2550" s="8"/>
      <c r="X2550" s="58"/>
      <c r="Y2550" s="55"/>
      <c r="Z2550" s="55"/>
      <c r="AA2550" s="222">
        <v>1525.1060294117647</v>
      </c>
      <c r="AB2550" s="8">
        <v>1465269.1638920903</v>
      </c>
      <c r="AC2550" s="58">
        <v>0.96076543901491651</v>
      </c>
      <c r="AD2550" s="55"/>
      <c r="AE2550" s="55"/>
      <c r="AF2550" s="222">
        <v>1470.8091176470587</v>
      </c>
      <c r="AG2550" s="8">
        <v>1427871.4196863791</v>
      </c>
      <c r="AH2550" s="58">
        <v>0.9708067502128559</v>
      </c>
      <c r="AI2550" s="55"/>
      <c r="AJ2550" s="55"/>
      <c r="AK2550" s="55">
        <v>1644.95</v>
      </c>
      <c r="AL2550" s="8">
        <v>1639080.2452447121</v>
      </c>
      <c r="AM2550" s="58">
        <v>0.99643165156674185</v>
      </c>
      <c r="AN2550" s="237">
        <v>1</v>
      </c>
      <c r="AO2550" s="228"/>
      <c r="AP2550" s="55">
        <v>1430</v>
      </c>
      <c r="AQ2550" s="200">
        <v>1441399.1531965986</v>
      </c>
      <c r="AR2550" s="201">
        <v>1.0079714358018173</v>
      </c>
      <c r="AS2550" s="55">
        <v>1</v>
      </c>
      <c r="AT2550" s="55"/>
      <c r="AU2550" s="423">
        <v>1545.5155729999999</v>
      </c>
      <c r="AV2550" s="200">
        <v>1563987.2224800058</v>
      </c>
      <c r="AW2550" s="201">
        <v>1.0119517718246931</v>
      </c>
      <c r="AX2550" s="423">
        <v>1</v>
      </c>
      <c r="AY2550" s="55"/>
      <c r="AZ2550" s="426">
        <v>1275.193295</v>
      </c>
      <c r="BA2550" s="200">
        <v>1311688.3416043743</v>
      </c>
      <c r="BB2550" s="201">
        <v>1.0286192271771428</v>
      </c>
      <c r="BC2550" s="425">
        <v>1</v>
      </c>
      <c r="BD2550" s="136"/>
    </row>
    <row r="2551" spans="1:56" ht="11.25" customHeight="1">
      <c r="A2551" s="123">
        <v>544</v>
      </c>
      <c r="B2551" s="55" t="s">
        <v>548</v>
      </c>
      <c r="C2551" s="345">
        <v>7</v>
      </c>
      <c r="D2551" s="57">
        <v>36222</v>
      </c>
      <c r="E2551" s="94">
        <v>500</v>
      </c>
      <c r="F2551" s="55" t="s">
        <v>537</v>
      </c>
      <c r="G2551" s="55" t="s">
        <v>589</v>
      </c>
      <c r="H2551" s="55" t="s">
        <v>590</v>
      </c>
      <c r="I2551" s="55" t="s">
        <v>849</v>
      </c>
      <c r="J2551" s="55" t="s">
        <v>591</v>
      </c>
      <c r="K2551" s="55" t="s">
        <v>848</v>
      </c>
      <c r="L2551" s="55"/>
      <c r="M2551" s="8"/>
      <c r="N2551" s="58"/>
      <c r="O2551" s="55"/>
      <c r="P2551" s="55"/>
      <c r="Q2551" s="197">
        <v>3690.7563025210088</v>
      </c>
      <c r="R2551" s="8"/>
      <c r="S2551" s="58"/>
      <c r="T2551" s="55"/>
      <c r="U2551" s="55"/>
      <c r="V2551" s="222"/>
      <c r="W2551" s="8"/>
      <c r="X2551" s="58"/>
      <c r="Y2551" s="55"/>
      <c r="Z2551" s="55"/>
      <c r="AA2551" s="222">
        <v>3631.2048319327732</v>
      </c>
      <c r="AB2551" s="8">
        <v>3488736.1045049769</v>
      </c>
      <c r="AC2551" s="58">
        <v>0.96076543901491651</v>
      </c>
      <c r="AD2551" s="55"/>
      <c r="AE2551" s="55"/>
      <c r="AF2551" s="222">
        <v>3501.9264705882351</v>
      </c>
      <c r="AG2551" s="8">
        <v>3399693.8563961405</v>
      </c>
      <c r="AH2551" s="58">
        <v>0.9708067502128559</v>
      </c>
      <c r="AI2551" s="55"/>
      <c r="AJ2551" s="55"/>
      <c r="AK2551" s="55">
        <v>3829.63</v>
      </c>
      <c r="AL2551" s="8">
        <v>3672630.9310254343</v>
      </c>
      <c r="AM2551" s="58">
        <v>0.95900411554782938</v>
      </c>
      <c r="AN2551" s="237">
        <v>1</v>
      </c>
      <c r="AO2551" s="228"/>
      <c r="AP2551" s="55">
        <v>3414</v>
      </c>
      <c r="AQ2551" s="200">
        <v>3291096.2743385192</v>
      </c>
      <c r="AR2551" s="201">
        <v>0.96400008035691842</v>
      </c>
      <c r="AS2551" s="55">
        <v>1</v>
      </c>
      <c r="AT2551" s="55"/>
      <c r="AU2551" s="423">
        <v>3743.1323479999996</v>
      </c>
      <c r="AV2551" s="200">
        <v>3595501.7757802531</v>
      </c>
      <c r="AW2551" s="201">
        <v>0.96055961732193962</v>
      </c>
      <c r="AX2551" s="423">
        <v>1</v>
      </c>
      <c r="AY2551" s="55"/>
      <c r="AZ2551" s="426">
        <v>2889.5784269999999</v>
      </c>
      <c r="BA2551" s="200">
        <v>2869812.6696901633</v>
      </c>
      <c r="BB2551" s="201">
        <v>0.99315963978511645</v>
      </c>
      <c r="BC2551" s="425">
        <v>1</v>
      </c>
      <c r="BD2551" s="136"/>
    </row>
    <row r="2552" spans="1:56" s="4" customFormat="1" ht="11.25" customHeight="1">
      <c r="A2552" s="123">
        <v>544</v>
      </c>
      <c r="B2552" s="55" t="s">
        <v>548</v>
      </c>
      <c r="C2552" s="345">
        <v>8</v>
      </c>
      <c r="D2552" s="57">
        <v>36582</v>
      </c>
      <c r="E2552" s="94">
        <v>500</v>
      </c>
      <c r="F2552" s="55" t="s">
        <v>537</v>
      </c>
      <c r="G2552" s="55" t="s">
        <v>589</v>
      </c>
      <c r="H2552" s="55" t="s">
        <v>590</v>
      </c>
      <c r="I2552" s="55" t="s">
        <v>849</v>
      </c>
      <c r="J2552" s="55" t="s">
        <v>591</v>
      </c>
      <c r="K2552" s="55" t="s">
        <v>848</v>
      </c>
      <c r="L2552" s="55"/>
      <c r="M2552" s="8"/>
      <c r="N2552" s="58"/>
      <c r="O2552" s="55"/>
      <c r="P2552" s="55"/>
      <c r="Q2552" s="197">
        <v>3690.7563025210088</v>
      </c>
      <c r="R2552" s="8"/>
      <c r="S2552" s="58"/>
      <c r="T2552" s="55"/>
      <c r="U2552" s="55"/>
      <c r="V2552" s="222"/>
      <c r="W2552" s="8"/>
      <c r="X2552" s="58"/>
      <c r="Y2552" s="55"/>
      <c r="Z2552" s="55"/>
      <c r="AA2552" s="222">
        <v>3631.2048319327732</v>
      </c>
      <c r="AB2552" s="8">
        <v>3488736.1045049769</v>
      </c>
      <c r="AC2552" s="58">
        <v>0.96076543901491651</v>
      </c>
      <c r="AD2552" s="55"/>
      <c r="AE2552" s="55"/>
      <c r="AF2552" s="222">
        <v>3501.9264705882351</v>
      </c>
      <c r="AG2552" s="8">
        <v>3399693.8563961405</v>
      </c>
      <c r="AH2552" s="58">
        <v>0.9708067502128559</v>
      </c>
      <c r="AI2552" s="55"/>
      <c r="AJ2552" s="55"/>
      <c r="AK2552" s="55">
        <v>3473.59</v>
      </c>
      <c r="AL2552" s="8">
        <v>3312035.869853009</v>
      </c>
      <c r="AM2552" s="58">
        <v>0.95349073144873431</v>
      </c>
      <c r="AN2552" s="237">
        <v>1</v>
      </c>
      <c r="AO2552" s="228"/>
      <c r="AP2552" s="55">
        <v>3966</v>
      </c>
      <c r="AQ2552" s="200">
        <v>3800891.288620241</v>
      </c>
      <c r="AR2552" s="201">
        <v>0.95836895830061553</v>
      </c>
      <c r="AS2552" s="55">
        <v>1</v>
      </c>
      <c r="AT2552" s="55"/>
      <c r="AU2552" s="423">
        <v>3230.863488</v>
      </c>
      <c r="AV2552" s="200">
        <v>3153379.2440789682</v>
      </c>
      <c r="AW2552" s="201">
        <v>0.97601748133004629</v>
      </c>
      <c r="AX2552" s="423">
        <v>1</v>
      </c>
      <c r="AY2552" s="55"/>
      <c r="AZ2552" s="426">
        <v>3467.987404</v>
      </c>
      <c r="BA2552" s="200">
        <v>3398033.2507836889</v>
      </c>
      <c r="BB2552" s="201">
        <v>0.97982860227934354</v>
      </c>
      <c r="BC2552" s="425">
        <v>1</v>
      </c>
      <c r="BD2552" s="136"/>
    </row>
    <row r="2553" spans="1:56" ht="11.25" customHeight="1">
      <c r="A2553" s="123">
        <v>544</v>
      </c>
      <c r="B2553" s="55" t="s">
        <v>548</v>
      </c>
      <c r="C2553" s="345">
        <v>9</v>
      </c>
      <c r="D2553" s="57">
        <v>38925</v>
      </c>
      <c r="E2553" s="94">
        <v>500</v>
      </c>
      <c r="F2553" s="55" t="s">
        <v>537</v>
      </c>
      <c r="G2553" s="55" t="s">
        <v>589</v>
      </c>
      <c r="H2553" s="55" t="s">
        <v>590</v>
      </c>
      <c r="I2553" s="55" t="s">
        <v>849</v>
      </c>
      <c r="J2553" s="55" t="s">
        <v>591</v>
      </c>
      <c r="K2553" s="55" t="s">
        <v>848</v>
      </c>
      <c r="L2553" s="55"/>
      <c r="M2553" s="8"/>
      <c r="N2553" s="58"/>
      <c r="O2553" s="55"/>
      <c r="P2553" s="55"/>
      <c r="Q2553" s="197">
        <v>3690.7563025210088</v>
      </c>
      <c r="R2553" s="8"/>
      <c r="S2553" s="58"/>
      <c r="T2553" s="55"/>
      <c r="U2553" s="55"/>
      <c r="V2553" s="222"/>
      <c r="W2553" s="8"/>
      <c r="X2553" s="58"/>
      <c r="Y2553" s="55"/>
      <c r="Z2553" s="55"/>
      <c r="AA2553" s="222">
        <v>3631.2048319327732</v>
      </c>
      <c r="AB2553" s="8">
        <v>3488736.1045049769</v>
      </c>
      <c r="AC2553" s="58">
        <v>0.96076543901491651</v>
      </c>
      <c r="AD2553" s="55"/>
      <c r="AE2553" s="55"/>
      <c r="AF2553" s="222">
        <v>3501.9264705882351</v>
      </c>
      <c r="AG2553" s="8">
        <v>3399693.8563961405</v>
      </c>
      <c r="AH2553" s="58">
        <v>0.9708067502128559</v>
      </c>
      <c r="AI2553" s="55"/>
      <c r="AJ2553" s="55"/>
      <c r="AK2553" s="55">
        <v>3585.75</v>
      </c>
      <c r="AL2553" s="8">
        <v>3406527.0705652474</v>
      </c>
      <c r="AM2553" s="58">
        <v>0.95001800754800181</v>
      </c>
      <c r="AN2553" s="237">
        <v>1</v>
      </c>
      <c r="AO2553" s="228"/>
      <c r="AP2553" s="55">
        <v>3891</v>
      </c>
      <c r="AQ2553" s="200">
        <v>3716644.3898714534</v>
      </c>
      <c r="AR2553" s="201">
        <v>0.95519002566729716</v>
      </c>
      <c r="AS2553" s="55">
        <v>1</v>
      </c>
      <c r="AT2553" s="55"/>
      <c r="AU2553" s="423">
        <v>3812.007967</v>
      </c>
      <c r="AV2553" s="200">
        <v>3700893.1324150199</v>
      </c>
      <c r="AW2553" s="201">
        <v>0.97085136349480772</v>
      </c>
      <c r="AX2553" s="423">
        <v>1</v>
      </c>
      <c r="AY2553" s="55"/>
      <c r="AZ2553" s="426">
        <v>2876.132893</v>
      </c>
      <c r="BA2553" s="200">
        <v>2784426.4085581931</v>
      </c>
      <c r="BB2553" s="201">
        <v>0.96811465677924535</v>
      </c>
      <c r="BC2553" s="425">
        <v>1</v>
      </c>
      <c r="BD2553" s="136"/>
    </row>
    <row r="2554" spans="1:56" s="4" customFormat="1" ht="11.25" customHeight="1">
      <c r="A2554" s="123">
        <v>544</v>
      </c>
      <c r="B2554" s="55" t="s">
        <v>548</v>
      </c>
      <c r="C2554" s="345">
        <v>10</v>
      </c>
      <c r="D2554" s="57">
        <v>39149</v>
      </c>
      <c r="E2554" s="94">
        <v>500</v>
      </c>
      <c r="F2554" s="55" t="s">
        <v>537</v>
      </c>
      <c r="G2554" s="55" t="s">
        <v>589</v>
      </c>
      <c r="H2554" s="55" t="s">
        <v>590</v>
      </c>
      <c r="I2554" s="55" t="s">
        <v>849</v>
      </c>
      <c r="J2554" s="55" t="s">
        <v>591</v>
      </c>
      <c r="K2554" s="55" t="s">
        <v>848</v>
      </c>
      <c r="L2554" s="56"/>
      <c r="M2554" s="200"/>
      <c r="N2554" s="201"/>
      <c r="O2554" s="56"/>
      <c r="P2554" s="56"/>
      <c r="Q2554" s="197">
        <v>3690.7563025210088</v>
      </c>
      <c r="R2554" s="200"/>
      <c r="S2554" s="201"/>
      <c r="T2554" s="56"/>
      <c r="U2554" s="56"/>
      <c r="V2554" s="222"/>
      <c r="W2554" s="200"/>
      <c r="X2554" s="201"/>
      <c r="Y2554" s="56"/>
      <c r="Z2554" s="56"/>
      <c r="AA2554" s="222">
        <v>3631.2048319327732</v>
      </c>
      <c r="AB2554" s="8">
        <v>3488736.1045049769</v>
      </c>
      <c r="AC2554" s="201">
        <v>0.96076543901491651</v>
      </c>
      <c r="AD2554" s="56"/>
      <c r="AE2554" s="56"/>
      <c r="AF2554" s="222">
        <v>3501.9264705882351</v>
      </c>
      <c r="AG2554" s="8">
        <v>3399693.8563961405</v>
      </c>
      <c r="AH2554" s="58">
        <v>0.9708067502128559</v>
      </c>
      <c r="AI2554" s="56"/>
      <c r="AJ2554" s="56"/>
      <c r="AK2554" s="55">
        <v>3433.4</v>
      </c>
      <c r="AL2554" s="8">
        <v>3258610.658056567</v>
      </c>
      <c r="AM2554" s="58">
        <v>0.9490914714442148</v>
      </c>
      <c r="AN2554" s="237">
        <v>1</v>
      </c>
      <c r="AO2554" s="228"/>
      <c r="AP2554" s="56">
        <v>3861</v>
      </c>
      <c r="AQ2554" s="200">
        <v>3672440.8865049253</v>
      </c>
      <c r="AR2554" s="201">
        <v>0.95116314076791642</v>
      </c>
      <c r="AS2554" s="56">
        <v>1</v>
      </c>
      <c r="AT2554" s="56"/>
      <c r="AU2554" s="423">
        <v>3466.544335</v>
      </c>
      <c r="AV2554" s="200">
        <v>3268320.746242905</v>
      </c>
      <c r="AW2554" s="201">
        <v>0.94281810079400152</v>
      </c>
      <c r="AX2554" s="423">
        <v>1</v>
      </c>
      <c r="AY2554" s="56"/>
      <c r="AZ2554" s="426">
        <v>3445.0555669999999</v>
      </c>
      <c r="BA2554" s="200">
        <v>3355948.3949898216</v>
      </c>
      <c r="BB2554" s="201">
        <v>0.97413476494726781</v>
      </c>
      <c r="BC2554" s="425">
        <v>1</v>
      </c>
      <c r="BD2554" s="139"/>
    </row>
    <row r="2555" spans="1:56" ht="11.25" customHeight="1">
      <c r="A2555" s="123">
        <v>544</v>
      </c>
      <c r="B2555" s="55" t="s">
        <v>548</v>
      </c>
      <c r="C2555" s="345">
        <v>11</v>
      </c>
      <c r="D2555" s="57">
        <v>41074</v>
      </c>
      <c r="E2555" s="94">
        <v>500</v>
      </c>
      <c r="F2555" s="55" t="s">
        <v>537</v>
      </c>
      <c r="G2555" s="55" t="s">
        <v>589</v>
      </c>
      <c r="H2555" s="55" t="s">
        <v>590</v>
      </c>
      <c r="I2555" s="55" t="s">
        <v>849</v>
      </c>
      <c r="J2555" s="55" t="s">
        <v>591</v>
      </c>
      <c r="K2555" s="55" t="s">
        <v>848</v>
      </c>
      <c r="L2555" s="55"/>
      <c r="M2555" s="8"/>
      <c r="N2555" s="58"/>
      <c r="O2555" s="55"/>
      <c r="P2555" s="55"/>
      <c r="Q2555" s="197">
        <v>3690.7563025210088</v>
      </c>
      <c r="R2555" s="8"/>
      <c r="S2555" s="58"/>
      <c r="T2555" s="55"/>
      <c r="U2555" s="55"/>
      <c r="V2555" s="197"/>
      <c r="W2555" s="8"/>
      <c r="X2555" s="58"/>
      <c r="Y2555" s="55"/>
      <c r="Z2555" s="55"/>
      <c r="AA2555" s="197">
        <v>3631.2048319327732</v>
      </c>
      <c r="AB2555" s="8">
        <v>3488736.1045049769</v>
      </c>
      <c r="AC2555" s="58">
        <v>0.96076543901491651</v>
      </c>
      <c r="AD2555" s="55"/>
      <c r="AE2555" s="55"/>
      <c r="AF2555" s="197">
        <v>3501.9264705882351</v>
      </c>
      <c r="AG2555" s="8">
        <v>3399693.8563961405</v>
      </c>
      <c r="AH2555" s="58">
        <v>0.9708067502128559</v>
      </c>
      <c r="AI2555" s="55"/>
      <c r="AJ2555" s="55"/>
      <c r="AK2555" s="55">
        <v>3996.08</v>
      </c>
      <c r="AL2555" s="8">
        <v>3745369.3205726179</v>
      </c>
      <c r="AM2555" s="58">
        <v>0.93726084577201108</v>
      </c>
      <c r="AN2555" s="237">
        <v>1</v>
      </c>
      <c r="AO2555" s="228"/>
      <c r="AP2555" s="55">
        <v>3693</v>
      </c>
      <c r="AQ2555" s="200">
        <v>3406415.7631213511</v>
      </c>
      <c r="AR2555" s="201">
        <v>0.92239798622294911</v>
      </c>
      <c r="AS2555" s="55">
        <v>1</v>
      </c>
      <c r="AT2555" s="55"/>
      <c r="AU2555" s="423">
        <v>3888.10484</v>
      </c>
      <c r="AV2555" s="200">
        <v>3674920.6226880639</v>
      </c>
      <c r="AW2555" s="201">
        <v>0.94517014687496548</v>
      </c>
      <c r="AX2555" s="423">
        <v>1</v>
      </c>
      <c r="AY2555" s="55"/>
      <c r="AZ2555" s="426">
        <v>3164.2116879999999</v>
      </c>
      <c r="BA2555" s="200">
        <v>3012816.6309543783</v>
      </c>
      <c r="BB2555" s="201">
        <v>0.95215394165321676</v>
      </c>
      <c r="BC2555" s="425">
        <v>1</v>
      </c>
      <c r="BD2555" s="136"/>
    </row>
    <row r="2556" spans="1:56" ht="11.25" customHeight="1">
      <c r="A2556" s="123">
        <v>544</v>
      </c>
      <c r="B2556" s="55" t="s">
        <v>548</v>
      </c>
      <c r="C2556" s="345">
        <v>12</v>
      </c>
      <c r="D2556" s="57">
        <v>41355</v>
      </c>
      <c r="E2556" s="94">
        <v>500</v>
      </c>
      <c r="F2556" s="55" t="s">
        <v>537</v>
      </c>
      <c r="G2556" s="55" t="s">
        <v>589</v>
      </c>
      <c r="H2556" s="55" t="s">
        <v>590</v>
      </c>
      <c r="I2556" s="55" t="s">
        <v>849</v>
      </c>
      <c r="J2556" s="55" t="s">
        <v>591</v>
      </c>
      <c r="K2556" s="55" t="s">
        <v>848</v>
      </c>
      <c r="L2556" s="55"/>
      <c r="M2556" s="8"/>
      <c r="N2556" s="58"/>
      <c r="O2556" s="55"/>
      <c r="P2556" s="55"/>
      <c r="Q2556" s="197">
        <v>3690.7563025210088</v>
      </c>
      <c r="R2556" s="8"/>
      <c r="S2556" s="58"/>
      <c r="T2556" s="55"/>
      <c r="U2556" s="55"/>
      <c r="V2556" s="197"/>
      <c r="W2556" s="8"/>
      <c r="X2556" s="58"/>
      <c r="Y2556" s="55"/>
      <c r="Z2556" s="55"/>
      <c r="AA2556" s="197">
        <v>3631.2048319327732</v>
      </c>
      <c r="AB2556" s="8">
        <v>3488736.1045049769</v>
      </c>
      <c r="AC2556" s="58">
        <v>0.96076543901491651</v>
      </c>
      <c r="AD2556" s="55"/>
      <c r="AE2556" s="55"/>
      <c r="AF2556" s="197">
        <v>3501.9264705882351</v>
      </c>
      <c r="AG2556" s="8">
        <v>3399693.8563961405</v>
      </c>
      <c r="AH2556" s="58">
        <v>0.9708067502128559</v>
      </c>
      <c r="AI2556" s="55"/>
      <c r="AJ2556" s="55"/>
      <c r="AK2556" s="55">
        <v>3964.18</v>
      </c>
      <c r="AL2556" s="8">
        <v>3717602.7325609005</v>
      </c>
      <c r="AM2556" s="58">
        <v>0.93779867023215413</v>
      </c>
      <c r="AN2556" s="237">
        <v>1</v>
      </c>
      <c r="AO2556" s="228"/>
      <c r="AP2556" s="55">
        <v>3566</v>
      </c>
      <c r="AQ2556" s="200">
        <v>3402490.3689054847</v>
      </c>
      <c r="AR2556" s="201">
        <v>0.95414760765717466</v>
      </c>
      <c r="AS2556" s="55">
        <v>1</v>
      </c>
      <c r="AT2556" s="55"/>
      <c r="AU2556" s="423">
        <v>3858.7816859999998</v>
      </c>
      <c r="AV2556" s="200">
        <v>3659995.9898737678</v>
      </c>
      <c r="AW2556" s="201">
        <v>0.94848485550570438</v>
      </c>
      <c r="AX2556" s="423">
        <v>1</v>
      </c>
      <c r="AY2556" s="55"/>
      <c r="AZ2556" s="426">
        <v>3213.3089909999999</v>
      </c>
      <c r="BA2556" s="200">
        <v>3117854.0284931222</v>
      </c>
      <c r="BB2556" s="201">
        <v>0.97029387376868126</v>
      </c>
      <c r="BC2556" s="425">
        <v>1</v>
      </c>
      <c r="BD2556" s="136"/>
    </row>
    <row r="2557" spans="1:56" ht="11.25" customHeight="1">
      <c r="A2557" s="123">
        <v>544</v>
      </c>
      <c r="B2557" s="55" t="s">
        <v>548</v>
      </c>
      <c r="C2557" s="345">
        <v>13</v>
      </c>
      <c r="D2557" s="57">
        <v>42222</v>
      </c>
      <c r="E2557" s="94">
        <v>500</v>
      </c>
      <c r="F2557" s="122" t="s">
        <v>537</v>
      </c>
      <c r="G2557" s="122" t="s">
        <v>589</v>
      </c>
      <c r="H2557" s="122" t="s">
        <v>590</v>
      </c>
      <c r="I2557" s="55" t="s">
        <v>849</v>
      </c>
      <c r="J2557" s="55" t="s">
        <v>591</v>
      </c>
      <c r="K2557" s="55" t="s">
        <v>848</v>
      </c>
      <c r="L2557" s="197">
        <v>3688.6554621848745</v>
      </c>
      <c r="M2557" s="8">
        <v>3558608.5216549505</v>
      </c>
      <c r="N2557" s="58">
        <v>0.9647440803666455</v>
      </c>
      <c r="O2557" s="55"/>
      <c r="P2557" s="55">
        <v>1</v>
      </c>
      <c r="Q2557" s="197">
        <v>3690.7563025210088</v>
      </c>
      <c r="R2557" s="8">
        <v>3584833.4539109762</v>
      </c>
      <c r="S2557" s="58">
        <v>0.97130050322269146</v>
      </c>
      <c r="T2557" s="55"/>
      <c r="U2557" s="55">
        <v>1</v>
      </c>
      <c r="V2557" s="197">
        <v>3500.1460084033611</v>
      </c>
      <c r="W2557" s="8">
        <v>3396537.5954755247</v>
      </c>
      <c r="X2557" s="58">
        <v>0.97039883116901771</v>
      </c>
      <c r="Y2557" s="55"/>
      <c r="Z2557" s="55">
        <v>1</v>
      </c>
      <c r="AA2557" s="197">
        <v>3631.2048319327732</v>
      </c>
      <c r="AB2557" s="8">
        <v>3488736.1045049769</v>
      </c>
      <c r="AC2557" s="58">
        <v>0.96076543901491651</v>
      </c>
      <c r="AD2557" s="55"/>
      <c r="AE2557" s="55">
        <v>1</v>
      </c>
      <c r="AF2557" s="197">
        <v>3501.9264705882351</v>
      </c>
      <c r="AG2557" s="8">
        <v>3399693.8563961405</v>
      </c>
      <c r="AH2557" s="58">
        <v>0.9708067502128559</v>
      </c>
      <c r="AI2557" s="55"/>
      <c r="AJ2557" s="55"/>
      <c r="AK2557" s="55">
        <v>3727.01</v>
      </c>
      <c r="AL2557" s="8">
        <v>3526343.1010020515</v>
      </c>
      <c r="AM2557" s="58">
        <v>0.94615874414129586</v>
      </c>
      <c r="AN2557" s="237">
        <v>1</v>
      </c>
      <c r="AO2557" s="228"/>
      <c r="AP2557" s="55">
        <v>3506</v>
      </c>
      <c r="AQ2557" s="200">
        <v>3335717.0872870102</v>
      </c>
      <c r="AR2557" s="201">
        <v>0.95143100036708794</v>
      </c>
      <c r="AS2557" s="55">
        <v>1</v>
      </c>
      <c r="AT2557" s="55"/>
      <c r="AU2557" s="423">
        <v>3752.343687</v>
      </c>
      <c r="AV2557" s="200">
        <v>3577740.7913524681</v>
      </c>
      <c r="AW2557" s="201">
        <v>0.95346830935224725</v>
      </c>
      <c r="AX2557" s="423">
        <v>1</v>
      </c>
      <c r="AY2557" s="55"/>
      <c r="AZ2557" s="426">
        <v>3080.7285899999997</v>
      </c>
      <c r="BA2557" s="200">
        <v>2998638.4718724308</v>
      </c>
      <c r="BB2557" s="201">
        <v>0.97335366757265396</v>
      </c>
      <c r="BC2557" s="425">
        <v>1</v>
      </c>
      <c r="BD2557" s="136"/>
    </row>
    <row r="2558" spans="1:56" ht="11.25" customHeight="1">
      <c r="A2558" s="357">
        <v>545</v>
      </c>
      <c r="B2558" s="263" t="s">
        <v>424</v>
      </c>
      <c r="C2558" s="344">
        <v>0</v>
      </c>
      <c r="D2558" s="264"/>
      <c r="E2558" s="421">
        <v>0</v>
      </c>
      <c r="F2558" s="263" t="s">
        <v>551</v>
      </c>
      <c r="G2558" s="263" t="s">
        <v>748</v>
      </c>
      <c r="H2558" s="263" t="s">
        <v>65</v>
      </c>
      <c r="I2558" s="263" t="s">
        <v>103</v>
      </c>
      <c r="J2558" s="263"/>
      <c r="K2558" s="263"/>
      <c r="L2558" s="277" t="s">
        <v>238</v>
      </c>
      <c r="M2558" s="265">
        <v>0</v>
      </c>
      <c r="N2558" s="268">
        <v>0</v>
      </c>
      <c r="O2558" s="263"/>
      <c r="P2558" s="263"/>
      <c r="Q2558" s="277" t="s">
        <v>238</v>
      </c>
      <c r="R2558" s="265">
        <v>0</v>
      </c>
      <c r="S2558" s="268">
        <v>0</v>
      </c>
      <c r="T2558" s="263"/>
      <c r="U2558" s="263"/>
      <c r="V2558" s="277" t="s">
        <v>238</v>
      </c>
      <c r="W2558" s="265">
        <v>0</v>
      </c>
      <c r="X2558" s="268">
        <v>0</v>
      </c>
      <c r="Y2558" s="263"/>
      <c r="Z2558" s="263"/>
      <c r="AA2558" s="276" t="s">
        <v>238</v>
      </c>
      <c r="AB2558" s="265">
        <v>0</v>
      </c>
      <c r="AC2558" s="268">
        <v>0</v>
      </c>
      <c r="AD2558" s="263"/>
      <c r="AE2558" s="263"/>
      <c r="AF2558" s="276" t="s">
        <v>238</v>
      </c>
      <c r="AG2558" s="265">
        <v>0</v>
      </c>
      <c r="AH2558" s="268">
        <v>0</v>
      </c>
      <c r="AI2558" s="263"/>
      <c r="AJ2558" s="263"/>
      <c r="AK2558" s="263"/>
      <c r="AL2558" s="265">
        <v>0</v>
      </c>
      <c r="AM2558" s="268">
        <v>0</v>
      </c>
      <c r="AN2558" s="263"/>
      <c r="AO2558" s="313"/>
      <c r="AP2558" s="263"/>
      <c r="AQ2558" s="265">
        <v>0</v>
      </c>
      <c r="AR2558" s="268">
        <v>0</v>
      </c>
      <c r="AS2558" s="263"/>
      <c r="AT2558" s="263"/>
      <c r="AU2558" s="422">
        <v>0</v>
      </c>
      <c r="AV2558" s="265">
        <v>0</v>
      </c>
      <c r="AW2558" s="268">
        <v>0</v>
      </c>
      <c r="AX2558" s="422"/>
      <c r="AY2558" s="263"/>
      <c r="AZ2558" s="422">
        <v>0</v>
      </c>
      <c r="BA2558" s="265">
        <v>0</v>
      </c>
      <c r="BB2558" s="268">
        <v>0</v>
      </c>
      <c r="BC2558" s="422"/>
      <c r="BD2558" s="263"/>
    </row>
    <row r="2559" spans="1:56" ht="11.25" customHeight="1">
      <c r="A2559" s="123">
        <v>545</v>
      </c>
      <c r="B2559" s="55" t="s">
        <v>424</v>
      </c>
      <c r="C2559" s="345">
        <v>1</v>
      </c>
      <c r="D2559" s="57">
        <v>27445</v>
      </c>
      <c r="E2559" s="94">
        <v>0</v>
      </c>
      <c r="F2559" s="55" t="s">
        <v>551</v>
      </c>
      <c r="G2559" s="55" t="s">
        <v>748</v>
      </c>
      <c r="H2559" s="55" t="s">
        <v>65</v>
      </c>
      <c r="I2559" s="55" t="s">
        <v>103</v>
      </c>
      <c r="J2559" s="55"/>
      <c r="K2559" s="55"/>
      <c r="L2559" s="228" t="s">
        <v>238</v>
      </c>
      <c r="M2559" s="8"/>
      <c r="N2559" s="58"/>
      <c r="O2559" s="55"/>
      <c r="P2559" s="55"/>
      <c r="Q2559" s="228" t="s">
        <v>238</v>
      </c>
      <c r="R2559" s="8"/>
      <c r="S2559" s="58"/>
      <c r="T2559" s="55"/>
      <c r="U2559" s="55"/>
      <c r="V2559" s="228" t="s">
        <v>238</v>
      </c>
      <c r="W2559" s="8"/>
      <c r="X2559" s="58"/>
      <c r="Y2559" s="55"/>
      <c r="Z2559" s="55"/>
      <c r="AA2559" s="228" t="s">
        <v>238</v>
      </c>
      <c r="AB2559" s="8"/>
      <c r="AC2559" s="58"/>
      <c r="AD2559" s="55"/>
      <c r="AE2559" s="55"/>
      <c r="AF2559" s="228" t="s">
        <v>238</v>
      </c>
      <c r="AG2559" s="8"/>
      <c r="AH2559" s="58"/>
      <c r="AI2559" s="55"/>
      <c r="AJ2559" s="55"/>
      <c r="AK2559" s="55"/>
      <c r="AL2559" s="8">
        <v>0</v>
      </c>
      <c r="AM2559" s="58">
        <v>0</v>
      </c>
      <c r="AN2559" s="55"/>
      <c r="AO2559" s="228"/>
      <c r="AP2559" s="55"/>
      <c r="AQ2559" s="200">
        <v>0</v>
      </c>
      <c r="AR2559" s="201">
        <v>0</v>
      </c>
      <c r="AS2559" s="55"/>
      <c r="AT2559" s="55"/>
      <c r="AU2559" s="245">
        <v>0</v>
      </c>
      <c r="AV2559" s="200">
        <v>0</v>
      </c>
      <c r="AW2559" s="201">
        <v>0</v>
      </c>
      <c r="AX2559" s="423"/>
      <c r="AY2559" s="55"/>
      <c r="AZ2559" s="423">
        <v>0</v>
      </c>
      <c r="BA2559" s="200">
        <v>0</v>
      </c>
      <c r="BB2559" s="201">
        <v>0</v>
      </c>
      <c r="BC2559" s="425"/>
      <c r="BD2559" s="136"/>
    </row>
    <row r="2560" spans="1:56" s="4" customFormat="1" ht="11.25" customHeight="1">
      <c r="A2560" s="123">
        <v>545</v>
      </c>
      <c r="B2560" s="55" t="s">
        <v>424</v>
      </c>
      <c r="C2560" s="345">
        <v>2</v>
      </c>
      <c r="D2560" s="57">
        <v>27442</v>
      </c>
      <c r="E2560" s="94">
        <v>0</v>
      </c>
      <c r="F2560" s="55" t="s">
        <v>551</v>
      </c>
      <c r="G2560" s="55" t="s">
        <v>748</v>
      </c>
      <c r="H2560" s="55" t="s">
        <v>65</v>
      </c>
      <c r="I2560" s="55" t="s">
        <v>103</v>
      </c>
      <c r="J2560" s="55"/>
      <c r="K2560" s="55"/>
      <c r="L2560" s="228" t="s">
        <v>238</v>
      </c>
      <c r="M2560" s="8"/>
      <c r="N2560" s="58"/>
      <c r="O2560" s="55"/>
      <c r="P2560" s="55"/>
      <c r="Q2560" s="228" t="s">
        <v>238</v>
      </c>
      <c r="R2560" s="8"/>
      <c r="S2560" s="58"/>
      <c r="T2560" s="55"/>
      <c r="U2560" s="55"/>
      <c r="V2560" s="228" t="s">
        <v>238</v>
      </c>
      <c r="W2560" s="8"/>
      <c r="X2560" s="58"/>
      <c r="Y2560" s="55"/>
      <c r="Z2560" s="55"/>
      <c r="AA2560" s="228" t="s">
        <v>238</v>
      </c>
      <c r="AB2560" s="8"/>
      <c r="AC2560" s="58"/>
      <c r="AD2560" s="55"/>
      <c r="AE2560" s="55"/>
      <c r="AF2560" s="228" t="s">
        <v>238</v>
      </c>
      <c r="AG2560" s="8"/>
      <c r="AH2560" s="58"/>
      <c r="AI2560" s="55"/>
      <c r="AJ2560" s="55"/>
      <c r="AK2560" s="55"/>
      <c r="AL2560" s="8">
        <v>0</v>
      </c>
      <c r="AM2560" s="58">
        <v>0</v>
      </c>
      <c r="AN2560" s="55"/>
      <c r="AO2560" s="228"/>
      <c r="AP2560" s="55"/>
      <c r="AQ2560" s="200">
        <v>0</v>
      </c>
      <c r="AR2560" s="201">
        <v>0</v>
      </c>
      <c r="AS2560" s="55"/>
      <c r="AT2560" s="55"/>
      <c r="AU2560" s="245">
        <v>0</v>
      </c>
      <c r="AV2560" s="200">
        <v>0</v>
      </c>
      <c r="AW2560" s="201">
        <v>0</v>
      </c>
      <c r="AX2560" s="423"/>
      <c r="AY2560" s="55"/>
      <c r="AZ2560" s="423">
        <v>0</v>
      </c>
      <c r="BA2560" s="200">
        <v>0</v>
      </c>
      <c r="BB2560" s="201">
        <v>0</v>
      </c>
      <c r="BC2560" s="425"/>
      <c r="BD2560" s="136"/>
    </row>
    <row r="2561" spans="1:56" ht="11.25" customHeight="1">
      <c r="A2561" s="357">
        <v>546</v>
      </c>
      <c r="B2561" s="263" t="s">
        <v>858</v>
      </c>
      <c r="C2561" s="344">
        <v>0</v>
      </c>
      <c r="D2561" s="264"/>
      <c r="E2561" s="421">
        <v>400</v>
      </c>
      <c r="F2561" s="263" t="s">
        <v>902</v>
      </c>
      <c r="G2561" s="263" t="s">
        <v>338</v>
      </c>
      <c r="H2561" s="263" t="s">
        <v>861</v>
      </c>
      <c r="I2561" s="263" t="s">
        <v>103</v>
      </c>
      <c r="J2561" s="263"/>
      <c r="K2561" s="263"/>
      <c r="L2561" s="267">
        <v>2150.0955000000004</v>
      </c>
      <c r="M2561" s="265">
        <v>0</v>
      </c>
      <c r="N2561" s="268">
        <v>0</v>
      </c>
      <c r="O2561" s="263"/>
      <c r="P2561" s="263"/>
      <c r="Q2561" s="267">
        <v>1922.3598999999999</v>
      </c>
      <c r="R2561" s="265">
        <v>0</v>
      </c>
      <c r="S2561" s="268">
        <v>0</v>
      </c>
      <c r="T2561" s="263"/>
      <c r="U2561" s="263"/>
      <c r="V2561" s="267">
        <v>1988.7164499999999</v>
      </c>
      <c r="W2561" s="265">
        <v>0</v>
      </c>
      <c r="X2561" s="268">
        <v>0</v>
      </c>
      <c r="Y2561" s="263"/>
      <c r="Z2561" s="263"/>
      <c r="AA2561" s="265">
        <v>1769.5478000000001</v>
      </c>
      <c r="AB2561" s="265">
        <v>0</v>
      </c>
      <c r="AC2561" s="268">
        <v>0</v>
      </c>
      <c r="AD2561" s="263"/>
      <c r="AE2561" s="263"/>
      <c r="AF2561" s="271">
        <v>1792.2338</v>
      </c>
      <c r="AG2561" s="265">
        <v>0</v>
      </c>
      <c r="AH2561" s="268">
        <v>0</v>
      </c>
      <c r="AI2561" s="263"/>
      <c r="AJ2561" s="263"/>
      <c r="AK2561" s="263">
        <v>1901.2659000000001</v>
      </c>
      <c r="AL2561" s="265">
        <v>0</v>
      </c>
      <c r="AM2561" s="268">
        <v>0</v>
      </c>
      <c r="AN2561" s="263"/>
      <c r="AO2561" s="313"/>
      <c r="AP2561" s="263">
        <v>1619.3824</v>
      </c>
      <c r="AQ2561" s="265">
        <v>0</v>
      </c>
      <c r="AR2561" s="268">
        <v>0</v>
      </c>
      <c r="AS2561" s="263"/>
      <c r="AT2561" s="263"/>
      <c r="AU2561" s="422">
        <v>1819.2878499999999</v>
      </c>
      <c r="AV2561" s="265">
        <v>0</v>
      </c>
      <c r="AW2561" s="268">
        <v>0</v>
      </c>
      <c r="AX2561" s="422"/>
      <c r="AY2561" s="263"/>
      <c r="AZ2561" s="422">
        <v>1736.1754999999998</v>
      </c>
      <c r="BA2561" s="265">
        <v>0</v>
      </c>
      <c r="BB2561" s="268">
        <v>0</v>
      </c>
      <c r="BC2561" s="422"/>
      <c r="BD2561" s="263"/>
    </row>
    <row r="2562" spans="1:56" ht="11.25" customHeight="1">
      <c r="A2562" s="123">
        <v>546</v>
      </c>
      <c r="B2562" s="55" t="s">
        <v>858</v>
      </c>
      <c r="C2562" s="345">
        <v>1</v>
      </c>
      <c r="D2562" s="57">
        <v>38871</v>
      </c>
      <c r="E2562" s="8">
        <v>100</v>
      </c>
      <c r="F2562" s="55" t="s">
        <v>902</v>
      </c>
      <c r="G2562" s="55" t="s">
        <v>338</v>
      </c>
      <c r="H2562" s="55" t="s">
        <v>861</v>
      </c>
      <c r="I2562" s="55" t="s">
        <v>103</v>
      </c>
      <c r="J2562" s="55"/>
      <c r="K2562" s="55"/>
      <c r="L2562" s="55"/>
      <c r="M2562" s="8"/>
      <c r="N2562" s="58"/>
      <c r="O2562" s="55"/>
      <c r="P2562" s="55"/>
      <c r="Q2562" s="55"/>
      <c r="R2562" s="8"/>
      <c r="S2562" s="58"/>
      <c r="T2562" s="55"/>
      <c r="U2562" s="55"/>
      <c r="V2562" s="55"/>
      <c r="W2562" s="8"/>
      <c r="X2562" s="58"/>
      <c r="Y2562" s="55"/>
      <c r="Z2562" s="55"/>
      <c r="AA2562" s="55"/>
      <c r="AB2562" s="8"/>
      <c r="AC2562" s="58"/>
      <c r="AD2562" s="55"/>
      <c r="AE2562" s="55"/>
      <c r="AF2562" s="55"/>
      <c r="AG2562" s="8"/>
      <c r="AH2562" s="58"/>
      <c r="AI2562" s="55"/>
      <c r="AJ2562" s="55"/>
      <c r="AK2562" s="55">
        <v>496.03734999999995</v>
      </c>
      <c r="AL2562" s="8">
        <v>0</v>
      </c>
      <c r="AM2562" s="58">
        <v>0</v>
      </c>
      <c r="AN2562" s="55"/>
      <c r="AO2562" s="228"/>
      <c r="AP2562" s="55">
        <v>343.25</v>
      </c>
      <c r="AQ2562" s="200">
        <v>0</v>
      </c>
      <c r="AR2562" s="201">
        <v>0</v>
      </c>
      <c r="AS2562" s="55"/>
      <c r="AT2562" s="55"/>
      <c r="AU2562" s="423">
        <v>498.35569999999996</v>
      </c>
      <c r="AV2562" s="200">
        <v>0</v>
      </c>
      <c r="AW2562" s="201">
        <v>0</v>
      </c>
      <c r="AX2562" s="423"/>
      <c r="AY2562" s="55"/>
      <c r="AZ2562" s="423">
        <v>450.64544999999998</v>
      </c>
      <c r="BA2562" s="200">
        <v>0</v>
      </c>
      <c r="BB2562" s="201">
        <v>0</v>
      </c>
      <c r="BC2562" s="425"/>
      <c r="BD2562" s="136"/>
    </row>
    <row r="2563" spans="1:56" ht="11.25" customHeight="1">
      <c r="A2563" s="123">
        <v>546</v>
      </c>
      <c r="B2563" s="55" t="s">
        <v>858</v>
      </c>
      <c r="C2563" s="345">
        <v>2</v>
      </c>
      <c r="D2563" s="57">
        <v>38891</v>
      </c>
      <c r="E2563" s="8">
        <v>100</v>
      </c>
      <c r="F2563" s="55" t="s">
        <v>902</v>
      </c>
      <c r="G2563" s="55" t="s">
        <v>338</v>
      </c>
      <c r="H2563" s="55" t="s">
        <v>861</v>
      </c>
      <c r="I2563" s="55" t="s">
        <v>103</v>
      </c>
      <c r="J2563" s="55"/>
      <c r="K2563" s="55"/>
      <c r="L2563" s="55"/>
      <c r="M2563" s="8"/>
      <c r="N2563" s="58"/>
      <c r="O2563" s="55"/>
      <c r="P2563" s="55"/>
      <c r="Q2563" s="55"/>
      <c r="R2563" s="8"/>
      <c r="S2563" s="58"/>
      <c r="T2563" s="55"/>
      <c r="U2563" s="55"/>
      <c r="V2563" s="55"/>
      <c r="W2563" s="8"/>
      <c r="X2563" s="58"/>
      <c r="Y2563" s="55"/>
      <c r="Z2563" s="55"/>
      <c r="AA2563" s="55"/>
      <c r="AB2563" s="8"/>
      <c r="AC2563" s="58"/>
      <c r="AD2563" s="55"/>
      <c r="AE2563" s="55"/>
      <c r="AF2563" s="55"/>
      <c r="AG2563" s="8"/>
      <c r="AH2563" s="58"/>
      <c r="AI2563" s="55"/>
      <c r="AJ2563" s="55"/>
      <c r="AK2563" s="55">
        <v>440.23775000000001</v>
      </c>
      <c r="AL2563" s="8">
        <v>0</v>
      </c>
      <c r="AM2563" s="58">
        <v>0</v>
      </c>
      <c r="AN2563" s="55"/>
      <c r="AO2563" s="228"/>
      <c r="AP2563" s="55">
        <v>380.37</v>
      </c>
      <c r="AQ2563" s="200">
        <v>0</v>
      </c>
      <c r="AR2563" s="201">
        <v>0</v>
      </c>
      <c r="AS2563" s="55"/>
      <c r="AT2563" s="55"/>
      <c r="AU2563" s="423">
        <v>441.86954999999995</v>
      </c>
      <c r="AV2563" s="200">
        <v>0</v>
      </c>
      <c r="AW2563" s="201">
        <v>0</v>
      </c>
      <c r="AX2563" s="423"/>
      <c r="AY2563" s="55"/>
      <c r="AZ2563" s="423">
        <v>457.87909999999988</v>
      </c>
      <c r="BA2563" s="200">
        <v>0</v>
      </c>
      <c r="BB2563" s="201">
        <v>0</v>
      </c>
      <c r="BC2563" s="425"/>
      <c r="BD2563" s="136"/>
    </row>
    <row r="2564" spans="1:56" ht="11.25" customHeight="1">
      <c r="A2564" s="123">
        <v>546</v>
      </c>
      <c r="B2564" s="55" t="s">
        <v>858</v>
      </c>
      <c r="C2564" s="345">
        <v>3</v>
      </c>
      <c r="D2564" s="57">
        <v>38945</v>
      </c>
      <c r="E2564" s="8">
        <v>100</v>
      </c>
      <c r="F2564" s="55" t="s">
        <v>902</v>
      </c>
      <c r="G2564" s="55" t="s">
        <v>338</v>
      </c>
      <c r="H2564" s="55" t="s">
        <v>861</v>
      </c>
      <c r="I2564" s="55" t="s">
        <v>103</v>
      </c>
      <c r="J2564" s="55"/>
      <c r="K2564" s="55"/>
      <c r="L2564" s="55"/>
      <c r="M2564" s="8"/>
      <c r="N2564" s="58"/>
      <c r="O2564" s="55"/>
      <c r="P2564" s="55"/>
      <c r="Q2564" s="55"/>
      <c r="R2564" s="8"/>
      <c r="S2564" s="58"/>
      <c r="T2564" s="55"/>
      <c r="U2564" s="55"/>
      <c r="V2564" s="55"/>
      <c r="W2564" s="8"/>
      <c r="X2564" s="58"/>
      <c r="Y2564" s="55"/>
      <c r="Z2564" s="55"/>
      <c r="AA2564" s="55"/>
      <c r="AB2564" s="8"/>
      <c r="AC2564" s="58"/>
      <c r="AD2564" s="55"/>
      <c r="AE2564" s="55"/>
      <c r="AF2564" s="55"/>
      <c r="AG2564" s="8"/>
      <c r="AH2564" s="58"/>
      <c r="AI2564" s="55"/>
      <c r="AJ2564" s="55"/>
      <c r="AK2564" s="55">
        <v>426.80525</v>
      </c>
      <c r="AL2564" s="8">
        <v>0</v>
      </c>
      <c r="AM2564" s="58">
        <v>0</v>
      </c>
      <c r="AN2564" s="55"/>
      <c r="AO2564" s="228"/>
      <c r="AP2564" s="55">
        <v>519.67999999999995</v>
      </c>
      <c r="AQ2564" s="200">
        <v>0</v>
      </c>
      <c r="AR2564" s="201">
        <v>0</v>
      </c>
      <c r="AS2564" s="55"/>
      <c r="AT2564" s="55"/>
      <c r="AU2564" s="423">
        <v>443.13319999999993</v>
      </c>
      <c r="AV2564" s="200">
        <v>0</v>
      </c>
      <c r="AW2564" s="201">
        <v>0</v>
      </c>
      <c r="AX2564" s="423"/>
      <c r="AY2564" s="55"/>
      <c r="AZ2564" s="423">
        <v>409.81065000000001</v>
      </c>
      <c r="BA2564" s="200">
        <v>0</v>
      </c>
      <c r="BB2564" s="201">
        <v>0</v>
      </c>
      <c r="BC2564" s="425"/>
      <c r="BD2564" s="136"/>
    </row>
    <row r="2565" spans="1:56" s="4" customFormat="1" ht="11.25" customHeight="1">
      <c r="A2565" s="123">
        <v>546</v>
      </c>
      <c r="B2565" s="55" t="s">
        <v>858</v>
      </c>
      <c r="C2565" s="345">
        <v>4</v>
      </c>
      <c r="D2565" s="57">
        <v>38990</v>
      </c>
      <c r="E2565" s="8">
        <v>100</v>
      </c>
      <c r="F2565" s="55" t="s">
        <v>902</v>
      </c>
      <c r="G2565" s="55" t="s">
        <v>338</v>
      </c>
      <c r="H2565" s="55" t="s">
        <v>861</v>
      </c>
      <c r="I2565" s="55" t="s">
        <v>103</v>
      </c>
      <c r="J2565" s="55"/>
      <c r="K2565" s="55"/>
      <c r="L2565" s="56"/>
      <c r="M2565" s="200"/>
      <c r="N2565" s="201"/>
      <c r="O2565" s="56"/>
      <c r="P2565" s="56"/>
      <c r="Q2565" s="56"/>
      <c r="R2565" s="200"/>
      <c r="S2565" s="201"/>
      <c r="T2565" s="56"/>
      <c r="U2565" s="56"/>
      <c r="V2565" s="56"/>
      <c r="W2565" s="200"/>
      <c r="X2565" s="201"/>
      <c r="Y2565" s="56"/>
      <c r="Z2565" s="56"/>
      <c r="AA2565" s="56"/>
      <c r="AB2565" s="200"/>
      <c r="AC2565" s="201"/>
      <c r="AD2565" s="56"/>
      <c r="AE2565" s="56"/>
      <c r="AF2565" s="56"/>
      <c r="AG2565" s="200"/>
      <c r="AH2565" s="201"/>
      <c r="AI2565" s="56"/>
      <c r="AJ2565" s="56"/>
      <c r="AK2565" s="55">
        <v>538.18555000000003</v>
      </c>
      <c r="AL2565" s="8">
        <v>0</v>
      </c>
      <c r="AM2565" s="58">
        <v>0</v>
      </c>
      <c r="AN2565" s="55"/>
      <c r="AO2565" s="228"/>
      <c r="AP2565" s="56">
        <v>376.09</v>
      </c>
      <c r="AQ2565" s="200">
        <v>0</v>
      </c>
      <c r="AR2565" s="201">
        <v>0</v>
      </c>
      <c r="AS2565" s="56"/>
      <c r="AT2565" s="56"/>
      <c r="AU2565" s="423">
        <v>435.92939999999993</v>
      </c>
      <c r="AV2565" s="200">
        <v>0</v>
      </c>
      <c r="AW2565" s="201">
        <v>0</v>
      </c>
      <c r="AX2565" s="423"/>
      <c r="AY2565" s="56"/>
      <c r="AZ2565" s="423">
        <v>417.84029999999996</v>
      </c>
      <c r="BA2565" s="200">
        <v>0</v>
      </c>
      <c r="BB2565" s="201">
        <v>0</v>
      </c>
      <c r="BC2565" s="425"/>
      <c r="BD2565" s="139"/>
    </row>
    <row r="2566" spans="1:56" ht="11.25" customHeight="1">
      <c r="A2566" s="357">
        <v>547</v>
      </c>
      <c r="B2566" s="263" t="s">
        <v>1176</v>
      </c>
      <c r="C2566" s="344">
        <v>0</v>
      </c>
      <c r="D2566" s="264"/>
      <c r="E2566" s="421">
        <v>1040</v>
      </c>
      <c r="F2566" s="263" t="s">
        <v>978</v>
      </c>
      <c r="G2566" s="263" t="s">
        <v>338</v>
      </c>
      <c r="H2566" s="352" t="s">
        <v>1197</v>
      </c>
      <c r="I2566" s="263" t="s">
        <v>849</v>
      </c>
      <c r="J2566" s="263" t="s">
        <v>591</v>
      </c>
      <c r="K2566" s="263" t="s">
        <v>848</v>
      </c>
      <c r="L2566" s="267">
        <v>3300.57</v>
      </c>
      <c r="M2566" s="265">
        <v>3214987.581785969</v>
      </c>
      <c r="N2566" s="268">
        <v>0.97407041262144689</v>
      </c>
      <c r="O2566" s="263">
        <v>1</v>
      </c>
      <c r="P2566" s="263"/>
      <c r="Q2566" s="267">
        <v>903.13</v>
      </c>
      <c r="R2566" s="265">
        <v>846468.68616530253</v>
      </c>
      <c r="S2566" s="268">
        <v>0.93726117631492978</v>
      </c>
      <c r="T2566" s="263">
        <v>1</v>
      </c>
      <c r="U2566" s="263"/>
      <c r="V2566" s="267">
        <v>2763.5218</v>
      </c>
      <c r="W2566" s="265">
        <v>2676057.3384569706</v>
      </c>
      <c r="X2566" s="268">
        <v>0.96835036309717926</v>
      </c>
      <c r="Y2566" s="263">
        <v>1</v>
      </c>
      <c r="Z2566" s="263"/>
      <c r="AA2566" s="267">
        <v>1068.3</v>
      </c>
      <c r="AB2566" s="265">
        <v>1035111.823218458</v>
      </c>
      <c r="AC2566" s="268">
        <v>0.96893365460868486</v>
      </c>
      <c r="AD2566" s="263">
        <v>1</v>
      </c>
      <c r="AE2566" s="263"/>
      <c r="AF2566" s="267">
        <v>241.02</v>
      </c>
      <c r="AG2566" s="265">
        <v>250835.77142182013</v>
      </c>
      <c r="AH2566" s="268">
        <v>1.0407259622513489</v>
      </c>
      <c r="AI2566" s="263">
        <v>1</v>
      </c>
      <c r="AJ2566" s="263"/>
      <c r="AK2566" s="263">
        <v>4532</v>
      </c>
      <c r="AL2566" s="265">
        <v>4433394.3066246491</v>
      </c>
      <c r="AM2566" s="268">
        <v>0.97824234479802497</v>
      </c>
      <c r="AN2566" s="263"/>
      <c r="AO2566" s="313"/>
      <c r="AP2566" s="263">
        <v>5130</v>
      </c>
      <c r="AQ2566" s="265">
        <v>5021928.4865880013</v>
      </c>
      <c r="AR2566" s="268">
        <v>0.97893342818479556</v>
      </c>
      <c r="AS2566" s="263"/>
      <c r="AT2566" s="263"/>
      <c r="AU2566" s="422">
        <v>3643.33</v>
      </c>
      <c r="AV2566" s="265">
        <v>3617446.780024189</v>
      </c>
      <c r="AW2566" s="268">
        <v>0.99289572452239827</v>
      </c>
      <c r="AX2566" s="422"/>
      <c r="AY2566" s="263"/>
      <c r="AZ2566" s="422">
        <v>5167.6949999999897</v>
      </c>
      <c r="BA2566" s="265">
        <v>5038426.9785413276</v>
      </c>
      <c r="BB2566" s="268">
        <v>0.97498536166343752</v>
      </c>
      <c r="BC2566" s="422"/>
      <c r="BD2566" s="263"/>
    </row>
    <row r="2567" spans="1:56" ht="11.25" customHeight="1">
      <c r="A2567" s="123">
        <v>547</v>
      </c>
      <c r="B2567" s="55" t="s">
        <v>1176</v>
      </c>
      <c r="C2567" s="345">
        <v>1</v>
      </c>
      <c r="D2567" s="57">
        <v>42365</v>
      </c>
      <c r="E2567" s="94">
        <v>520</v>
      </c>
      <c r="F2567" s="122" t="s">
        <v>978</v>
      </c>
      <c r="G2567" s="122" t="s">
        <v>338</v>
      </c>
      <c r="H2567" s="122" t="s">
        <v>1197</v>
      </c>
      <c r="I2567" s="55" t="s">
        <v>849</v>
      </c>
      <c r="J2567" s="55" t="s">
        <v>591</v>
      </c>
      <c r="K2567" s="55" t="s">
        <v>848</v>
      </c>
      <c r="L2567" s="197">
        <v>1829.86</v>
      </c>
      <c r="M2567" s="8">
        <v>1776716.5607903609</v>
      </c>
      <c r="N2567" s="58">
        <v>0.97095764746503066</v>
      </c>
      <c r="O2567" s="55"/>
      <c r="P2567" s="55">
        <v>1</v>
      </c>
      <c r="Q2567" s="197">
        <v>225.12</v>
      </c>
      <c r="R2567" s="8">
        <v>210919.0375434969</v>
      </c>
      <c r="S2567" s="58">
        <v>0.93691825490181635</v>
      </c>
      <c r="T2567" s="55"/>
      <c r="U2567" s="55">
        <v>1</v>
      </c>
      <c r="V2567" s="197">
        <v>1428.78682</v>
      </c>
      <c r="W2567" s="8">
        <v>1387255.595978935</v>
      </c>
      <c r="X2567" s="58">
        <v>0.97093252580460887</v>
      </c>
      <c r="Y2567" s="55"/>
      <c r="Z2567" s="55">
        <v>1</v>
      </c>
      <c r="AA2567" s="197">
        <v>724.14</v>
      </c>
      <c r="AB2567" s="8">
        <v>701153.40751355886</v>
      </c>
      <c r="AC2567" s="58">
        <v>0.96825670107100681</v>
      </c>
      <c r="AD2567" s="55"/>
      <c r="AE2567" s="55">
        <v>1</v>
      </c>
      <c r="AF2567" s="197">
        <v>152.52000000000001</v>
      </c>
      <c r="AG2567" s="8">
        <v>155529.78973425063</v>
      </c>
      <c r="AH2567" s="58">
        <v>1.019733738095008</v>
      </c>
      <c r="AI2567" s="55"/>
      <c r="AJ2567" s="55"/>
      <c r="AK2567" s="55">
        <v>2373.2399999999998</v>
      </c>
      <c r="AL2567" s="8">
        <v>2322420.4653811827</v>
      </c>
      <c r="AM2567" s="58">
        <v>0.97858643263268064</v>
      </c>
      <c r="AN2567" s="237">
        <v>1</v>
      </c>
      <c r="AO2567" s="228"/>
      <c r="AP2567" s="55">
        <v>2805</v>
      </c>
      <c r="AQ2567" s="200">
        <v>2731694.5612197905</v>
      </c>
      <c r="AR2567" s="201">
        <v>0.97386615373254559</v>
      </c>
      <c r="AS2567" s="55">
        <v>1</v>
      </c>
      <c r="AT2567" s="55"/>
      <c r="AU2567" s="423">
        <v>2158.2254573779269</v>
      </c>
      <c r="AV2567" s="200">
        <v>2137082.8069182583</v>
      </c>
      <c r="AW2567" s="201">
        <v>0.99020368776237344</v>
      </c>
      <c r="AX2567" s="423">
        <v>1</v>
      </c>
      <c r="AY2567" s="55"/>
      <c r="AZ2567" s="441">
        <v>2826.1717286090479</v>
      </c>
      <c r="BA2567" s="200">
        <v>2765799.1557516283</v>
      </c>
      <c r="BB2567" s="201">
        <v>0.97863803807593353</v>
      </c>
      <c r="BC2567" s="425">
        <v>1</v>
      </c>
      <c r="BD2567" s="136"/>
    </row>
    <row r="2568" spans="1:56" ht="11.25" customHeight="1">
      <c r="A2568" s="123">
        <v>547</v>
      </c>
      <c r="B2568" s="55" t="s">
        <v>1176</v>
      </c>
      <c r="C2568" s="345">
        <v>2</v>
      </c>
      <c r="D2568" s="57">
        <v>42459</v>
      </c>
      <c r="E2568" s="94">
        <v>520</v>
      </c>
      <c r="F2568" s="122" t="s">
        <v>978</v>
      </c>
      <c r="G2568" s="122" t="s">
        <v>338</v>
      </c>
      <c r="H2568" s="122" t="s">
        <v>1197</v>
      </c>
      <c r="I2568" s="55" t="s">
        <v>849</v>
      </c>
      <c r="J2568" s="55" t="s">
        <v>591</v>
      </c>
      <c r="K2568" s="55" t="s">
        <v>848</v>
      </c>
      <c r="L2568" s="197">
        <v>1470.71</v>
      </c>
      <c r="M2568" s="8">
        <v>1438271.0209956088</v>
      </c>
      <c r="N2568" s="58">
        <v>0.97794332057007072</v>
      </c>
      <c r="O2568" s="55"/>
      <c r="P2568" s="55">
        <v>1</v>
      </c>
      <c r="Q2568" s="197">
        <v>678.01</v>
      </c>
      <c r="R2568" s="8">
        <v>635549.64857095631</v>
      </c>
      <c r="S2568" s="58">
        <v>0.93737503660854016</v>
      </c>
      <c r="T2568" s="55"/>
      <c r="U2568" s="55">
        <v>1</v>
      </c>
      <c r="V2568" s="197">
        <v>1334.73498</v>
      </c>
      <c r="W2568" s="8">
        <v>1288801.7422513389</v>
      </c>
      <c r="X2568" s="58">
        <v>0.96558624862842724</v>
      </c>
      <c r="Y2568" s="55"/>
      <c r="Z2568" s="55">
        <v>1</v>
      </c>
      <c r="AA2568" s="197">
        <v>344.16</v>
      </c>
      <c r="AB2568" s="8">
        <v>333958.41573029343</v>
      </c>
      <c r="AC2568" s="58">
        <v>0.97035801874213568</v>
      </c>
      <c r="AD2568" s="55"/>
      <c r="AE2568" s="55">
        <v>1</v>
      </c>
      <c r="AF2568" s="197">
        <v>88.5</v>
      </c>
      <c r="AG2568" s="8">
        <v>95305.981686421292</v>
      </c>
      <c r="AH2568" s="58">
        <v>1.076903747869167</v>
      </c>
      <c r="AI2568" s="55"/>
      <c r="AJ2568" s="55">
        <v>1</v>
      </c>
      <c r="AK2568" s="55">
        <v>2158.5300000000002</v>
      </c>
      <c r="AL2568" s="8">
        <v>2111866.5054272581</v>
      </c>
      <c r="AM2568" s="58">
        <v>0.97838181791647927</v>
      </c>
      <c r="AN2568" s="237">
        <v>1</v>
      </c>
      <c r="AO2568" s="228">
        <v>1</v>
      </c>
      <c r="AP2568" s="55">
        <v>2325</v>
      </c>
      <c r="AQ2568" s="200">
        <v>2290229.8422032339</v>
      </c>
      <c r="AR2568" s="201">
        <v>0.98504509342074575</v>
      </c>
      <c r="AS2568" s="55">
        <v>1</v>
      </c>
      <c r="AT2568" s="55"/>
      <c r="AU2568" s="423">
        <v>1485.104542622073</v>
      </c>
      <c r="AV2568" s="200">
        <v>1480363.9731059298</v>
      </c>
      <c r="AW2568" s="201">
        <v>0.99680792201485457</v>
      </c>
      <c r="AX2568" s="423">
        <v>1</v>
      </c>
      <c r="AY2568" s="55"/>
      <c r="AZ2568" s="54">
        <v>2341.5232713909418</v>
      </c>
      <c r="BA2568" s="200">
        <v>2272627.8227896998</v>
      </c>
      <c r="BB2568" s="201">
        <v>0.97057665433309315</v>
      </c>
      <c r="BC2568" s="425">
        <v>1</v>
      </c>
      <c r="BD2568" s="136"/>
    </row>
    <row r="2569" spans="1:56" s="4" customFormat="1" ht="11.25" customHeight="1">
      <c r="A2569" s="357">
        <v>548</v>
      </c>
      <c r="B2569" s="263" t="s">
        <v>333</v>
      </c>
      <c r="C2569" s="344">
        <v>0</v>
      </c>
      <c r="D2569" s="264"/>
      <c r="E2569" s="421">
        <v>2270</v>
      </c>
      <c r="F2569" s="263" t="s">
        <v>327</v>
      </c>
      <c r="G2569" s="263" t="s">
        <v>748</v>
      </c>
      <c r="H2569" s="263" t="s">
        <v>330</v>
      </c>
      <c r="I2569" s="263" t="s">
        <v>849</v>
      </c>
      <c r="J2569" s="263" t="s">
        <v>591</v>
      </c>
      <c r="K2569" s="263" t="s">
        <v>848</v>
      </c>
      <c r="L2569" s="267">
        <v>7018.2169999999996</v>
      </c>
      <c r="M2569" s="265">
        <v>7445260.6503167171</v>
      </c>
      <c r="N2569" s="268">
        <v>1.0608478834890283</v>
      </c>
      <c r="O2569" s="263">
        <v>1</v>
      </c>
      <c r="P2569" s="263"/>
      <c r="Q2569" s="267">
        <v>7582.3</v>
      </c>
      <c r="R2569" s="265">
        <v>8442609.3386024069</v>
      </c>
      <c r="S2569" s="268">
        <v>1.1134628461815552</v>
      </c>
      <c r="T2569" s="263">
        <v>1</v>
      </c>
      <c r="U2569" s="263"/>
      <c r="V2569" s="267">
        <v>5034.33</v>
      </c>
      <c r="W2569" s="265">
        <v>5483172.5560057824</v>
      </c>
      <c r="X2569" s="268">
        <v>1.0891563636086199</v>
      </c>
      <c r="Y2569" s="263">
        <v>1</v>
      </c>
      <c r="Z2569" s="263"/>
      <c r="AA2569" s="267">
        <v>5913.1639999999998</v>
      </c>
      <c r="AB2569" s="265">
        <v>5651322.6736520221</v>
      </c>
      <c r="AC2569" s="268">
        <v>0.95571891353800142</v>
      </c>
      <c r="AD2569" s="263">
        <v>1</v>
      </c>
      <c r="AE2569" s="263"/>
      <c r="AF2569" s="267">
        <v>10205.023999999999</v>
      </c>
      <c r="AG2569" s="265">
        <v>10185071.165106907</v>
      </c>
      <c r="AH2569" s="268">
        <v>0.9980448027468537</v>
      </c>
      <c r="AI2569" s="263">
        <v>1</v>
      </c>
      <c r="AJ2569" s="263"/>
      <c r="AK2569" s="263">
        <v>9931</v>
      </c>
      <c r="AL2569" s="265">
        <v>10484452.749940272</v>
      </c>
      <c r="AM2569" s="268">
        <v>1.0557298106877728</v>
      </c>
      <c r="AN2569" s="263"/>
      <c r="AO2569" s="313"/>
      <c r="AP2569" s="263">
        <v>11105.49</v>
      </c>
      <c r="AQ2569" s="265">
        <v>11544574.013393331</v>
      </c>
      <c r="AR2569" s="268">
        <v>1.0395375632586523</v>
      </c>
      <c r="AS2569" s="263"/>
      <c r="AT2569" s="263"/>
      <c r="AU2569" s="422">
        <v>9320.9080621583926</v>
      </c>
      <c r="AV2569" s="265">
        <v>10601092.138766846</v>
      </c>
      <c r="AW2569" s="268">
        <v>1.1373454247237802</v>
      </c>
      <c r="AX2569" s="422"/>
      <c r="AY2569" s="263"/>
      <c r="AZ2569" s="422">
        <v>6907.2710614012813</v>
      </c>
      <c r="BA2569" s="265">
        <v>7089740.6853103694</v>
      </c>
      <c r="BB2569" s="268">
        <v>1.0264170353656383</v>
      </c>
      <c r="BC2569" s="422"/>
      <c r="BD2569" s="263"/>
    </row>
    <row r="2570" spans="1:56" ht="11.25" customHeight="1">
      <c r="A2570" s="123">
        <v>548</v>
      </c>
      <c r="B2570" s="55" t="s">
        <v>333</v>
      </c>
      <c r="C2570" s="345">
        <v>1</v>
      </c>
      <c r="D2570" s="57">
        <v>30033</v>
      </c>
      <c r="E2570" s="94">
        <v>210</v>
      </c>
      <c r="F2570" s="55" t="s">
        <v>327</v>
      </c>
      <c r="G2570" s="55" t="s">
        <v>748</v>
      </c>
      <c r="H2570" s="55" t="s">
        <v>330</v>
      </c>
      <c r="I2570" s="55" t="s">
        <v>849</v>
      </c>
      <c r="J2570" s="55" t="s">
        <v>591</v>
      </c>
      <c r="K2570" s="55" t="s">
        <v>848</v>
      </c>
      <c r="L2570" s="55"/>
      <c r="M2570" s="8"/>
      <c r="N2570" s="58"/>
      <c r="O2570" s="55"/>
      <c r="P2570" s="55"/>
      <c r="Q2570" s="55"/>
      <c r="R2570" s="8"/>
      <c r="S2570" s="58"/>
      <c r="T2570" s="55"/>
      <c r="U2570" s="55"/>
      <c r="V2570" s="55"/>
      <c r="W2570" s="8"/>
      <c r="X2570" s="58"/>
      <c r="Y2570" s="55"/>
      <c r="Z2570" s="55"/>
      <c r="AA2570" s="55"/>
      <c r="AB2570" s="8"/>
      <c r="AC2570" s="58"/>
      <c r="AD2570" s="55"/>
      <c r="AE2570" s="55"/>
      <c r="AF2570" s="55"/>
      <c r="AG2570" s="8"/>
      <c r="AH2570" s="58"/>
      <c r="AI2570" s="55"/>
      <c r="AJ2570" s="55"/>
      <c r="AK2570" s="55">
        <v>614</v>
      </c>
      <c r="AL2570" s="8">
        <v>779994.739408319</v>
      </c>
      <c r="AM2570" s="58">
        <v>1.2703497384500311</v>
      </c>
      <c r="AN2570" s="237">
        <v>1</v>
      </c>
      <c r="AO2570" s="228"/>
      <c r="AP2570" s="55">
        <v>663.553</v>
      </c>
      <c r="AQ2570" s="200">
        <v>805514.48926563468</v>
      </c>
      <c r="AR2570" s="201">
        <v>1.2139414474286676</v>
      </c>
      <c r="AS2570" s="55">
        <v>1</v>
      </c>
      <c r="AT2570" s="55"/>
      <c r="AU2570" s="423">
        <v>473.09765906169292</v>
      </c>
      <c r="AV2570" s="200">
        <v>641842.43574968353</v>
      </c>
      <c r="AW2570" s="201">
        <v>1.3566806418418274</v>
      </c>
      <c r="AX2570" s="423">
        <v>1</v>
      </c>
      <c r="AY2570" s="55"/>
      <c r="AZ2570" s="423">
        <v>216.2088651671275</v>
      </c>
      <c r="BA2570" s="200">
        <v>281757.84262016771</v>
      </c>
      <c r="BB2570" s="201">
        <v>1.3031743282236437</v>
      </c>
      <c r="BC2570" s="425">
        <v>1</v>
      </c>
      <c r="BD2570" s="136"/>
    </row>
    <row r="2571" spans="1:56" s="4" customFormat="1" ht="11.25" customHeight="1">
      <c r="A2571" s="123">
        <v>548</v>
      </c>
      <c r="B2571" s="55" t="s">
        <v>333</v>
      </c>
      <c r="C2571" s="345">
        <v>2</v>
      </c>
      <c r="D2571" s="57">
        <v>30331</v>
      </c>
      <c r="E2571" s="94">
        <v>210</v>
      </c>
      <c r="F2571" s="55" t="s">
        <v>327</v>
      </c>
      <c r="G2571" s="55" t="s">
        <v>748</v>
      </c>
      <c r="H2571" s="55" t="s">
        <v>330</v>
      </c>
      <c r="I2571" s="55" t="s">
        <v>849</v>
      </c>
      <c r="J2571" s="55" t="s">
        <v>591</v>
      </c>
      <c r="K2571" s="55" t="s">
        <v>848</v>
      </c>
      <c r="L2571" s="55"/>
      <c r="M2571" s="8"/>
      <c r="N2571" s="58"/>
      <c r="O2571" s="55"/>
      <c r="P2571" s="55"/>
      <c r="Q2571" s="55"/>
      <c r="R2571" s="8"/>
      <c r="S2571" s="58"/>
      <c r="T2571" s="55"/>
      <c r="U2571" s="55"/>
      <c r="V2571" s="55"/>
      <c r="W2571" s="8"/>
      <c r="X2571" s="58"/>
      <c r="Y2571" s="55"/>
      <c r="Z2571" s="55"/>
      <c r="AA2571" s="55"/>
      <c r="AB2571" s="8"/>
      <c r="AC2571" s="58"/>
      <c r="AD2571" s="55"/>
      <c r="AE2571" s="55"/>
      <c r="AF2571" s="55"/>
      <c r="AG2571" s="8"/>
      <c r="AH2571" s="58"/>
      <c r="AI2571" s="55"/>
      <c r="AJ2571" s="55"/>
      <c r="AK2571" s="55">
        <v>657</v>
      </c>
      <c r="AL2571" s="8">
        <v>817258.05845428421</v>
      </c>
      <c r="AM2571" s="58">
        <v>1.2439239854707522</v>
      </c>
      <c r="AN2571" s="237">
        <v>1</v>
      </c>
      <c r="AO2571" s="228"/>
      <c r="AP2571" s="55">
        <v>807.73400000000004</v>
      </c>
      <c r="AQ2571" s="200">
        <v>963932.55843199079</v>
      </c>
      <c r="AR2571" s="201">
        <v>1.1933787093671813</v>
      </c>
      <c r="AS2571" s="55">
        <v>1</v>
      </c>
      <c r="AT2571" s="55"/>
      <c r="AU2571" s="423">
        <v>510.1245061779498</v>
      </c>
      <c r="AV2571" s="200">
        <v>685983.37307254493</v>
      </c>
      <c r="AW2571" s="201">
        <v>1.3447371470392548</v>
      </c>
      <c r="AX2571" s="423">
        <v>1</v>
      </c>
      <c r="AY2571" s="55"/>
      <c r="AZ2571" s="423">
        <v>375.37136317271438</v>
      </c>
      <c r="BA2571" s="200">
        <v>467144.50357279152</v>
      </c>
      <c r="BB2571" s="201">
        <v>1.2444862592191159</v>
      </c>
      <c r="BC2571" s="425">
        <v>1</v>
      </c>
      <c r="BD2571" s="136"/>
    </row>
    <row r="2572" spans="1:56" s="4" customFormat="1" ht="11.25" customHeight="1">
      <c r="A2572" s="123">
        <v>548</v>
      </c>
      <c r="B2572" s="55" t="s">
        <v>333</v>
      </c>
      <c r="C2572" s="345">
        <v>3</v>
      </c>
      <c r="D2572" s="57">
        <v>30756</v>
      </c>
      <c r="E2572" s="94">
        <v>210</v>
      </c>
      <c r="F2572" s="55" t="s">
        <v>327</v>
      </c>
      <c r="G2572" s="55" t="s">
        <v>748</v>
      </c>
      <c r="H2572" s="55" t="s">
        <v>330</v>
      </c>
      <c r="I2572" s="55" t="s">
        <v>849</v>
      </c>
      <c r="J2572" s="55" t="s">
        <v>591</v>
      </c>
      <c r="K2572" s="55" t="s">
        <v>848</v>
      </c>
      <c r="L2572" s="55"/>
      <c r="M2572" s="8"/>
      <c r="N2572" s="58"/>
      <c r="O2572" s="55"/>
      <c r="P2572" s="55"/>
      <c r="Q2572" s="55"/>
      <c r="R2572" s="8"/>
      <c r="S2572" s="58"/>
      <c r="T2572" s="55"/>
      <c r="U2572" s="55"/>
      <c r="V2572" s="136"/>
      <c r="W2572" s="8"/>
      <c r="X2572" s="58"/>
      <c r="Y2572" s="55"/>
      <c r="Z2572" s="55"/>
      <c r="AA2572" s="136"/>
      <c r="AB2572" s="8"/>
      <c r="AC2572" s="58"/>
      <c r="AD2572" s="55"/>
      <c r="AE2572" s="55"/>
      <c r="AF2572" s="136"/>
      <c r="AG2572" s="8"/>
      <c r="AH2572" s="58"/>
      <c r="AI2572" s="55"/>
      <c r="AJ2572" s="55"/>
      <c r="AK2572" s="55">
        <v>847</v>
      </c>
      <c r="AL2572" s="8">
        <v>922029.65760232334</v>
      </c>
      <c r="AM2572" s="58">
        <v>1.0885828306993193</v>
      </c>
      <c r="AN2572" s="237">
        <v>1</v>
      </c>
      <c r="AO2572" s="228"/>
      <c r="AP2572" s="55">
        <v>997.80399999999997</v>
      </c>
      <c r="AQ2572" s="200">
        <v>1041291.2779593623</v>
      </c>
      <c r="AR2572" s="201">
        <v>1.0435829861970509</v>
      </c>
      <c r="AS2572" s="55">
        <v>1</v>
      </c>
      <c r="AT2572" s="55"/>
      <c r="AU2572" s="423">
        <v>784.54296478183028</v>
      </c>
      <c r="AV2572" s="200">
        <v>915212.99606714607</v>
      </c>
      <c r="AW2572" s="201">
        <v>1.1665556089992513</v>
      </c>
      <c r="AX2572" s="423">
        <v>1</v>
      </c>
      <c r="AY2572" s="55"/>
      <c r="AZ2572" s="423">
        <v>572.51866772157825</v>
      </c>
      <c r="BA2572" s="200">
        <v>614881.4584792807</v>
      </c>
      <c r="BB2572" s="201">
        <v>1.0739937283203207</v>
      </c>
      <c r="BC2572" s="425">
        <v>1</v>
      </c>
      <c r="BD2572" s="136"/>
    </row>
    <row r="2573" spans="1:56" ht="11.25" customHeight="1">
      <c r="A2573" s="123">
        <v>548</v>
      </c>
      <c r="B2573" s="55" t="s">
        <v>333</v>
      </c>
      <c r="C2573" s="345">
        <v>4</v>
      </c>
      <c r="D2573" s="57">
        <v>31480</v>
      </c>
      <c r="E2573" s="94">
        <v>210</v>
      </c>
      <c r="F2573" s="55" t="s">
        <v>327</v>
      </c>
      <c r="G2573" s="55" t="s">
        <v>748</v>
      </c>
      <c r="H2573" s="55" t="s">
        <v>330</v>
      </c>
      <c r="I2573" s="55" t="s">
        <v>849</v>
      </c>
      <c r="J2573" s="55" t="s">
        <v>591</v>
      </c>
      <c r="K2573" s="55" t="s">
        <v>848</v>
      </c>
      <c r="L2573" s="55"/>
      <c r="M2573" s="8"/>
      <c r="N2573" s="58"/>
      <c r="O2573" s="55"/>
      <c r="P2573" s="55"/>
      <c r="Q2573" s="55"/>
      <c r="R2573" s="8"/>
      <c r="S2573" s="58"/>
      <c r="T2573" s="55"/>
      <c r="U2573" s="55"/>
      <c r="V2573" s="136"/>
      <c r="W2573" s="8"/>
      <c r="X2573" s="58"/>
      <c r="Y2573" s="55"/>
      <c r="Z2573" s="55"/>
      <c r="AA2573" s="136"/>
      <c r="AB2573" s="8"/>
      <c r="AC2573" s="58"/>
      <c r="AD2573" s="55"/>
      <c r="AE2573" s="55"/>
      <c r="AF2573" s="136"/>
      <c r="AG2573" s="8"/>
      <c r="AH2573" s="58"/>
      <c r="AI2573" s="55"/>
      <c r="AJ2573" s="55"/>
      <c r="AK2573" s="55">
        <v>437</v>
      </c>
      <c r="AL2573" s="8">
        <v>496345.67713116622</v>
      </c>
      <c r="AM2573" s="58">
        <v>1.1358024648310441</v>
      </c>
      <c r="AN2573" s="237">
        <v>1</v>
      </c>
      <c r="AO2573" s="228"/>
      <c r="AP2573" s="55">
        <v>727.87300000000005</v>
      </c>
      <c r="AQ2573" s="200">
        <v>827222.38770703564</v>
      </c>
      <c r="AR2573" s="201">
        <v>1.1364927503933182</v>
      </c>
      <c r="AS2573" s="55">
        <v>1</v>
      </c>
      <c r="AT2573" s="55"/>
      <c r="AU2573" s="423">
        <v>753.44736641902114</v>
      </c>
      <c r="AV2573" s="200">
        <v>957438.97991450306</v>
      </c>
      <c r="AW2573" s="201">
        <v>1.2707443447111795</v>
      </c>
      <c r="AX2573" s="423">
        <v>1</v>
      </c>
      <c r="AY2573" s="55"/>
      <c r="AZ2573" s="423">
        <v>329.28339059386184</v>
      </c>
      <c r="BA2573" s="200">
        <v>393211.92856076098</v>
      </c>
      <c r="BB2573" s="201">
        <v>1.194144435440865</v>
      </c>
      <c r="BC2573" s="425">
        <v>1</v>
      </c>
      <c r="BD2573" s="136"/>
    </row>
    <row r="2574" spans="1:56" s="4" customFormat="1" ht="11.25" customHeight="1">
      <c r="A2574" s="123">
        <v>548</v>
      </c>
      <c r="B2574" s="55" t="s">
        <v>333</v>
      </c>
      <c r="C2574" s="345">
        <v>5</v>
      </c>
      <c r="D2574" s="57">
        <v>31678</v>
      </c>
      <c r="E2574" s="94">
        <v>210</v>
      </c>
      <c r="F2574" s="55" t="s">
        <v>327</v>
      </c>
      <c r="G2574" s="55" t="s">
        <v>748</v>
      </c>
      <c r="H2574" s="55" t="s">
        <v>330</v>
      </c>
      <c r="I2574" s="55" t="s">
        <v>849</v>
      </c>
      <c r="J2574" s="55" t="s">
        <v>591</v>
      </c>
      <c r="K2574" s="55" t="s">
        <v>848</v>
      </c>
      <c r="L2574" s="55"/>
      <c r="M2574" s="8"/>
      <c r="N2574" s="58"/>
      <c r="O2574" s="55"/>
      <c r="P2574" s="55"/>
      <c r="Q2574" s="55"/>
      <c r="R2574" s="8"/>
      <c r="S2574" s="58"/>
      <c r="T2574" s="55"/>
      <c r="U2574" s="55"/>
      <c r="V2574" s="136"/>
      <c r="W2574" s="8"/>
      <c r="X2574" s="58"/>
      <c r="Y2574" s="55"/>
      <c r="Z2574" s="55"/>
      <c r="AA2574" s="136"/>
      <c r="AB2574" s="8"/>
      <c r="AC2574" s="58"/>
      <c r="AD2574" s="55"/>
      <c r="AE2574" s="55"/>
      <c r="AF2574" s="136"/>
      <c r="AG2574" s="8"/>
      <c r="AH2574" s="58"/>
      <c r="AI2574" s="55"/>
      <c r="AJ2574" s="55"/>
      <c r="AK2574" s="55">
        <v>1111</v>
      </c>
      <c r="AL2574" s="8">
        <v>1262555.6101435858</v>
      </c>
      <c r="AM2574" s="58">
        <v>1.1364136904982769</v>
      </c>
      <c r="AN2574" s="237">
        <v>1</v>
      </c>
      <c r="AO2574" s="228"/>
      <c r="AP2574" s="55">
        <v>966.51199999999994</v>
      </c>
      <c r="AQ2574" s="200">
        <v>1097779.1283239091</v>
      </c>
      <c r="AR2574" s="201">
        <v>1.1358153114745697</v>
      </c>
      <c r="AS2574" s="55">
        <v>1</v>
      </c>
      <c r="AT2574" s="55"/>
      <c r="AU2574" s="423">
        <v>597.25397842306006</v>
      </c>
      <c r="AV2574" s="200">
        <v>759863.25442987273</v>
      </c>
      <c r="AW2574" s="201">
        <v>1.2722615200256224</v>
      </c>
      <c r="AX2574" s="423">
        <v>1</v>
      </c>
      <c r="AY2574" s="55"/>
      <c r="AZ2574" s="423">
        <v>217.64422148557932</v>
      </c>
      <c r="BA2574" s="200">
        <v>265770.13699214516</v>
      </c>
      <c r="BB2574" s="201">
        <v>1.2211219538845168</v>
      </c>
      <c r="BC2574" s="425">
        <v>1</v>
      </c>
      <c r="BD2574" s="136"/>
    </row>
    <row r="2575" spans="1:56" ht="11.25" customHeight="1">
      <c r="A2575" s="123">
        <v>548</v>
      </c>
      <c r="B2575" s="55" t="s">
        <v>333</v>
      </c>
      <c r="C2575" s="345">
        <v>6</v>
      </c>
      <c r="D2575" s="57">
        <v>32099</v>
      </c>
      <c r="E2575" s="94">
        <v>210</v>
      </c>
      <c r="F2575" s="55" t="s">
        <v>327</v>
      </c>
      <c r="G2575" s="55" t="s">
        <v>748</v>
      </c>
      <c r="H2575" s="55" t="s">
        <v>330</v>
      </c>
      <c r="I2575" s="55" t="s">
        <v>849</v>
      </c>
      <c r="J2575" s="55" t="s">
        <v>591</v>
      </c>
      <c r="K2575" s="55" t="s">
        <v>848</v>
      </c>
      <c r="L2575" s="55"/>
      <c r="M2575" s="8"/>
      <c r="N2575" s="58"/>
      <c r="O2575" s="55"/>
      <c r="P2575" s="55"/>
      <c r="Q2575" s="55"/>
      <c r="R2575" s="8"/>
      <c r="S2575" s="58"/>
      <c r="T2575" s="55"/>
      <c r="U2575" s="55"/>
      <c r="V2575" s="136"/>
      <c r="W2575" s="8"/>
      <c r="X2575" s="58"/>
      <c r="Y2575" s="55"/>
      <c r="Z2575" s="55"/>
      <c r="AA2575" s="136"/>
      <c r="AB2575" s="8"/>
      <c r="AC2575" s="58"/>
      <c r="AD2575" s="55"/>
      <c r="AE2575" s="55"/>
      <c r="AF2575" s="136"/>
      <c r="AG2575" s="8"/>
      <c r="AH2575" s="58"/>
      <c r="AI2575" s="55"/>
      <c r="AJ2575" s="55"/>
      <c r="AK2575" s="55">
        <v>1195</v>
      </c>
      <c r="AL2575" s="8">
        <v>1357639.9241282814</v>
      </c>
      <c r="AM2575" s="58">
        <v>1.1361003549190638</v>
      </c>
      <c r="AN2575" s="237">
        <v>1</v>
      </c>
      <c r="AO2575" s="228"/>
      <c r="AP2575" s="55">
        <v>1055.729</v>
      </c>
      <c r="AQ2575" s="200">
        <v>1208909.9392040793</v>
      </c>
      <c r="AR2575" s="201">
        <v>1.1450949431190005</v>
      </c>
      <c r="AS2575" s="55">
        <v>1</v>
      </c>
      <c r="AT2575" s="55"/>
      <c r="AU2575" s="423">
        <v>693.26685529483802</v>
      </c>
      <c r="AV2575" s="200">
        <v>892637.62589072599</v>
      </c>
      <c r="AW2575" s="201">
        <v>1.2875815698863866</v>
      </c>
      <c r="AX2575" s="423">
        <v>1</v>
      </c>
      <c r="AY2575" s="55"/>
      <c r="AZ2575" s="423">
        <v>374.24128486042042</v>
      </c>
      <c r="BA2575" s="200">
        <v>451518.35636500688</v>
      </c>
      <c r="BB2575" s="201">
        <v>1.2064899695216904</v>
      </c>
      <c r="BC2575" s="425">
        <v>1</v>
      </c>
      <c r="BD2575" s="136"/>
    </row>
    <row r="2576" spans="1:56" ht="11.25" customHeight="1">
      <c r="A2576" s="123">
        <v>548</v>
      </c>
      <c r="B2576" s="55" t="s">
        <v>333</v>
      </c>
      <c r="C2576" s="345">
        <v>7</v>
      </c>
      <c r="D2576" s="57">
        <v>36160</v>
      </c>
      <c r="E2576" s="94">
        <v>210</v>
      </c>
      <c r="F2576" s="55" t="s">
        <v>327</v>
      </c>
      <c r="G2576" s="55" t="s">
        <v>748</v>
      </c>
      <c r="H2576" s="55" t="s">
        <v>330</v>
      </c>
      <c r="I2576" s="55" t="s">
        <v>849</v>
      </c>
      <c r="J2576" s="55" t="s">
        <v>591</v>
      </c>
      <c r="K2576" s="55" t="s">
        <v>848</v>
      </c>
      <c r="L2576" s="55"/>
      <c r="M2576" s="8"/>
      <c r="N2576" s="58"/>
      <c r="O2576" s="55"/>
      <c r="P2576" s="55"/>
      <c r="Q2576" s="55"/>
      <c r="R2576" s="8"/>
      <c r="S2576" s="58"/>
      <c r="T2576" s="55"/>
      <c r="U2576" s="55"/>
      <c r="V2576" s="136"/>
      <c r="W2576" s="8"/>
      <c r="X2576" s="58"/>
      <c r="Y2576" s="55"/>
      <c r="Z2576" s="55"/>
      <c r="AA2576" s="136"/>
      <c r="AB2576" s="8"/>
      <c r="AC2576" s="58"/>
      <c r="AD2576" s="55"/>
      <c r="AE2576" s="55"/>
      <c r="AF2576" s="136"/>
      <c r="AG2576" s="8"/>
      <c r="AH2576" s="58"/>
      <c r="AI2576" s="55"/>
      <c r="AJ2576" s="55"/>
      <c r="AK2576" s="55">
        <v>1136</v>
      </c>
      <c r="AL2576" s="8">
        <v>1254529.7452056601</v>
      </c>
      <c r="AM2576" s="58">
        <v>1.1043395644416023</v>
      </c>
      <c r="AN2576" s="237">
        <v>1</v>
      </c>
      <c r="AO2576" s="228"/>
      <c r="AP2576" s="55">
        <v>1276.758</v>
      </c>
      <c r="AQ2576" s="200">
        <v>1380744.5096778357</v>
      </c>
      <c r="AR2576" s="201">
        <v>1.0814457474931316</v>
      </c>
      <c r="AS2576" s="55">
        <v>1</v>
      </c>
      <c r="AT2576" s="55"/>
      <c r="AU2576" s="423">
        <v>967.98912220000011</v>
      </c>
      <c r="AV2576" s="200">
        <v>1190502.2997123974</v>
      </c>
      <c r="AW2576" s="201">
        <v>1.2298715681914687</v>
      </c>
      <c r="AX2576" s="423">
        <v>1</v>
      </c>
      <c r="AY2576" s="55"/>
      <c r="AZ2576" s="423">
        <v>533.04979050000009</v>
      </c>
      <c r="BA2576" s="200">
        <v>603455.03057777171</v>
      </c>
      <c r="BB2576" s="201">
        <v>1.1320800445521828</v>
      </c>
      <c r="BC2576" s="425">
        <v>1</v>
      </c>
      <c r="BD2576" s="136"/>
    </row>
    <row r="2577" spans="1:56" ht="11.25" customHeight="1">
      <c r="A2577" s="123">
        <v>548</v>
      </c>
      <c r="B2577" s="55" t="s">
        <v>333</v>
      </c>
      <c r="C2577" s="345">
        <v>8</v>
      </c>
      <c r="D2577" s="57">
        <v>43750</v>
      </c>
      <c r="E2577" s="94">
        <v>800</v>
      </c>
      <c r="F2577" s="122" t="s">
        <v>327</v>
      </c>
      <c r="G2577" s="122" t="s">
        <v>748</v>
      </c>
      <c r="H2577" s="122" t="s">
        <v>330</v>
      </c>
      <c r="I2577" s="55" t="s">
        <v>849</v>
      </c>
      <c r="J2577" s="55" t="s">
        <v>591</v>
      </c>
      <c r="K2577" s="55" t="s">
        <v>848</v>
      </c>
      <c r="L2577" s="55"/>
      <c r="M2577" s="8"/>
      <c r="N2577" s="58"/>
      <c r="O2577" s="55"/>
      <c r="P2577" s="55"/>
      <c r="Q2577" s="55"/>
      <c r="R2577" s="8"/>
      <c r="S2577" s="58"/>
      <c r="T2577" s="55"/>
      <c r="U2577" s="55"/>
      <c r="V2577" s="136">
        <v>486.94499999999999</v>
      </c>
      <c r="W2577" s="8">
        <v>467873.77638964792</v>
      </c>
      <c r="X2577" s="58">
        <v>0.96083495341290692</v>
      </c>
      <c r="Y2577" s="55"/>
      <c r="Z2577" s="55">
        <v>1</v>
      </c>
      <c r="AA2577" s="136">
        <v>3205.0079999999998</v>
      </c>
      <c r="AB2577" s="8">
        <v>2767700.1153212376</v>
      </c>
      <c r="AC2577" s="58">
        <v>0.86355482274029827</v>
      </c>
      <c r="AD2577" s="55"/>
      <c r="AE2577" s="55">
        <v>1</v>
      </c>
      <c r="AF2577" s="136">
        <v>4324.42</v>
      </c>
      <c r="AG2577" s="8">
        <v>3847949.3514954904</v>
      </c>
      <c r="AH2577" s="58">
        <v>0.8898186002968006</v>
      </c>
      <c r="AI2577" s="55"/>
      <c r="AJ2577" s="55">
        <v>1</v>
      </c>
      <c r="AK2577" s="55">
        <v>3935</v>
      </c>
      <c r="AL2577" s="8">
        <v>3635356.7876526476</v>
      </c>
      <c r="AM2577" s="58">
        <v>0.92385178847589522</v>
      </c>
      <c r="AN2577" s="237">
        <v>1</v>
      </c>
      <c r="AO2577" s="228">
        <v>1</v>
      </c>
      <c r="AP2577" s="55">
        <v>4609.5410000000002</v>
      </c>
      <c r="AQ2577" s="200">
        <v>4219168.0871965</v>
      </c>
      <c r="AR2577" s="201">
        <v>0.91531197730891212</v>
      </c>
      <c r="AS2577" s="55">
        <v>1</v>
      </c>
      <c r="AT2577" s="55">
        <v>1</v>
      </c>
      <c r="AU2577" s="423">
        <v>4541.1856097999998</v>
      </c>
      <c r="AV2577" s="200">
        <v>4557611.1739299698</v>
      </c>
      <c r="AW2577" s="201">
        <v>1.0036170210912594</v>
      </c>
      <c r="AX2577" s="423">
        <v>1</v>
      </c>
      <c r="AY2577" s="55">
        <v>1</v>
      </c>
      <c r="AZ2577" s="423">
        <v>4288.9534778999996</v>
      </c>
      <c r="BA2577" s="200">
        <v>4012001.4281424447</v>
      </c>
      <c r="BB2577" s="201">
        <v>0.93542666032993227</v>
      </c>
      <c r="BC2577" s="425">
        <v>1</v>
      </c>
      <c r="BD2577" s="136">
        <v>1</v>
      </c>
    </row>
    <row r="2578" spans="1:56" ht="11.25" customHeight="1">
      <c r="A2578" s="357">
        <v>549</v>
      </c>
      <c r="B2578" s="263" t="s">
        <v>1175</v>
      </c>
      <c r="C2578" s="344">
        <v>0</v>
      </c>
      <c r="D2578" s="264"/>
      <c r="E2578" s="421">
        <v>540</v>
      </c>
      <c r="F2578" s="263" t="s">
        <v>551</v>
      </c>
      <c r="G2578" s="263" t="s">
        <v>338</v>
      </c>
      <c r="H2578" s="263" t="s">
        <v>1136</v>
      </c>
      <c r="I2578" s="263" t="s">
        <v>849</v>
      </c>
      <c r="J2578" s="263" t="s">
        <v>591</v>
      </c>
      <c r="K2578" s="263" t="s">
        <v>848</v>
      </c>
      <c r="L2578" s="267">
        <v>999.17</v>
      </c>
      <c r="M2578" s="265">
        <v>1166862.6456842257</v>
      </c>
      <c r="N2578" s="268">
        <v>1.1678319461995714</v>
      </c>
      <c r="O2578" s="263">
        <v>1</v>
      </c>
      <c r="P2578" s="263"/>
      <c r="Q2578" s="267">
        <v>940.39</v>
      </c>
      <c r="R2578" s="265">
        <v>1082404.03639572</v>
      </c>
      <c r="S2578" s="268">
        <v>1.1510161065044504</v>
      </c>
      <c r="T2578" s="263">
        <v>1</v>
      </c>
      <c r="U2578" s="263"/>
      <c r="V2578" s="284">
        <v>177.64400000000001</v>
      </c>
      <c r="W2578" s="265">
        <v>191611.00623405506</v>
      </c>
      <c r="X2578" s="268">
        <v>1.0786235743062251</v>
      </c>
      <c r="Y2578" s="263">
        <v>1</v>
      </c>
      <c r="Z2578" s="263"/>
      <c r="AA2578" s="284">
        <v>1866.43</v>
      </c>
      <c r="AB2578" s="265">
        <v>1977864.9920865037</v>
      </c>
      <c r="AC2578" s="268">
        <v>1.0597048869159322</v>
      </c>
      <c r="AD2578" s="263">
        <v>1</v>
      </c>
      <c r="AE2578" s="263"/>
      <c r="AF2578" s="284">
        <v>2032.14</v>
      </c>
      <c r="AG2578" s="265">
        <v>2154314.3667068593</v>
      </c>
      <c r="AH2578" s="268">
        <v>1.0601210382684556</v>
      </c>
      <c r="AI2578" s="263">
        <v>1</v>
      </c>
      <c r="AJ2578" s="263"/>
      <c r="AK2578" s="263">
        <v>2503</v>
      </c>
      <c r="AL2578" s="265">
        <v>2649476.2518756958</v>
      </c>
      <c r="AM2578" s="268">
        <v>1.0585202764185759</v>
      </c>
      <c r="AN2578" s="263"/>
      <c r="AO2578" s="313"/>
      <c r="AP2578" s="263">
        <v>3482.09</v>
      </c>
      <c r="AQ2578" s="265">
        <v>3685163.5859851064</v>
      </c>
      <c r="AR2578" s="268">
        <v>1.0583194535422997</v>
      </c>
      <c r="AS2578" s="263"/>
      <c r="AT2578" s="263"/>
      <c r="AU2578" s="422">
        <v>3522.308414062501</v>
      </c>
      <c r="AV2578" s="265">
        <v>3723114.5785413212</v>
      </c>
      <c r="AW2578" s="268">
        <v>1.0570098188100507</v>
      </c>
      <c r="AX2578" s="422"/>
      <c r="AY2578" s="263"/>
      <c r="AZ2578" s="422">
        <v>3368.2908906249991</v>
      </c>
      <c r="BA2578" s="265">
        <v>3587839.2807714762</v>
      </c>
      <c r="BB2578" s="268">
        <v>1.0651809470368336</v>
      </c>
      <c r="BC2578" s="422"/>
      <c r="BD2578" s="263"/>
    </row>
    <row r="2579" spans="1:56" ht="11.25" customHeight="1">
      <c r="A2579" s="123">
        <v>549</v>
      </c>
      <c r="B2579" s="55" t="s">
        <v>1175</v>
      </c>
      <c r="C2579" s="345">
        <v>1</v>
      </c>
      <c r="D2579" s="57">
        <v>40283</v>
      </c>
      <c r="E2579" s="94">
        <v>135</v>
      </c>
      <c r="F2579" s="55" t="s">
        <v>551</v>
      </c>
      <c r="G2579" s="55" t="s">
        <v>338</v>
      </c>
      <c r="H2579" s="55" t="s">
        <v>1135</v>
      </c>
      <c r="I2579" s="55" t="s">
        <v>849</v>
      </c>
      <c r="J2579" s="55" t="s">
        <v>591</v>
      </c>
      <c r="K2579" s="55" t="s">
        <v>848</v>
      </c>
      <c r="L2579" s="55"/>
      <c r="M2579" s="8"/>
      <c r="N2579" s="58"/>
      <c r="O2579" s="55"/>
      <c r="P2579" s="55"/>
      <c r="Q2579" s="55"/>
      <c r="R2579" s="8"/>
      <c r="S2579" s="58"/>
      <c r="T2579" s="55"/>
      <c r="U2579" s="55"/>
      <c r="V2579" s="55"/>
      <c r="W2579" s="8"/>
      <c r="X2579" s="58"/>
      <c r="Y2579" s="55"/>
      <c r="Z2579" s="55"/>
      <c r="AA2579" s="55"/>
      <c r="AB2579" s="8"/>
      <c r="AC2579" s="58"/>
      <c r="AD2579" s="55"/>
      <c r="AE2579" s="55"/>
      <c r="AF2579" s="55"/>
      <c r="AG2579" s="8"/>
      <c r="AH2579" s="58"/>
      <c r="AI2579" s="55"/>
      <c r="AJ2579" s="55"/>
      <c r="AK2579" s="55">
        <v>520.40776493318538</v>
      </c>
      <c r="AL2579" s="8">
        <v>550862.17118744878</v>
      </c>
      <c r="AM2579" s="58">
        <v>1.0585202764185759</v>
      </c>
      <c r="AN2579" s="237">
        <v>1</v>
      </c>
      <c r="AO2579" s="228"/>
      <c r="AP2579" s="1">
        <v>891.56100000000004</v>
      </c>
      <c r="AQ2579" s="200">
        <v>934521.02164795354</v>
      </c>
      <c r="AR2579" s="201">
        <v>1.0481851736986627</v>
      </c>
      <c r="AS2579" s="261">
        <v>1</v>
      </c>
      <c r="AT2579" s="261"/>
      <c r="AU2579" s="423">
        <v>831.60935566321598</v>
      </c>
      <c r="AV2579" s="200">
        <v>868785.47590543376</v>
      </c>
      <c r="AW2579" s="201">
        <v>1.0447038263687758</v>
      </c>
      <c r="AX2579" s="423">
        <v>1</v>
      </c>
      <c r="AY2579" s="261"/>
      <c r="AZ2579" s="423">
        <v>920.07737065444712</v>
      </c>
      <c r="BA2579" s="200">
        <v>950207.37622895138</v>
      </c>
      <c r="BB2579" s="201">
        <v>1.0327472520632399</v>
      </c>
      <c r="BC2579" s="425">
        <v>1</v>
      </c>
      <c r="BD2579" s="136"/>
    </row>
    <row r="2580" spans="1:56" s="4" customFormat="1" ht="11.25" customHeight="1">
      <c r="A2580" s="123">
        <v>549</v>
      </c>
      <c r="B2580" s="55" t="s">
        <v>1175</v>
      </c>
      <c r="C2580" s="345">
        <v>2</v>
      </c>
      <c r="D2580" s="57">
        <v>40334</v>
      </c>
      <c r="E2580" s="94">
        <v>135</v>
      </c>
      <c r="F2580" s="55" t="s">
        <v>551</v>
      </c>
      <c r="G2580" s="55" t="s">
        <v>338</v>
      </c>
      <c r="H2580" s="55" t="s">
        <v>1135</v>
      </c>
      <c r="I2580" s="55" t="s">
        <v>849</v>
      </c>
      <c r="J2580" s="55" t="s">
        <v>591</v>
      </c>
      <c r="K2580" s="55" t="s">
        <v>848</v>
      </c>
      <c r="L2580" s="55"/>
      <c r="M2580" s="8"/>
      <c r="N2580" s="58"/>
      <c r="O2580" s="55"/>
      <c r="P2580" s="55"/>
      <c r="Q2580" s="55"/>
      <c r="R2580" s="8"/>
      <c r="S2580" s="58"/>
      <c r="T2580" s="55"/>
      <c r="U2580" s="55"/>
      <c r="V2580" s="136"/>
      <c r="W2580" s="8"/>
      <c r="X2580" s="58"/>
      <c r="Y2580" s="55"/>
      <c r="Z2580" s="55"/>
      <c r="AA2580" s="136"/>
      <c r="AB2580" s="8"/>
      <c r="AC2580" s="58"/>
      <c r="AD2580" s="55"/>
      <c r="AE2580" s="55"/>
      <c r="AF2580" s="136"/>
      <c r="AG2580" s="8"/>
      <c r="AH2580" s="58"/>
      <c r="AI2580" s="55"/>
      <c r="AJ2580" s="55"/>
      <c r="AK2580" s="55">
        <v>595.29362881881218</v>
      </c>
      <c r="AL2580" s="8">
        <v>630130.37652750639</v>
      </c>
      <c r="AM2580" s="58">
        <v>1.0585202764185762</v>
      </c>
      <c r="AN2580" s="237">
        <v>1</v>
      </c>
      <c r="AO2580" s="228"/>
      <c r="AP2580" s="259">
        <v>957.46799999999996</v>
      </c>
      <c r="AQ2580" s="200">
        <v>1008800.357586491</v>
      </c>
      <c r="AR2580" s="201">
        <v>1.0536126090756985</v>
      </c>
      <c r="AS2580" s="261">
        <v>1</v>
      </c>
      <c r="AT2580" s="261"/>
      <c r="AU2580" s="423">
        <v>892.67842091129296</v>
      </c>
      <c r="AV2580" s="200">
        <v>926436.88010725356</v>
      </c>
      <c r="AW2580" s="201">
        <v>1.0378170440834653</v>
      </c>
      <c r="AX2580" s="423">
        <v>1</v>
      </c>
      <c r="AY2580" s="261"/>
      <c r="AZ2580" s="423">
        <v>911.66159359180972</v>
      </c>
      <c r="BA2580" s="200">
        <v>969121.19851488085</v>
      </c>
      <c r="BB2580" s="201">
        <v>1.0630273396696344</v>
      </c>
      <c r="BC2580" s="425">
        <v>1</v>
      </c>
      <c r="BD2580" s="136"/>
    </row>
    <row r="2581" spans="1:56" ht="11.25" customHeight="1">
      <c r="A2581" s="123">
        <v>549</v>
      </c>
      <c r="B2581" s="55" t="s">
        <v>1175</v>
      </c>
      <c r="C2581" s="345">
        <v>3</v>
      </c>
      <c r="D2581" s="57">
        <v>40461</v>
      </c>
      <c r="E2581" s="94">
        <v>135</v>
      </c>
      <c r="F2581" s="55" t="s">
        <v>551</v>
      </c>
      <c r="G2581" s="55" t="s">
        <v>338</v>
      </c>
      <c r="H2581" s="55" t="s">
        <v>1135</v>
      </c>
      <c r="I2581" s="55" t="s">
        <v>849</v>
      </c>
      <c r="J2581" s="55" t="s">
        <v>591</v>
      </c>
      <c r="K2581" s="55" t="s">
        <v>848</v>
      </c>
      <c r="L2581" s="55"/>
      <c r="M2581" s="8"/>
      <c r="N2581" s="58"/>
      <c r="O2581" s="55"/>
      <c r="P2581" s="55"/>
      <c r="Q2581" s="55"/>
      <c r="R2581" s="8"/>
      <c r="S2581" s="58"/>
      <c r="T2581" s="55"/>
      <c r="U2581" s="55"/>
      <c r="V2581" s="136"/>
      <c r="W2581" s="8"/>
      <c r="X2581" s="58"/>
      <c r="Y2581" s="55"/>
      <c r="Z2581" s="55"/>
      <c r="AA2581" s="136"/>
      <c r="AB2581" s="8"/>
      <c r="AC2581" s="58"/>
      <c r="AD2581" s="55"/>
      <c r="AE2581" s="55"/>
      <c r="AF2581" s="136"/>
      <c r="AG2581" s="8"/>
      <c r="AH2581" s="58"/>
      <c r="AI2581" s="55"/>
      <c r="AJ2581" s="55"/>
      <c r="AK2581" s="55">
        <v>630.11631957537429</v>
      </c>
      <c r="AL2581" s="8">
        <v>666990.90077278111</v>
      </c>
      <c r="AM2581" s="58">
        <v>1.0585202764185762</v>
      </c>
      <c r="AN2581" s="237">
        <v>1</v>
      </c>
      <c r="AO2581" s="228"/>
      <c r="AP2581" s="259">
        <v>817.48099999999999</v>
      </c>
      <c r="AQ2581" s="200">
        <v>871346.8293446264</v>
      </c>
      <c r="AR2581" s="201">
        <v>1.065892454191139</v>
      </c>
      <c r="AS2581" s="261">
        <v>1</v>
      </c>
      <c r="AT2581" s="261"/>
      <c r="AU2581" s="423">
        <v>880.59502926248751</v>
      </c>
      <c r="AV2581" s="200">
        <v>946308.72323840973</v>
      </c>
      <c r="AW2581" s="201">
        <v>1.0746241936329783</v>
      </c>
      <c r="AX2581" s="423">
        <v>1</v>
      </c>
      <c r="AY2581" s="261"/>
      <c r="AZ2581" s="423">
        <v>916.55055779504426</v>
      </c>
      <c r="BA2581" s="200">
        <v>987934.36592410004</v>
      </c>
      <c r="BB2581" s="201">
        <v>1.0778831102353859</v>
      </c>
      <c r="BC2581" s="425">
        <v>1</v>
      </c>
      <c r="BD2581" s="136"/>
    </row>
    <row r="2582" spans="1:56" s="4" customFormat="1" ht="11.25" customHeight="1">
      <c r="A2582" s="123">
        <v>549</v>
      </c>
      <c r="B2582" s="55" t="s">
        <v>1175</v>
      </c>
      <c r="C2582" s="345">
        <v>4</v>
      </c>
      <c r="D2582" s="57">
        <v>40663</v>
      </c>
      <c r="E2582" s="94">
        <v>135</v>
      </c>
      <c r="F2582" s="55" t="s">
        <v>551</v>
      </c>
      <c r="G2582" s="55" t="s">
        <v>338</v>
      </c>
      <c r="H2582" s="55" t="s">
        <v>1135</v>
      </c>
      <c r="I2582" s="55" t="s">
        <v>849</v>
      </c>
      <c r="J2582" s="55" t="s">
        <v>591</v>
      </c>
      <c r="K2582" s="55" t="s">
        <v>848</v>
      </c>
      <c r="L2582" s="55"/>
      <c r="M2582" s="8"/>
      <c r="N2582" s="58"/>
      <c r="O2582" s="55"/>
      <c r="P2582" s="55"/>
      <c r="Q2582" s="55"/>
      <c r="R2582" s="8"/>
      <c r="S2582" s="58"/>
      <c r="T2582" s="55"/>
      <c r="U2582" s="55"/>
      <c r="V2582" s="136"/>
      <c r="W2582" s="8"/>
      <c r="X2582" s="58"/>
      <c r="Y2582" s="55"/>
      <c r="Z2582" s="55"/>
      <c r="AA2582" s="136"/>
      <c r="AB2582" s="8"/>
      <c r="AC2582" s="58"/>
      <c r="AD2582" s="55"/>
      <c r="AE2582" s="55"/>
      <c r="AF2582" s="136"/>
      <c r="AG2582" s="8"/>
      <c r="AH2582" s="58"/>
      <c r="AI2582" s="55"/>
      <c r="AJ2582" s="55"/>
      <c r="AK2582" s="55">
        <v>757.18228667262804</v>
      </c>
      <c r="AL2582" s="8">
        <v>801492.80338795984</v>
      </c>
      <c r="AM2582" s="58">
        <v>1.0585202764185762</v>
      </c>
      <c r="AN2582" s="237">
        <v>1</v>
      </c>
      <c r="AO2582" s="228"/>
      <c r="AP2582" s="55">
        <v>815.58199999999999</v>
      </c>
      <c r="AQ2582" s="200">
        <v>870493.26282601908</v>
      </c>
      <c r="AR2582" s="201">
        <v>1.0673277031935711</v>
      </c>
      <c r="AS2582" s="55">
        <v>1</v>
      </c>
      <c r="AT2582" s="55"/>
      <c r="AU2582" s="423">
        <v>917.42560822550456</v>
      </c>
      <c r="AV2582" s="200">
        <v>981583.49929022382</v>
      </c>
      <c r="AW2582" s="201">
        <v>1.0699325269422273</v>
      </c>
      <c r="AX2582" s="423">
        <v>1</v>
      </c>
      <c r="AY2582" s="55"/>
      <c r="AZ2582" s="423">
        <v>620.00136858369808</v>
      </c>
      <c r="BA2582" s="200">
        <v>680576.34010354313</v>
      </c>
      <c r="BB2582" s="201">
        <v>1.0977013513022071</v>
      </c>
      <c r="BC2582" s="425">
        <v>1</v>
      </c>
      <c r="BD2582" s="136"/>
    </row>
    <row r="2583" spans="1:56" s="4" customFormat="1" ht="11.25" customHeight="1">
      <c r="A2583" s="357">
        <v>550</v>
      </c>
      <c r="B2583" s="263" t="s">
        <v>724</v>
      </c>
      <c r="C2583" s="344">
        <v>0</v>
      </c>
      <c r="D2583" s="264"/>
      <c r="E2583" s="421">
        <v>0</v>
      </c>
      <c r="F2583" s="263" t="s">
        <v>551</v>
      </c>
      <c r="G2583" s="263" t="s">
        <v>748</v>
      </c>
      <c r="H2583" s="263" t="s">
        <v>65</v>
      </c>
      <c r="I2583" s="263" t="s">
        <v>103</v>
      </c>
      <c r="J2583" s="263"/>
      <c r="K2583" s="263"/>
      <c r="L2583" s="277" t="s">
        <v>238</v>
      </c>
      <c r="M2583" s="265">
        <v>0</v>
      </c>
      <c r="N2583" s="268">
        <v>0</v>
      </c>
      <c r="O2583" s="263"/>
      <c r="P2583" s="263"/>
      <c r="Q2583" s="277" t="s">
        <v>238</v>
      </c>
      <c r="R2583" s="265">
        <v>0</v>
      </c>
      <c r="S2583" s="268">
        <v>0</v>
      </c>
      <c r="T2583" s="263"/>
      <c r="U2583" s="263"/>
      <c r="V2583" s="277" t="s">
        <v>238</v>
      </c>
      <c r="W2583" s="265">
        <v>0</v>
      </c>
      <c r="X2583" s="268">
        <v>0</v>
      </c>
      <c r="Y2583" s="263"/>
      <c r="Z2583" s="263"/>
      <c r="AA2583" s="276" t="s">
        <v>238</v>
      </c>
      <c r="AB2583" s="265">
        <v>0</v>
      </c>
      <c r="AC2583" s="268">
        <v>0</v>
      </c>
      <c r="AD2583" s="263"/>
      <c r="AE2583" s="263"/>
      <c r="AF2583" s="276" t="s">
        <v>238</v>
      </c>
      <c r="AG2583" s="265">
        <v>0</v>
      </c>
      <c r="AH2583" s="268">
        <v>0</v>
      </c>
      <c r="AI2583" s="263"/>
      <c r="AJ2583" s="263"/>
      <c r="AK2583" s="263"/>
      <c r="AL2583" s="265">
        <v>0</v>
      </c>
      <c r="AM2583" s="268">
        <v>0</v>
      </c>
      <c r="AN2583" s="263"/>
      <c r="AO2583" s="313"/>
      <c r="AP2583" s="263"/>
      <c r="AQ2583" s="265">
        <v>0</v>
      </c>
      <c r="AR2583" s="268">
        <v>0</v>
      </c>
      <c r="AS2583" s="263"/>
      <c r="AT2583" s="263"/>
      <c r="AU2583" s="422">
        <v>0</v>
      </c>
      <c r="AV2583" s="265">
        <v>0</v>
      </c>
      <c r="AW2583" s="268">
        <v>0</v>
      </c>
      <c r="AX2583" s="422"/>
      <c r="AY2583" s="263"/>
      <c r="AZ2583" s="422">
        <v>0</v>
      </c>
      <c r="BA2583" s="265">
        <v>0</v>
      </c>
      <c r="BB2583" s="268">
        <v>0</v>
      </c>
      <c r="BC2583" s="422"/>
      <c r="BD2583" s="263"/>
    </row>
    <row r="2584" spans="1:56" ht="11.25" customHeight="1">
      <c r="A2584" s="123">
        <v>550</v>
      </c>
      <c r="B2584" s="55" t="s">
        <v>724</v>
      </c>
      <c r="C2584" s="345">
        <v>1</v>
      </c>
      <c r="D2584" s="57">
        <v>36054</v>
      </c>
      <c r="E2584" s="94">
        <v>0</v>
      </c>
      <c r="F2584" s="55" t="s">
        <v>551</v>
      </c>
      <c r="G2584" s="55" t="s">
        <v>748</v>
      </c>
      <c r="H2584" s="55" t="s">
        <v>65</v>
      </c>
      <c r="I2584" s="55" t="s">
        <v>103</v>
      </c>
      <c r="J2584" s="55"/>
      <c r="K2584" s="55"/>
      <c r="L2584" s="228" t="s">
        <v>238</v>
      </c>
      <c r="M2584" s="8"/>
      <c r="N2584" s="58"/>
      <c r="O2584" s="55"/>
      <c r="P2584" s="55"/>
      <c r="Q2584" s="228" t="s">
        <v>238</v>
      </c>
      <c r="R2584" s="8"/>
      <c r="S2584" s="58"/>
      <c r="T2584" s="55"/>
      <c r="U2584" s="55"/>
      <c r="V2584" s="228" t="s">
        <v>238</v>
      </c>
      <c r="W2584" s="8"/>
      <c r="X2584" s="58"/>
      <c r="Y2584" s="55"/>
      <c r="Z2584" s="55"/>
      <c r="AA2584" s="228" t="s">
        <v>238</v>
      </c>
      <c r="AB2584" s="8"/>
      <c r="AC2584" s="58"/>
      <c r="AD2584" s="55"/>
      <c r="AE2584" s="55"/>
      <c r="AF2584" s="228" t="s">
        <v>238</v>
      </c>
      <c r="AG2584" s="8"/>
      <c r="AH2584" s="58"/>
      <c r="AI2584" s="55"/>
      <c r="AJ2584" s="55"/>
      <c r="AK2584" s="55"/>
      <c r="AL2584" s="8">
        <v>0</v>
      </c>
      <c r="AM2584" s="58">
        <v>0</v>
      </c>
      <c r="AN2584" s="55"/>
      <c r="AO2584" s="228"/>
      <c r="AP2584" s="55"/>
      <c r="AQ2584" s="200">
        <v>0</v>
      </c>
      <c r="AR2584" s="201">
        <v>0</v>
      </c>
      <c r="AS2584" s="55"/>
      <c r="AT2584" s="55"/>
      <c r="AU2584" s="245">
        <v>0</v>
      </c>
      <c r="AV2584" s="200">
        <v>0</v>
      </c>
      <c r="AW2584" s="201">
        <v>0</v>
      </c>
      <c r="AX2584" s="423"/>
      <c r="AY2584" s="55"/>
      <c r="AZ2584" s="423">
        <v>0</v>
      </c>
      <c r="BA2584" s="200">
        <v>0</v>
      </c>
      <c r="BB2584" s="201">
        <v>0</v>
      </c>
      <c r="BC2584" s="425"/>
      <c r="BD2584" s="136"/>
    </row>
    <row r="2585" spans="1:56" ht="11.25" customHeight="1">
      <c r="A2585" s="123">
        <v>550</v>
      </c>
      <c r="B2585" s="55" t="s">
        <v>724</v>
      </c>
      <c r="C2585" s="345">
        <v>2</v>
      </c>
      <c r="D2585" s="57">
        <v>36404</v>
      </c>
      <c r="E2585" s="94">
        <v>0</v>
      </c>
      <c r="F2585" s="55" t="s">
        <v>551</v>
      </c>
      <c r="G2585" s="55" t="s">
        <v>748</v>
      </c>
      <c r="H2585" s="55" t="s">
        <v>65</v>
      </c>
      <c r="I2585" s="55" t="s">
        <v>103</v>
      </c>
      <c r="J2585" s="55"/>
      <c r="K2585" s="55"/>
      <c r="L2585" s="228" t="s">
        <v>238</v>
      </c>
      <c r="M2585" s="8"/>
      <c r="N2585" s="58"/>
      <c r="O2585" s="55"/>
      <c r="P2585" s="55"/>
      <c r="Q2585" s="228" t="s">
        <v>238</v>
      </c>
      <c r="R2585" s="8"/>
      <c r="S2585" s="58"/>
      <c r="T2585" s="55"/>
      <c r="U2585" s="55"/>
      <c r="V2585" s="228" t="s">
        <v>238</v>
      </c>
      <c r="W2585" s="8"/>
      <c r="X2585" s="58"/>
      <c r="Y2585" s="55"/>
      <c r="Z2585" s="55"/>
      <c r="AA2585" s="228" t="s">
        <v>238</v>
      </c>
      <c r="AB2585" s="8"/>
      <c r="AC2585" s="58"/>
      <c r="AD2585" s="55"/>
      <c r="AE2585" s="55"/>
      <c r="AF2585" s="228" t="s">
        <v>238</v>
      </c>
      <c r="AG2585" s="8"/>
      <c r="AH2585" s="58"/>
      <c r="AI2585" s="55"/>
      <c r="AJ2585" s="55"/>
      <c r="AK2585" s="55"/>
      <c r="AL2585" s="8">
        <v>0</v>
      </c>
      <c r="AM2585" s="58">
        <v>0</v>
      </c>
      <c r="AN2585" s="55"/>
      <c r="AO2585" s="228"/>
      <c r="AP2585" s="55"/>
      <c r="AQ2585" s="200">
        <v>0</v>
      </c>
      <c r="AR2585" s="201">
        <v>0</v>
      </c>
      <c r="AS2585" s="55"/>
      <c r="AT2585" s="55"/>
      <c r="AU2585" s="245">
        <v>0</v>
      </c>
      <c r="AV2585" s="200">
        <v>0</v>
      </c>
      <c r="AW2585" s="201">
        <v>0</v>
      </c>
      <c r="AX2585" s="423"/>
      <c r="AY2585" s="55"/>
      <c r="AZ2585" s="423">
        <v>0</v>
      </c>
      <c r="BA2585" s="200">
        <v>0</v>
      </c>
      <c r="BB2585" s="201">
        <v>0</v>
      </c>
      <c r="BC2585" s="425"/>
      <c r="BD2585" s="136"/>
    </row>
    <row r="2586" spans="1:56" ht="11.25" customHeight="1">
      <c r="A2586" s="357">
        <v>551</v>
      </c>
      <c r="B2586" s="263" t="s">
        <v>898</v>
      </c>
      <c r="C2586" s="344">
        <v>0</v>
      </c>
      <c r="D2586" s="264"/>
      <c r="E2586" s="421">
        <v>0</v>
      </c>
      <c r="F2586" s="263" t="s">
        <v>1006</v>
      </c>
      <c r="G2586" s="263" t="s">
        <v>748</v>
      </c>
      <c r="H2586" s="263" t="s">
        <v>388</v>
      </c>
      <c r="I2586" s="263" t="s">
        <v>103</v>
      </c>
      <c r="J2586" s="263"/>
      <c r="K2586" s="263"/>
      <c r="L2586" s="267">
        <v>175.86625000000001</v>
      </c>
      <c r="M2586" s="265">
        <v>0</v>
      </c>
      <c r="N2586" s="268">
        <v>0</v>
      </c>
      <c r="O2586" s="263"/>
      <c r="P2586" s="263"/>
      <c r="Q2586" s="267">
        <v>236.49160000000001</v>
      </c>
      <c r="R2586" s="265">
        <v>0</v>
      </c>
      <c r="S2586" s="268">
        <v>0</v>
      </c>
      <c r="T2586" s="263"/>
      <c r="U2586" s="263"/>
      <c r="V2586" s="268">
        <v>298.52984999999995</v>
      </c>
      <c r="W2586" s="265">
        <v>0</v>
      </c>
      <c r="X2586" s="268">
        <v>0</v>
      </c>
      <c r="Y2586" s="263"/>
      <c r="Z2586" s="263"/>
      <c r="AA2586" s="271">
        <v>241.69544999999999</v>
      </c>
      <c r="AB2586" s="265">
        <v>0</v>
      </c>
      <c r="AC2586" s="268">
        <v>0</v>
      </c>
      <c r="AD2586" s="263"/>
      <c r="AE2586" s="263"/>
      <c r="AF2586" s="271">
        <v>256.113</v>
      </c>
      <c r="AG2586" s="265">
        <v>0</v>
      </c>
      <c r="AH2586" s="268">
        <v>0</v>
      </c>
      <c r="AI2586" s="263"/>
      <c r="AJ2586" s="263"/>
      <c r="AK2586" s="263"/>
      <c r="AL2586" s="265">
        <v>0</v>
      </c>
      <c r="AM2586" s="268">
        <v>0</v>
      </c>
      <c r="AN2586" s="263"/>
      <c r="AO2586" s="313"/>
      <c r="AP2586" s="263"/>
      <c r="AQ2586" s="265">
        <v>0</v>
      </c>
      <c r="AR2586" s="268">
        <v>0</v>
      </c>
      <c r="AS2586" s="263"/>
      <c r="AT2586" s="263"/>
      <c r="AU2586" s="422">
        <v>0</v>
      </c>
      <c r="AV2586" s="265">
        <v>0</v>
      </c>
      <c r="AW2586" s="268">
        <v>0</v>
      </c>
      <c r="AX2586" s="422"/>
      <c r="AY2586" s="263"/>
      <c r="AZ2586" s="422">
        <v>0</v>
      </c>
      <c r="BA2586" s="265">
        <v>0</v>
      </c>
      <c r="BB2586" s="268">
        <v>0</v>
      </c>
      <c r="BC2586" s="422"/>
      <c r="BD2586" s="263"/>
    </row>
    <row r="2587" spans="1:56" ht="11.25" customHeight="1">
      <c r="A2587" s="123">
        <v>551</v>
      </c>
      <c r="B2587" s="55" t="s">
        <v>899</v>
      </c>
      <c r="C2587" s="345">
        <v>1</v>
      </c>
      <c r="D2587" s="57">
        <v>31561</v>
      </c>
      <c r="E2587" s="94">
        <v>0</v>
      </c>
      <c r="F2587" s="55" t="s">
        <v>1006</v>
      </c>
      <c r="G2587" s="55" t="s">
        <v>748</v>
      </c>
      <c r="H2587" s="55" t="s">
        <v>388</v>
      </c>
      <c r="I2587" s="55" t="s">
        <v>103</v>
      </c>
      <c r="J2587" s="55"/>
      <c r="K2587" s="55"/>
      <c r="L2587" s="55"/>
      <c r="M2587" s="8"/>
      <c r="N2587" s="58"/>
      <c r="O2587" s="55"/>
      <c r="P2587" s="55"/>
      <c r="Q2587" s="55"/>
      <c r="R2587" s="8"/>
      <c r="S2587" s="58"/>
      <c r="T2587" s="55"/>
      <c r="U2587" s="55"/>
      <c r="V2587" s="55"/>
      <c r="W2587" s="8"/>
      <c r="X2587" s="58"/>
      <c r="Y2587" s="55"/>
      <c r="Z2587" s="55"/>
      <c r="AA2587" s="55"/>
      <c r="AB2587" s="8"/>
      <c r="AC2587" s="58"/>
      <c r="AD2587" s="55"/>
      <c r="AE2587" s="55"/>
      <c r="AF2587" s="55"/>
      <c r="AG2587" s="8"/>
      <c r="AH2587" s="58"/>
      <c r="AI2587" s="55"/>
      <c r="AJ2587" s="55"/>
      <c r="AK2587" s="55"/>
      <c r="AL2587" s="8">
        <v>0</v>
      </c>
      <c r="AM2587" s="58">
        <v>0</v>
      </c>
      <c r="AN2587" s="55"/>
      <c r="AO2587" s="228"/>
      <c r="AP2587" s="55"/>
      <c r="AQ2587" s="200">
        <v>0</v>
      </c>
      <c r="AR2587" s="201">
        <v>0</v>
      </c>
      <c r="AS2587" s="55"/>
      <c r="AT2587" s="55"/>
      <c r="AU2587" s="245">
        <v>0</v>
      </c>
      <c r="AV2587" s="200">
        <v>0</v>
      </c>
      <c r="AW2587" s="201">
        <v>0</v>
      </c>
      <c r="AX2587" s="423"/>
      <c r="AY2587" s="55"/>
      <c r="AZ2587" s="423">
        <v>0</v>
      </c>
      <c r="BA2587" s="200">
        <v>0</v>
      </c>
      <c r="BB2587" s="201">
        <v>0</v>
      </c>
      <c r="BC2587" s="425"/>
      <c r="BD2587" s="136"/>
    </row>
    <row r="2588" spans="1:56" s="4" customFormat="1" ht="11.25" customHeight="1">
      <c r="A2588" s="123">
        <v>551</v>
      </c>
      <c r="B2588" s="55" t="s">
        <v>899</v>
      </c>
      <c r="C2588" s="345">
        <v>2</v>
      </c>
      <c r="D2588" s="57">
        <v>31576</v>
      </c>
      <c r="E2588" s="94">
        <v>0</v>
      </c>
      <c r="F2588" s="55" t="s">
        <v>1006</v>
      </c>
      <c r="G2588" s="55" t="s">
        <v>748</v>
      </c>
      <c r="H2588" s="55" t="s">
        <v>388</v>
      </c>
      <c r="I2588" s="55" t="s">
        <v>103</v>
      </c>
      <c r="J2588" s="55"/>
      <c r="K2588" s="55"/>
      <c r="L2588" s="55"/>
      <c r="M2588" s="8"/>
      <c r="N2588" s="58"/>
      <c r="O2588" s="55"/>
      <c r="P2588" s="55"/>
      <c r="Q2588" s="55"/>
      <c r="R2588" s="8"/>
      <c r="S2588" s="58"/>
      <c r="T2588" s="55"/>
      <c r="U2588" s="55"/>
      <c r="V2588" s="55"/>
      <c r="W2588" s="8"/>
      <c r="X2588" s="58"/>
      <c r="Y2588" s="55"/>
      <c r="Z2588" s="55"/>
      <c r="AA2588" s="55"/>
      <c r="AB2588" s="8"/>
      <c r="AC2588" s="58"/>
      <c r="AD2588" s="55"/>
      <c r="AE2588" s="55"/>
      <c r="AF2588" s="55"/>
      <c r="AG2588" s="8"/>
      <c r="AH2588" s="58"/>
      <c r="AI2588" s="55"/>
      <c r="AJ2588" s="55"/>
      <c r="AK2588" s="55"/>
      <c r="AL2588" s="8">
        <v>0</v>
      </c>
      <c r="AM2588" s="58">
        <v>0</v>
      </c>
      <c r="AN2588" s="55"/>
      <c r="AO2588" s="228"/>
      <c r="AP2588" s="55"/>
      <c r="AQ2588" s="200">
        <v>0</v>
      </c>
      <c r="AR2588" s="201">
        <v>0</v>
      </c>
      <c r="AS2588" s="55"/>
      <c r="AT2588" s="55"/>
      <c r="AU2588" s="245">
        <v>0</v>
      </c>
      <c r="AV2588" s="200">
        <v>0</v>
      </c>
      <c r="AW2588" s="201">
        <v>0</v>
      </c>
      <c r="AX2588" s="423"/>
      <c r="AY2588" s="55"/>
      <c r="AZ2588" s="423">
        <v>0</v>
      </c>
      <c r="BA2588" s="200">
        <v>0</v>
      </c>
      <c r="BB2588" s="201">
        <v>0</v>
      </c>
      <c r="BC2588" s="425"/>
      <c r="BD2588" s="136"/>
    </row>
    <row r="2589" spans="1:56" s="4" customFormat="1" ht="11.25" customHeight="1">
      <c r="A2589" s="123">
        <v>551</v>
      </c>
      <c r="B2589" s="55" t="s">
        <v>900</v>
      </c>
      <c r="C2589" s="345">
        <v>3</v>
      </c>
      <c r="D2589" s="57">
        <v>31912</v>
      </c>
      <c r="E2589" s="94">
        <v>0</v>
      </c>
      <c r="F2589" s="55" t="s">
        <v>1006</v>
      </c>
      <c r="G2589" s="55" t="s">
        <v>748</v>
      </c>
      <c r="H2589" s="55" t="s">
        <v>388</v>
      </c>
      <c r="I2589" s="55" t="s">
        <v>103</v>
      </c>
      <c r="J2589" s="55"/>
      <c r="K2589" s="55"/>
      <c r="L2589" s="55"/>
      <c r="M2589" s="8"/>
      <c r="N2589" s="58"/>
      <c r="O2589" s="55"/>
      <c r="P2589" s="55"/>
      <c r="Q2589" s="55"/>
      <c r="R2589" s="8"/>
      <c r="S2589" s="58"/>
      <c r="T2589" s="55"/>
      <c r="U2589" s="55"/>
      <c r="V2589" s="55"/>
      <c r="W2589" s="8"/>
      <c r="X2589" s="58"/>
      <c r="Y2589" s="55"/>
      <c r="Z2589" s="55"/>
      <c r="AA2589" s="55"/>
      <c r="AB2589" s="8"/>
      <c r="AC2589" s="58"/>
      <c r="AD2589" s="55"/>
      <c r="AE2589" s="55"/>
      <c r="AF2589" s="55"/>
      <c r="AG2589" s="8"/>
      <c r="AH2589" s="58"/>
      <c r="AI2589" s="55"/>
      <c r="AJ2589" s="55"/>
      <c r="AK2589" s="55"/>
      <c r="AL2589" s="8">
        <v>0</v>
      </c>
      <c r="AM2589" s="58">
        <v>0</v>
      </c>
      <c r="AN2589" s="55"/>
      <c r="AO2589" s="228"/>
      <c r="AP2589" s="55"/>
      <c r="AQ2589" s="200">
        <v>0</v>
      </c>
      <c r="AR2589" s="201">
        <v>0</v>
      </c>
      <c r="AS2589" s="55"/>
      <c r="AT2589" s="55"/>
      <c r="AU2589" s="245">
        <v>0</v>
      </c>
      <c r="AV2589" s="200">
        <v>0</v>
      </c>
      <c r="AW2589" s="201">
        <v>0</v>
      </c>
      <c r="AX2589" s="423"/>
      <c r="AY2589" s="55"/>
      <c r="AZ2589" s="423">
        <v>0</v>
      </c>
      <c r="BA2589" s="200">
        <v>0</v>
      </c>
      <c r="BB2589" s="201">
        <v>0</v>
      </c>
      <c r="BC2589" s="425"/>
      <c r="BD2589" s="136"/>
    </row>
    <row r="2590" spans="1:56" s="4" customFormat="1" ht="11.25" customHeight="1">
      <c r="A2590" s="123">
        <v>551</v>
      </c>
      <c r="B2590" s="55" t="s">
        <v>900</v>
      </c>
      <c r="C2590" s="345">
        <v>4</v>
      </c>
      <c r="D2590" s="57">
        <v>31929</v>
      </c>
      <c r="E2590" s="94">
        <v>0</v>
      </c>
      <c r="F2590" s="55" t="s">
        <v>1006</v>
      </c>
      <c r="G2590" s="55" t="s">
        <v>748</v>
      </c>
      <c r="H2590" s="55" t="s">
        <v>388</v>
      </c>
      <c r="I2590" s="55" t="s">
        <v>103</v>
      </c>
      <c r="J2590" s="55"/>
      <c r="K2590" s="55"/>
      <c r="L2590" s="55"/>
      <c r="M2590" s="8"/>
      <c r="N2590" s="58"/>
      <c r="O2590" s="55"/>
      <c r="P2590" s="55"/>
      <c r="Q2590" s="55"/>
      <c r="R2590" s="8"/>
      <c r="S2590" s="58"/>
      <c r="T2590" s="55"/>
      <c r="U2590" s="55"/>
      <c r="V2590" s="55"/>
      <c r="W2590" s="8"/>
      <c r="X2590" s="58"/>
      <c r="Y2590" s="55"/>
      <c r="Z2590" s="55"/>
      <c r="AA2590" s="55"/>
      <c r="AB2590" s="8"/>
      <c r="AC2590" s="58"/>
      <c r="AD2590" s="55"/>
      <c r="AE2590" s="55"/>
      <c r="AF2590" s="55"/>
      <c r="AG2590" s="8"/>
      <c r="AH2590" s="58"/>
      <c r="AI2590" s="55"/>
      <c r="AJ2590" s="55"/>
      <c r="AK2590" s="55"/>
      <c r="AL2590" s="8">
        <v>0</v>
      </c>
      <c r="AM2590" s="58">
        <v>0</v>
      </c>
      <c r="AN2590" s="55"/>
      <c r="AO2590" s="228"/>
      <c r="AP2590" s="55"/>
      <c r="AQ2590" s="200">
        <v>0</v>
      </c>
      <c r="AR2590" s="201">
        <v>0</v>
      </c>
      <c r="AS2590" s="55"/>
      <c r="AT2590" s="55"/>
      <c r="AU2590" s="245">
        <v>0</v>
      </c>
      <c r="AV2590" s="200">
        <v>0</v>
      </c>
      <c r="AW2590" s="201">
        <v>0</v>
      </c>
      <c r="AX2590" s="423"/>
      <c r="AY2590" s="55"/>
      <c r="AZ2590" s="423">
        <v>0</v>
      </c>
      <c r="BA2590" s="200">
        <v>0</v>
      </c>
      <c r="BB2590" s="201">
        <v>0</v>
      </c>
      <c r="BC2590" s="425"/>
      <c r="BD2590" s="136"/>
    </row>
    <row r="2591" spans="1:56" s="102" customFormat="1" ht="11.25" customHeight="1">
      <c r="A2591" s="123">
        <v>551</v>
      </c>
      <c r="B2591" s="55" t="s">
        <v>901</v>
      </c>
      <c r="C2591" s="345">
        <v>5</v>
      </c>
      <c r="D2591" s="57">
        <v>32594</v>
      </c>
      <c r="E2591" s="94">
        <v>0</v>
      </c>
      <c r="F2591" s="55" t="s">
        <v>1006</v>
      </c>
      <c r="G2591" s="55" t="s">
        <v>748</v>
      </c>
      <c r="H2591" s="55" t="s">
        <v>388</v>
      </c>
      <c r="I2591" s="55" t="s">
        <v>103</v>
      </c>
      <c r="J2591" s="55"/>
      <c r="K2591" s="55"/>
      <c r="L2591" s="55"/>
      <c r="M2591" s="8"/>
      <c r="N2591" s="58"/>
      <c r="O2591" s="55"/>
      <c r="P2591" s="55"/>
      <c r="Q2591" s="55"/>
      <c r="R2591" s="8"/>
      <c r="S2591" s="58"/>
      <c r="T2591" s="55"/>
      <c r="U2591" s="55"/>
      <c r="V2591" s="55"/>
      <c r="W2591" s="8"/>
      <c r="X2591" s="58"/>
      <c r="Y2591" s="55"/>
      <c r="Z2591" s="55"/>
      <c r="AA2591" s="55"/>
      <c r="AB2591" s="8"/>
      <c r="AC2591" s="58"/>
      <c r="AD2591" s="55"/>
      <c r="AE2591" s="55"/>
      <c r="AF2591" s="55"/>
      <c r="AG2591" s="8"/>
      <c r="AH2591" s="58"/>
      <c r="AI2591" s="55"/>
      <c r="AJ2591" s="55"/>
      <c r="AK2591" s="55"/>
      <c r="AL2591" s="8">
        <v>0</v>
      </c>
      <c r="AM2591" s="58">
        <v>0</v>
      </c>
      <c r="AN2591" s="55"/>
      <c r="AO2591" s="228"/>
      <c r="AP2591" s="55"/>
      <c r="AQ2591" s="200">
        <v>0</v>
      </c>
      <c r="AR2591" s="201">
        <v>0</v>
      </c>
      <c r="AS2591" s="55"/>
      <c r="AT2591" s="55"/>
      <c r="AU2591" s="245">
        <v>0</v>
      </c>
      <c r="AV2591" s="200">
        <v>0</v>
      </c>
      <c r="AW2591" s="201">
        <v>0</v>
      </c>
      <c r="AX2591" s="423"/>
      <c r="AY2591" s="55"/>
      <c r="AZ2591" s="423">
        <v>0</v>
      </c>
      <c r="BA2591" s="200">
        <v>0</v>
      </c>
      <c r="BB2591" s="201">
        <v>0</v>
      </c>
      <c r="BC2591" s="425"/>
      <c r="BD2591" s="136"/>
    </row>
    <row r="2592" spans="1:56" ht="11.25" customHeight="1">
      <c r="A2592" s="123">
        <v>551</v>
      </c>
      <c r="B2592" s="55" t="s">
        <v>901</v>
      </c>
      <c r="C2592" s="345">
        <v>6</v>
      </c>
      <c r="D2592" s="57">
        <v>32616</v>
      </c>
      <c r="E2592" s="94">
        <v>0</v>
      </c>
      <c r="F2592" s="55" t="s">
        <v>1006</v>
      </c>
      <c r="G2592" s="55" t="s">
        <v>748</v>
      </c>
      <c r="H2592" s="55" t="s">
        <v>388</v>
      </c>
      <c r="I2592" s="55" t="s">
        <v>103</v>
      </c>
      <c r="J2592" s="55"/>
      <c r="K2592" s="55"/>
      <c r="L2592" s="55"/>
      <c r="M2592" s="8"/>
      <c r="N2592" s="58"/>
      <c r="O2592" s="55"/>
      <c r="P2592" s="55"/>
      <c r="Q2592" s="55"/>
      <c r="R2592" s="8"/>
      <c r="S2592" s="58"/>
      <c r="T2592" s="55"/>
      <c r="U2592" s="55"/>
      <c r="V2592" s="55"/>
      <c r="W2592" s="8"/>
      <c r="X2592" s="58"/>
      <c r="Y2592" s="55"/>
      <c r="Z2592" s="55"/>
      <c r="AA2592" s="55"/>
      <c r="AB2592" s="8"/>
      <c r="AC2592" s="58"/>
      <c r="AD2592" s="55"/>
      <c r="AE2592" s="55"/>
      <c r="AF2592" s="55"/>
      <c r="AG2592" s="8"/>
      <c r="AH2592" s="58"/>
      <c r="AI2592" s="55"/>
      <c r="AJ2592" s="55"/>
      <c r="AK2592" s="55"/>
      <c r="AL2592" s="8">
        <v>0</v>
      </c>
      <c r="AM2592" s="58">
        <v>0</v>
      </c>
      <c r="AN2592" s="55"/>
      <c r="AO2592" s="228"/>
      <c r="AP2592" s="55"/>
      <c r="AQ2592" s="200">
        <v>0</v>
      </c>
      <c r="AR2592" s="201">
        <v>0</v>
      </c>
      <c r="AS2592" s="55"/>
      <c r="AT2592" s="55"/>
      <c r="AU2592" s="245">
        <v>0</v>
      </c>
      <c r="AV2592" s="200">
        <v>0</v>
      </c>
      <c r="AW2592" s="201">
        <v>0</v>
      </c>
      <c r="AX2592" s="423"/>
      <c r="AY2592" s="55"/>
      <c r="AZ2592" s="423">
        <v>0</v>
      </c>
      <c r="BA2592" s="200">
        <v>0</v>
      </c>
      <c r="BB2592" s="201">
        <v>0</v>
      </c>
      <c r="BC2592" s="425"/>
      <c r="BD2592" s="136"/>
    </row>
    <row r="2593" spans="1:56" ht="11.25" customHeight="1">
      <c r="A2593" s="123">
        <v>551</v>
      </c>
      <c r="B2593" s="55" t="s">
        <v>474</v>
      </c>
      <c r="C2593" s="345">
        <v>7</v>
      </c>
      <c r="D2593" s="57">
        <v>38093</v>
      </c>
      <c r="E2593" s="94">
        <v>0</v>
      </c>
      <c r="F2593" s="55" t="s">
        <v>1006</v>
      </c>
      <c r="G2593" s="55" t="s">
        <v>748</v>
      </c>
      <c r="H2593" s="55" t="s">
        <v>388</v>
      </c>
      <c r="I2593" s="55" t="s">
        <v>103</v>
      </c>
      <c r="J2593" s="55"/>
      <c r="K2593" s="55"/>
      <c r="L2593" s="55"/>
      <c r="M2593" s="8"/>
      <c r="N2593" s="58"/>
      <c r="O2593" s="55"/>
      <c r="P2593" s="55"/>
      <c r="Q2593" s="55"/>
      <c r="R2593" s="8"/>
      <c r="S2593" s="58"/>
      <c r="T2593" s="55"/>
      <c r="U2593" s="55"/>
      <c r="V2593" s="55"/>
      <c r="W2593" s="8"/>
      <c r="X2593" s="58"/>
      <c r="Y2593" s="55"/>
      <c r="Z2593" s="55"/>
      <c r="AA2593" s="55"/>
      <c r="AB2593" s="8"/>
      <c r="AC2593" s="58"/>
      <c r="AD2593" s="55"/>
      <c r="AE2593" s="55"/>
      <c r="AF2593" s="55"/>
      <c r="AG2593" s="8"/>
      <c r="AH2593" s="58"/>
      <c r="AI2593" s="55"/>
      <c r="AJ2593" s="55"/>
      <c r="AK2593" s="55"/>
      <c r="AL2593" s="8">
        <v>0</v>
      </c>
      <c r="AM2593" s="58">
        <v>0</v>
      </c>
      <c r="AN2593" s="55"/>
      <c r="AO2593" s="228"/>
      <c r="AP2593" s="55"/>
      <c r="AQ2593" s="200">
        <v>0</v>
      </c>
      <c r="AR2593" s="201">
        <v>0</v>
      </c>
      <c r="AS2593" s="55"/>
      <c r="AT2593" s="55"/>
      <c r="AU2593" s="245">
        <v>0</v>
      </c>
      <c r="AV2593" s="200">
        <v>0</v>
      </c>
      <c r="AW2593" s="201">
        <v>0</v>
      </c>
      <c r="AX2593" s="423"/>
      <c r="AY2593" s="55"/>
      <c r="AZ2593" s="423">
        <v>0</v>
      </c>
      <c r="BA2593" s="200">
        <v>0</v>
      </c>
      <c r="BB2593" s="201">
        <v>0</v>
      </c>
      <c r="BC2593" s="425"/>
      <c r="BD2593" s="136"/>
    </row>
    <row r="2594" spans="1:56" ht="11.25" customHeight="1">
      <c r="A2594" s="123">
        <v>551</v>
      </c>
      <c r="B2594" s="55" t="s">
        <v>474</v>
      </c>
      <c r="C2594" s="345">
        <v>8</v>
      </c>
      <c r="D2594" s="57">
        <v>38097</v>
      </c>
      <c r="E2594" s="94">
        <v>0</v>
      </c>
      <c r="F2594" s="55" t="s">
        <v>1006</v>
      </c>
      <c r="G2594" s="55" t="s">
        <v>748</v>
      </c>
      <c r="H2594" s="55" t="s">
        <v>388</v>
      </c>
      <c r="I2594" s="55" t="s">
        <v>103</v>
      </c>
      <c r="J2594" s="55"/>
      <c r="K2594" s="55"/>
      <c r="L2594" s="55"/>
      <c r="M2594" s="8"/>
      <c r="N2594" s="58"/>
      <c r="O2594" s="55"/>
      <c r="P2594" s="55"/>
      <c r="Q2594" s="55"/>
      <c r="R2594" s="8"/>
      <c r="S2594" s="58"/>
      <c r="T2594" s="55"/>
      <c r="U2594" s="55"/>
      <c r="V2594" s="55"/>
      <c r="W2594" s="8"/>
      <c r="X2594" s="58"/>
      <c r="Y2594" s="55"/>
      <c r="Z2594" s="55"/>
      <c r="AA2594" s="55"/>
      <c r="AB2594" s="8"/>
      <c r="AC2594" s="58"/>
      <c r="AD2594" s="55"/>
      <c r="AE2594" s="55"/>
      <c r="AF2594" s="55"/>
      <c r="AG2594" s="8"/>
      <c r="AH2594" s="58"/>
      <c r="AI2594" s="55"/>
      <c r="AJ2594" s="55"/>
      <c r="AK2594" s="55"/>
      <c r="AL2594" s="8">
        <v>0</v>
      </c>
      <c r="AM2594" s="58">
        <v>0</v>
      </c>
      <c r="AN2594" s="55"/>
      <c r="AO2594" s="228"/>
      <c r="AP2594" s="55"/>
      <c r="AQ2594" s="200">
        <v>0</v>
      </c>
      <c r="AR2594" s="201">
        <v>0</v>
      </c>
      <c r="AS2594" s="55"/>
      <c r="AT2594" s="55"/>
      <c r="AU2594" s="245">
        <v>0</v>
      </c>
      <c r="AV2594" s="200">
        <v>0</v>
      </c>
      <c r="AW2594" s="201">
        <v>0</v>
      </c>
      <c r="AX2594" s="423"/>
      <c r="AY2594" s="55"/>
      <c r="AZ2594" s="423">
        <v>0</v>
      </c>
      <c r="BA2594" s="200">
        <v>0</v>
      </c>
      <c r="BB2594" s="201">
        <v>0</v>
      </c>
      <c r="BC2594" s="425"/>
      <c r="BD2594" s="136"/>
    </row>
    <row r="2595" spans="1:56" ht="11.25" customHeight="1">
      <c r="A2595" s="357">
        <v>552</v>
      </c>
      <c r="B2595" s="263" t="s">
        <v>650</v>
      </c>
      <c r="C2595" s="344">
        <v>0</v>
      </c>
      <c r="D2595" s="264"/>
      <c r="E2595" s="421">
        <v>600</v>
      </c>
      <c r="F2595" s="263" t="s">
        <v>1006</v>
      </c>
      <c r="G2595" s="263" t="s">
        <v>748</v>
      </c>
      <c r="H2595" s="263" t="s">
        <v>388</v>
      </c>
      <c r="I2595" s="263" t="s">
        <v>849</v>
      </c>
      <c r="J2595" s="263" t="s">
        <v>591</v>
      </c>
      <c r="K2595" s="263" t="s">
        <v>848</v>
      </c>
      <c r="L2595" s="267">
        <v>3156.0536689999999</v>
      </c>
      <c r="M2595" s="265">
        <v>3032152.9725874942</v>
      </c>
      <c r="N2595" s="268">
        <v>0.96074189180320124</v>
      </c>
      <c r="O2595" s="263">
        <v>1</v>
      </c>
      <c r="P2595" s="263"/>
      <c r="Q2595" s="267">
        <v>3039.6611800000001</v>
      </c>
      <c r="R2595" s="265">
        <v>2926091.6537634791</v>
      </c>
      <c r="S2595" s="268">
        <v>0.96263743900676424</v>
      </c>
      <c r="T2595" s="263">
        <v>1</v>
      </c>
      <c r="U2595" s="263"/>
      <c r="V2595" s="267">
        <v>2506.148455</v>
      </c>
      <c r="W2595" s="265">
        <v>2422186.5689033545</v>
      </c>
      <c r="X2595" s="268">
        <v>0.96649764066085797</v>
      </c>
      <c r="Y2595" s="263">
        <v>1</v>
      </c>
      <c r="Z2595" s="263"/>
      <c r="AA2595" s="267">
        <v>2394.1969600000002</v>
      </c>
      <c r="AB2595" s="265">
        <v>2319275.4805583637</v>
      </c>
      <c r="AC2595" s="268">
        <v>0.9687070526387952</v>
      </c>
      <c r="AD2595" s="263">
        <v>1</v>
      </c>
      <c r="AE2595" s="263"/>
      <c r="AF2595" s="267">
        <v>2384.85</v>
      </c>
      <c r="AG2595" s="265">
        <v>2307332.6049596108</v>
      </c>
      <c r="AH2595" s="268">
        <v>0.96749590328935187</v>
      </c>
      <c r="AI2595" s="263">
        <v>1</v>
      </c>
      <c r="AJ2595" s="263"/>
      <c r="AK2595" s="263">
        <v>3867</v>
      </c>
      <c r="AL2595" s="265">
        <v>3738705.209123156</v>
      </c>
      <c r="AM2595" s="268">
        <v>0.96682317277557694</v>
      </c>
      <c r="AN2595" s="263"/>
      <c r="AO2595" s="313"/>
      <c r="AP2595" s="263">
        <v>3165.95</v>
      </c>
      <c r="AQ2595" s="265">
        <v>3076116.2925081076</v>
      </c>
      <c r="AR2595" s="268">
        <v>0.97162503909035447</v>
      </c>
      <c r="AS2595" s="263"/>
      <c r="AT2595" s="263"/>
      <c r="AU2595" s="422">
        <v>3038.76</v>
      </c>
      <c r="AV2595" s="265">
        <v>2926724.7336218874</v>
      </c>
      <c r="AW2595" s="268">
        <v>0.96313125538768685</v>
      </c>
      <c r="AX2595" s="422"/>
      <c r="AY2595" s="263"/>
      <c r="AZ2595" s="422">
        <v>2979.09</v>
      </c>
      <c r="BA2595" s="265">
        <v>2788424.144049</v>
      </c>
      <c r="BB2595" s="268">
        <v>0.93599862509994658</v>
      </c>
      <c r="BC2595" s="422"/>
      <c r="BD2595" s="263"/>
    </row>
    <row r="2596" spans="1:56" ht="11.25" customHeight="1">
      <c r="A2596" s="123">
        <v>552</v>
      </c>
      <c r="B2596" s="6" t="s">
        <v>650</v>
      </c>
      <c r="C2596" s="345">
        <v>1</v>
      </c>
      <c r="D2596" s="57">
        <v>39399</v>
      </c>
      <c r="E2596" s="94">
        <v>300</v>
      </c>
      <c r="F2596" s="55" t="s">
        <v>1006</v>
      </c>
      <c r="G2596" s="55" t="s">
        <v>748</v>
      </c>
      <c r="H2596" s="55" t="s">
        <v>388</v>
      </c>
      <c r="I2596" s="55" t="s">
        <v>849</v>
      </c>
      <c r="J2596" s="55" t="s">
        <v>591</v>
      </c>
      <c r="K2596" s="55" t="s">
        <v>848</v>
      </c>
      <c r="L2596" s="197"/>
      <c r="M2596" s="8"/>
      <c r="N2596" s="58"/>
      <c r="O2596" s="55"/>
      <c r="P2596" s="55"/>
      <c r="Q2596" s="197"/>
      <c r="R2596" s="8"/>
      <c r="S2596" s="58"/>
      <c r="T2596" s="55"/>
      <c r="U2596" s="55"/>
      <c r="V2596" s="197"/>
      <c r="W2596" s="8"/>
      <c r="X2596" s="58"/>
      <c r="Y2596" s="55"/>
      <c r="Z2596" s="55"/>
      <c r="AA2596" s="197"/>
      <c r="AB2596" s="8"/>
      <c r="AC2596" s="58"/>
      <c r="AD2596" s="55"/>
      <c r="AE2596" s="55"/>
      <c r="AF2596" s="197"/>
      <c r="AG2596" s="8"/>
      <c r="AH2596" s="58"/>
      <c r="AI2596" s="55"/>
      <c r="AJ2596" s="55"/>
      <c r="AK2596" s="55">
        <v>1991.529</v>
      </c>
      <c r="AL2596" s="8">
        <v>1928522.32417802</v>
      </c>
      <c r="AM2596" s="58">
        <v>0.96836266214452316</v>
      </c>
      <c r="AN2596" s="237">
        <v>1</v>
      </c>
      <c r="AO2596" s="228"/>
      <c r="AP2596" s="55">
        <v>1660.88282</v>
      </c>
      <c r="AQ2596" s="200">
        <v>1614217.001320364</v>
      </c>
      <c r="AR2596" s="201">
        <v>0.97190300356069903</v>
      </c>
      <c r="AS2596" s="55">
        <v>1</v>
      </c>
      <c r="AT2596" s="55"/>
      <c r="AU2596" s="423">
        <v>1449.32</v>
      </c>
      <c r="AV2596" s="200">
        <v>1397315.8589636795</v>
      </c>
      <c r="AW2596" s="201">
        <v>0.96411824784290534</v>
      </c>
      <c r="AX2596" s="423">
        <v>1</v>
      </c>
      <c r="AY2596" s="55"/>
      <c r="AZ2596" s="424">
        <v>1542.492</v>
      </c>
      <c r="BA2596" s="200">
        <v>1439977.6304576853</v>
      </c>
      <c r="BB2596" s="201">
        <v>0.93353977230201857</v>
      </c>
      <c r="BC2596" s="425">
        <v>1</v>
      </c>
      <c r="BD2596" s="136"/>
    </row>
    <row r="2597" spans="1:56" ht="11.25" customHeight="1">
      <c r="A2597" s="123">
        <v>552</v>
      </c>
      <c r="B2597" s="6" t="s">
        <v>650</v>
      </c>
      <c r="C2597" s="345">
        <v>2</v>
      </c>
      <c r="D2597" s="57">
        <v>39399</v>
      </c>
      <c r="E2597" s="94">
        <v>300</v>
      </c>
      <c r="F2597" s="55" t="s">
        <v>1006</v>
      </c>
      <c r="G2597" s="55" t="s">
        <v>748</v>
      </c>
      <c r="H2597" s="55" t="s">
        <v>388</v>
      </c>
      <c r="I2597" s="55" t="s">
        <v>849</v>
      </c>
      <c r="J2597" s="55" t="s">
        <v>591</v>
      </c>
      <c r="K2597" s="55" t="s">
        <v>848</v>
      </c>
      <c r="L2597" s="55"/>
      <c r="M2597" s="8"/>
      <c r="N2597" s="58"/>
      <c r="O2597" s="55"/>
      <c r="P2597" s="55"/>
      <c r="Q2597" s="55"/>
      <c r="R2597" s="8"/>
      <c r="S2597" s="58"/>
      <c r="T2597" s="55"/>
      <c r="U2597" s="55"/>
      <c r="V2597" s="55"/>
      <c r="W2597" s="8"/>
      <c r="X2597" s="58"/>
      <c r="Y2597" s="55"/>
      <c r="Z2597" s="55"/>
      <c r="AA2597" s="55"/>
      <c r="AB2597" s="8"/>
      <c r="AC2597" s="58"/>
      <c r="AD2597" s="55"/>
      <c r="AE2597" s="55"/>
      <c r="AF2597" s="55"/>
      <c r="AG2597" s="8"/>
      <c r="AH2597" s="58"/>
      <c r="AI2597" s="55"/>
      <c r="AJ2597" s="55"/>
      <c r="AK2597" s="55">
        <v>1875.741</v>
      </c>
      <c r="AL2597" s="8">
        <v>1811256.1225048269</v>
      </c>
      <c r="AM2597" s="58">
        <v>0.96562165165917202</v>
      </c>
      <c r="AN2597" s="237">
        <v>1</v>
      </c>
      <c r="AO2597" s="228"/>
      <c r="AP2597" s="55">
        <v>1505.0732399999999</v>
      </c>
      <c r="AQ2597" s="200">
        <v>1461899.4078756128</v>
      </c>
      <c r="AR2597" s="201">
        <v>0.97131446432175816</v>
      </c>
      <c r="AS2597" s="55">
        <v>1</v>
      </c>
      <c r="AT2597" s="55"/>
      <c r="AU2597" s="423">
        <v>1589.44</v>
      </c>
      <c r="AV2597" s="200">
        <v>1529408.8746582079</v>
      </c>
      <c r="AW2597" s="201">
        <v>0.96223127306359968</v>
      </c>
      <c r="AX2597" s="423">
        <v>1</v>
      </c>
      <c r="AY2597" s="55"/>
      <c r="AZ2597" s="424">
        <v>1436.598</v>
      </c>
      <c r="BA2597" s="200">
        <v>1348446.5135913151</v>
      </c>
      <c r="BB2597" s="201">
        <v>0.9386387239793702</v>
      </c>
      <c r="BC2597" s="425">
        <v>1</v>
      </c>
      <c r="BD2597" s="136"/>
    </row>
    <row r="2598" spans="1:56" s="4" customFormat="1" ht="11.25" customHeight="1">
      <c r="A2598" s="357">
        <v>553</v>
      </c>
      <c r="B2598" s="263" t="s">
        <v>134</v>
      </c>
      <c r="C2598" s="344">
        <v>0</v>
      </c>
      <c r="D2598" s="264"/>
      <c r="E2598" s="421">
        <v>0</v>
      </c>
      <c r="F2598" s="263" t="s">
        <v>132</v>
      </c>
      <c r="G2598" s="263" t="s">
        <v>748</v>
      </c>
      <c r="H2598" s="263" t="s">
        <v>133</v>
      </c>
      <c r="I2598" s="263" t="s">
        <v>849</v>
      </c>
      <c r="J2598" s="263" t="s">
        <v>129</v>
      </c>
      <c r="K2598" s="263" t="s">
        <v>848</v>
      </c>
      <c r="L2598" s="263"/>
      <c r="M2598" s="265">
        <v>0</v>
      </c>
      <c r="N2598" s="268">
        <v>0</v>
      </c>
      <c r="O2598" s="263">
        <v>1</v>
      </c>
      <c r="P2598" s="263"/>
      <c r="Q2598" s="263">
        <v>0</v>
      </c>
      <c r="R2598" s="265">
        <v>0</v>
      </c>
      <c r="S2598" s="268">
        <v>0</v>
      </c>
      <c r="T2598" s="263">
        <v>1</v>
      </c>
      <c r="U2598" s="263"/>
      <c r="V2598" s="263">
        <v>0</v>
      </c>
      <c r="W2598" s="265">
        <v>0</v>
      </c>
      <c r="X2598" s="268">
        <v>0</v>
      </c>
      <c r="Y2598" s="263">
        <v>1</v>
      </c>
      <c r="Z2598" s="263"/>
      <c r="AA2598" s="263">
        <v>0</v>
      </c>
      <c r="AB2598" s="265">
        <v>0</v>
      </c>
      <c r="AC2598" s="268">
        <v>0</v>
      </c>
      <c r="AD2598" s="263">
        <v>1</v>
      </c>
      <c r="AE2598" s="263"/>
      <c r="AF2598" s="263">
        <v>0</v>
      </c>
      <c r="AG2598" s="265">
        <v>0</v>
      </c>
      <c r="AH2598" s="268">
        <v>0</v>
      </c>
      <c r="AI2598" s="263">
        <v>1</v>
      </c>
      <c r="AJ2598" s="263"/>
      <c r="AK2598" s="263"/>
      <c r="AL2598" s="265">
        <v>0</v>
      </c>
      <c r="AM2598" s="268">
        <v>0</v>
      </c>
      <c r="AN2598" s="263"/>
      <c r="AO2598" s="313"/>
      <c r="AP2598" s="263"/>
      <c r="AQ2598" s="265">
        <v>0</v>
      </c>
      <c r="AR2598" s="268">
        <v>0</v>
      </c>
      <c r="AS2598" s="263"/>
      <c r="AT2598" s="263"/>
      <c r="AU2598" s="422">
        <v>0</v>
      </c>
      <c r="AV2598" s="265">
        <v>0</v>
      </c>
      <c r="AW2598" s="268">
        <v>0</v>
      </c>
      <c r="AX2598" s="422"/>
      <c r="AY2598" s="263"/>
      <c r="AZ2598" s="422">
        <v>0</v>
      </c>
      <c r="BA2598" s="265">
        <v>0</v>
      </c>
      <c r="BB2598" s="268">
        <v>0</v>
      </c>
      <c r="BC2598" s="422"/>
      <c r="BD2598" s="263"/>
    </row>
    <row r="2599" spans="1:56" ht="11.25" customHeight="1">
      <c r="A2599" s="123">
        <v>553</v>
      </c>
      <c r="B2599" s="55" t="s">
        <v>134</v>
      </c>
      <c r="C2599" s="345">
        <v>1</v>
      </c>
      <c r="D2599" s="57">
        <v>34059</v>
      </c>
      <c r="E2599" s="94">
        <v>0</v>
      </c>
      <c r="F2599" s="55" t="s">
        <v>132</v>
      </c>
      <c r="G2599" s="55" t="s">
        <v>748</v>
      </c>
      <c r="H2599" s="55" t="s">
        <v>133</v>
      </c>
      <c r="I2599" s="55" t="s">
        <v>849</v>
      </c>
      <c r="J2599" s="55" t="s">
        <v>129</v>
      </c>
      <c r="K2599" s="55" t="s">
        <v>848</v>
      </c>
      <c r="L2599" s="55"/>
      <c r="M2599" s="8"/>
      <c r="N2599" s="58"/>
      <c r="O2599" s="55"/>
      <c r="P2599" s="55"/>
      <c r="Q2599" s="55"/>
      <c r="R2599" s="8"/>
      <c r="S2599" s="58"/>
      <c r="T2599" s="55"/>
      <c r="U2599" s="55"/>
      <c r="V2599" s="55"/>
      <c r="W2599" s="8"/>
      <c r="X2599" s="58"/>
      <c r="Y2599" s="55"/>
      <c r="Z2599" s="55"/>
      <c r="AA2599" s="55"/>
      <c r="AB2599" s="8"/>
      <c r="AC2599" s="58"/>
      <c r="AD2599" s="55"/>
      <c r="AE2599" s="55"/>
      <c r="AF2599" s="55"/>
      <c r="AG2599" s="8"/>
      <c r="AH2599" s="58"/>
      <c r="AI2599" s="55"/>
      <c r="AJ2599" s="55"/>
      <c r="AK2599" s="55"/>
      <c r="AL2599" s="8">
        <v>0</v>
      </c>
      <c r="AM2599" s="58">
        <v>0</v>
      </c>
      <c r="AN2599" s="237">
        <v>1</v>
      </c>
      <c r="AO2599" s="228"/>
      <c r="AP2599" s="55"/>
      <c r="AQ2599" s="200">
        <v>0</v>
      </c>
      <c r="AR2599" s="201">
        <v>0</v>
      </c>
      <c r="AS2599" s="55">
        <v>1</v>
      </c>
      <c r="AT2599" s="55"/>
      <c r="AU2599" s="245">
        <v>0</v>
      </c>
      <c r="AV2599" s="200">
        <v>0</v>
      </c>
      <c r="AW2599" s="201">
        <v>0</v>
      </c>
      <c r="AX2599" s="423">
        <v>1</v>
      </c>
      <c r="AY2599" s="55"/>
      <c r="AZ2599" s="245">
        <v>0</v>
      </c>
      <c r="BA2599" s="200">
        <v>0</v>
      </c>
      <c r="BB2599" s="201">
        <v>0</v>
      </c>
      <c r="BC2599" s="425">
        <v>1</v>
      </c>
      <c r="BD2599" s="136"/>
    </row>
    <row r="2600" spans="1:56" ht="11.25" customHeight="1">
      <c r="A2600" s="123">
        <v>553</v>
      </c>
      <c r="B2600" s="55" t="s">
        <v>134</v>
      </c>
      <c r="C2600" s="345">
        <v>2</v>
      </c>
      <c r="D2600" s="57">
        <v>34103</v>
      </c>
      <c r="E2600" s="94">
        <v>0</v>
      </c>
      <c r="F2600" s="55" t="s">
        <v>132</v>
      </c>
      <c r="G2600" s="55" t="s">
        <v>748</v>
      </c>
      <c r="H2600" s="55" t="s">
        <v>133</v>
      </c>
      <c r="I2600" s="55" t="s">
        <v>849</v>
      </c>
      <c r="J2600" s="55" t="s">
        <v>129</v>
      </c>
      <c r="K2600" s="55" t="s">
        <v>848</v>
      </c>
      <c r="L2600" s="55"/>
      <c r="M2600" s="8"/>
      <c r="N2600" s="58"/>
      <c r="O2600" s="55"/>
      <c r="P2600" s="55"/>
      <c r="Q2600" s="55"/>
      <c r="R2600" s="8"/>
      <c r="S2600" s="58"/>
      <c r="T2600" s="55"/>
      <c r="U2600" s="55"/>
      <c r="V2600" s="55"/>
      <c r="W2600" s="8"/>
      <c r="X2600" s="58"/>
      <c r="Y2600" s="55"/>
      <c r="Z2600" s="55"/>
      <c r="AA2600" s="55"/>
      <c r="AB2600" s="8"/>
      <c r="AC2600" s="58"/>
      <c r="AD2600" s="55"/>
      <c r="AE2600" s="55"/>
      <c r="AF2600" s="55"/>
      <c r="AG2600" s="8"/>
      <c r="AH2600" s="58"/>
      <c r="AI2600" s="55"/>
      <c r="AJ2600" s="55"/>
      <c r="AK2600" s="55"/>
      <c r="AL2600" s="8">
        <v>0</v>
      </c>
      <c r="AM2600" s="58">
        <v>0</v>
      </c>
      <c r="AN2600" s="237">
        <v>1</v>
      </c>
      <c r="AO2600" s="228"/>
      <c r="AP2600" s="55"/>
      <c r="AQ2600" s="200">
        <v>0</v>
      </c>
      <c r="AR2600" s="201">
        <v>0</v>
      </c>
      <c r="AS2600" s="55">
        <v>1</v>
      </c>
      <c r="AT2600" s="55"/>
      <c r="AU2600" s="245">
        <v>0</v>
      </c>
      <c r="AV2600" s="200">
        <v>0</v>
      </c>
      <c r="AW2600" s="201">
        <v>0</v>
      </c>
      <c r="AX2600" s="423">
        <v>1</v>
      </c>
      <c r="AY2600" s="55"/>
      <c r="AZ2600" s="245">
        <v>0</v>
      </c>
      <c r="BA2600" s="200">
        <v>0</v>
      </c>
      <c r="BB2600" s="201">
        <v>0</v>
      </c>
      <c r="BC2600" s="425">
        <v>1</v>
      </c>
      <c r="BD2600" s="136"/>
    </row>
    <row r="2601" spans="1:56" ht="11.25" customHeight="1">
      <c r="A2601" s="123">
        <v>553</v>
      </c>
      <c r="B2601" s="55" t="s">
        <v>134</v>
      </c>
      <c r="C2601" s="345">
        <v>3</v>
      </c>
      <c r="D2601" s="57">
        <v>34177</v>
      </c>
      <c r="E2601" s="94">
        <v>0</v>
      </c>
      <c r="F2601" s="55" t="s">
        <v>132</v>
      </c>
      <c r="G2601" s="55" t="s">
        <v>748</v>
      </c>
      <c r="H2601" s="55" t="s">
        <v>133</v>
      </c>
      <c r="I2601" s="55" t="s">
        <v>849</v>
      </c>
      <c r="J2601" s="55" t="s">
        <v>129</v>
      </c>
      <c r="K2601" s="55" t="s">
        <v>848</v>
      </c>
      <c r="L2601" s="136"/>
      <c r="M2601" s="126"/>
      <c r="N2601" s="221"/>
      <c r="O2601" s="136"/>
      <c r="P2601" s="136"/>
      <c r="Q2601" s="136"/>
      <c r="R2601" s="126"/>
      <c r="S2601" s="221"/>
      <c r="T2601" s="136"/>
      <c r="U2601" s="136"/>
      <c r="V2601" s="136"/>
      <c r="W2601" s="126"/>
      <c r="X2601" s="221"/>
      <c r="Y2601" s="136"/>
      <c r="Z2601" s="136"/>
      <c r="AA2601" s="136"/>
      <c r="AB2601" s="126"/>
      <c r="AC2601" s="221"/>
      <c r="AD2601" s="136"/>
      <c r="AE2601" s="136"/>
      <c r="AF2601" s="136"/>
      <c r="AG2601" s="126"/>
      <c r="AH2601" s="221"/>
      <c r="AI2601" s="136"/>
      <c r="AJ2601" s="136"/>
      <c r="AK2601" s="136"/>
      <c r="AL2601" s="8">
        <v>0</v>
      </c>
      <c r="AM2601" s="58">
        <v>0</v>
      </c>
      <c r="AN2601" s="237">
        <v>1</v>
      </c>
      <c r="AO2601" s="237"/>
      <c r="AP2601" s="136"/>
      <c r="AQ2601" s="200">
        <v>0</v>
      </c>
      <c r="AR2601" s="201">
        <v>0</v>
      </c>
      <c r="AS2601" s="136">
        <v>1</v>
      </c>
      <c r="AT2601" s="136"/>
      <c r="AU2601" s="245">
        <v>0</v>
      </c>
      <c r="AV2601" s="200">
        <v>0</v>
      </c>
      <c r="AW2601" s="201">
        <v>0</v>
      </c>
      <c r="AX2601" s="423">
        <v>1</v>
      </c>
      <c r="AY2601" s="136"/>
      <c r="AZ2601" s="245">
        <v>0</v>
      </c>
      <c r="BA2601" s="200">
        <v>0</v>
      </c>
      <c r="BB2601" s="201">
        <v>0</v>
      </c>
      <c r="BC2601" s="425">
        <v>1</v>
      </c>
      <c r="BD2601" s="136"/>
    </row>
    <row r="2602" spans="1:56" s="4" customFormat="1" ht="11.25" customHeight="1">
      <c r="A2602" s="123">
        <v>553</v>
      </c>
      <c r="B2602" s="55" t="s">
        <v>134</v>
      </c>
      <c r="C2602" s="345">
        <v>4</v>
      </c>
      <c r="D2602" s="57">
        <v>34261</v>
      </c>
      <c r="E2602" s="94">
        <v>0</v>
      </c>
      <c r="F2602" s="55" t="s">
        <v>132</v>
      </c>
      <c r="G2602" s="55" t="s">
        <v>748</v>
      </c>
      <c r="H2602" s="55" t="s">
        <v>133</v>
      </c>
      <c r="I2602" s="55" t="s">
        <v>849</v>
      </c>
      <c r="J2602" s="55" t="s">
        <v>129</v>
      </c>
      <c r="K2602" s="55" t="s">
        <v>848</v>
      </c>
      <c r="L2602" s="55"/>
      <c r="M2602" s="8"/>
      <c r="N2602" s="58"/>
      <c r="O2602" s="55"/>
      <c r="P2602" s="55"/>
      <c r="Q2602" s="55"/>
      <c r="R2602" s="8"/>
      <c r="S2602" s="58"/>
      <c r="T2602" s="55"/>
      <c r="U2602" s="55"/>
      <c r="V2602" s="55"/>
      <c r="W2602" s="8"/>
      <c r="X2602" s="58"/>
      <c r="Y2602" s="55"/>
      <c r="Z2602" s="55"/>
      <c r="AA2602" s="55"/>
      <c r="AB2602" s="8"/>
      <c r="AC2602" s="58"/>
      <c r="AD2602" s="55"/>
      <c r="AE2602" s="55"/>
      <c r="AF2602" s="55"/>
      <c r="AG2602" s="8"/>
      <c r="AH2602" s="58"/>
      <c r="AI2602" s="55"/>
      <c r="AJ2602" s="55"/>
      <c r="AK2602" s="55"/>
      <c r="AL2602" s="8">
        <v>0</v>
      </c>
      <c r="AM2602" s="58">
        <v>0</v>
      </c>
      <c r="AN2602" s="237">
        <v>1</v>
      </c>
      <c r="AO2602" s="228"/>
      <c r="AP2602" s="55"/>
      <c r="AQ2602" s="200">
        <v>0</v>
      </c>
      <c r="AR2602" s="201">
        <v>0</v>
      </c>
      <c r="AS2602" s="55">
        <v>1</v>
      </c>
      <c r="AT2602" s="55"/>
      <c r="AU2602" s="245">
        <v>0</v>
      </c>
      <c r="AV2602" s="200">
        <v>0</v>
      </c>
      <c r="AW2602" s="201">
        <v>0</v>
      </c>
      <c r="AX2602" s="423">
        <v>1</v>
      </c>
      <c r="AY2602" s="55"/>
      <c r="AZ2602" s="245">
        <v>0</v>
      </c>
      <c r="BA2602" s="200">
        <v>0</v>
      </c>
      <c r="BB2602" s="201">
        <v>0</v>
      </c>
      <c r="BC2602" s="425">
        <v>1</v>
      </c>
      <c r="BD2602" s="136"/>
    </row>
    <row r="2603" spans="1:56" ht="11.25" customHeight="1">
      <c r="A2603" s="123">
        <v>553</v>
      </c>
      <c r="B2603" s="55" t="s">
        <v>134</v>
      </c>
      <c r="C2603" s="345">
        <v>5</v>
      </c>
      <c r="D2603" s="57">
        <v>34299</v>
      </c>
      <c r="E2603" s="94">
        <v>0</v>
      </c>
      <c r="F2603" s="55" t="s">
        <v>132</v>
      </c>
      <c r="G2603" s="55" t="s">
        <v>748</v>
      </c>
      <c r="H2603" s="55" t="s">
        <v>133</v>
      </c>
      <c r="I2603" s="55" t="s">
        <v>849</v>
      </c>
      <c r="J2603" s="55" t="s">
        <v>129</v>
      </c>
      <c r="K2603" s="55" t="s">
        <v>848</v>
      </c>
      <c r="L2603" s="55"/>
      <c r="M2603" s="8"/>
      <c r="N2603" s="58"/>
      <c r="O2603" s="55"/>
      <c r="P2603" s="55"/>
      <c r="Q2603" s="55"/>
      <c r="R2603" s="8"/>
      <c r="S2603" s="58"/>
      <c r="T2603" s="55"/>
      <c r="U2603" s="55"/>
      <c r="V2603" s="55"/>
      <c r="W2603" s="8"/>
      <c r="X2603" s="58"/>
      <c r="Y2603" s="55"/>
      <c r="Z2603" s="55"/>
      <c r="AA2603" s="55"/>
      <c r="AB2603" s="8"/>
      <c r="AC2603" s="58"/>
      <c r="AD2603" s="55"/>
      <c r="AE2603" s="55"/>
      <c r="AF2603" s="55"/>
      <c r="AG2603" s="8"/>
      <c r="AH2603" s="58"/>
      <c r="AI2603" s="55"/>
      <c r="AJ2603" s="55"/>
      <c r="AK2603" s="55"/>
      <c r="AL2603" s="8">
        <v>0</v>
      </c>
      <c r="AM2603" s="58">
        <v>0</v>
      </c>
      <c r="AN2603" s="237">
        <v>1</v>
      </c>
      <c r="AO2603" s="228"/>
      <c r="AP2603" s="55"/>
      <c r="AQ2603" s="200">
        <v>0</v>
      </c>
      <c r="AR2603" s="201">
        <v>0</v>
      </c>
      <c r="AS2603" s="55">
        <v>1</v>
      </c>
      <c r="AT2603" s="55"/>
      <c r="AU2603" s="245">
        <v>0</v>
      </c>
      <c r="AV2603" s="200">
        <v>0</v>
      </c>
      <c r="AW2603" s="201">
        <v>0</v>
      </c>
      <c r="AX2603" s="423">
        <v>1</v>
      </c>
      <c r="AY2603" s="55"/>
      <c r="AZ2603" s="245">
        <v>0</v>
      </c>
      <c r="BA2603" s="200">
        <v>0</v>
      </c>
      <c r="BB2603" s="201">
        <v>0</v>
      </c>
      <c r="BC2603" s="425">
        <v>1</v>
      </c>
      <c r="BD2603" s="136"/>
    </row>
    <row r="2604" spans="1:56" ht="11.25" customHeight="1">
      <c r="A2604" s="357">
        <v>554</v>
      </c>
      <c r="B2604" s="263" t="s">
        <v>1192</v>
      </c>
      <c r="C2604" s="344">
        <v>0</v>
      </c>
      <c r="D2604" s="264"/>
      <c r="E2604" s="421">
        <v>1600</v>
      </c>
      <c r="F2604" s="263" t="s">
        <v>132</v>
      </c>
      <c r="G2604" s="263" t="s">
        <v>748</v>
      </c>
      <c r="H2604" s="263" t="s">
        <v>133</v>
      </c>
      <c r="I2604" s="263" t="s">
        <v>849</v>
      </c>
      <c r="J2604" s="263" t="s">
        <v>591</v>
      </c>
      <c r="K2604" s="263" t="s">
        <v>848</v>
      </c>
      <c r="L2604" s="263">
        <v>865.4</v>
      </c>
      <c r="M2604" s="265">
        <v>1024322.026043689</v>
      </c>
      <c r="N2604" s="268">
        <v>1.1836399653844336</v>
      </c>
      <c r="O2604" s="263">
        <v>1</v>
      </c>
      <c r="P2604" s="263"/>
      <c r="Q2604" s="267">
        <v>686.5</v>
      </c>
      <c r="R2604" s="265">
        <v>703023.96207003226</v>
      </c>
      <c r="S2604" s="268">
        <v>1.0240698646322393</v>
      </c>
      <c r="T2604" s="263">
        <v>1</v>
      </c>
      <c r="U2604" s="263"/>
      <c r="V2604" s="267">
        <v>442.51092499999999</v>
      </c>
      <c r="W2604" s="265">
        <v>406855.08093683422</v>
      </c>
      <c r="X2604" s="268">
        <v>0.91942381069311274</v>
      </c>
      <c r="Y2604" s="263">
        <v>1</v>
      </c>
      <c r="Z2604" s="263"/>
      <c r="AA2604" s="267">
        <v>3129.46</v>
      </c>
      <c r="AB2604" s="265">
        <v>2917324.0727985781</v>
      </c>
      <c r="AC2604" s="268">
        <v>0.93221324854721843</v>
      </c>
      <c r="AD2604" s="263">
        <v>1</v>
      </c>
      <c r="AE2604" s="263"/>
      <c r="AF2604" s="267">
        <v>5010.7</v>
      </c>
      <c r="AG2604" s="265">
        <v>4440976.1915228451</v>
      </c>
      <c r="AH2604" s="268">
        <v>0.88629855938747981</v>
      </c>
      <c r="AI2604" s="263">
        <v>1</v>
      </c>
      <c r="AJ2604" s="263"/>
      <c r="AK2604" s="263">
        <v>4368</v>
      </c>
      <c r="AL2604" s="265">
        <v>4060064.3399850838</v>
      </c>
      <c r="AM2604" s="268">
        <v>0.92950190933724441</v>
      </c>
      <c r="AN2604" s="263"/>
      <c r="AO2604" s="313"/>
      <c r="AP2604" s="263">
        <v>5721.98</v>
      </c>
      <c r="AQ2604" s="265">
        <v>5438248.8762854673</v>
      </c>
      <c r="AR2604" s="268">
        <v>0.95041382113979211</v>
      </c>
      <c r="AS2604" s="263"/>
      <c r="AT2604" s="263"/>
      <c r="AU2604" s="422">
        <v>5434.6980000000003</v>
      </c>
      <c r="AV2604" s="265">
        <v>5173692.6301506022</v>
      </c>
      <c r="AW2604" s="268">
        <v>0.95197426428305709</v>
      </c>
      <c r="AX2604" s="422"/>
      <c r="AY2604" s="263"/>
      <c r="AZ2604" s="422">
        <v>4633.7</v>
      </c>
      <c r="BA2604" s="265">
        <v>4590451.1598177273</v>
      </c>
      <c r="BB2604" s="268">
        <v>0.99066645657201102</v>
      </c>
      <c r="BC2604" s="422"/>
      <c r="BD2604" s="263"/>
    </row>
    <row r="2605" spans="1:56" s="4" customFormat="1" ht="11.25" customHeight="1">
      <c r="A2605" s="123">
        <v>554</v>
      </c>
      <c r="B2605" s="6" t="s">
        <v>1192</v>
      </c>
      <c r="C2605" s="345">
        <v>1</v>
      </c>
      <c r="D2605" s="57">
        <v>42458</v>
      </c>
      <c r="E2605" s="94">
        <v>800</v>
      </c>
      <c r="F2605" s="122" t="s">
        <v>132</v>
      </c>
      <c r="G2605" s="122" t="s">
        <v>748</v>
      </c>
      <c r="H2605" s="122" t="s">
        <v>133</v>
      </c>
      <c r="I2605" s="55" t="s">
        <v>849</v>
      </c>
      <c r="J2605" s="55" t="s">
        <v>591</v>
      </c>
      <c r="K2605" s="55" t="s">
        <v>848</v>
      </c>
      <c r="L2605" s="55">
        <v>774.6</v>
      </c>
      <c r="M2605" s="8">
        <v>922837.91904764553</v>
      </c>
      <c r="N2605" s="58">
        <v>1.1913735076783443</v>
      </c>
      <c r="O2605" s="55"/>
      <c r="P2605" s="55">
        <v>1</v>
      </c>
      <c r="Q2605" s="197">
        <v>59.123667526876822</v>
      </c>
      <c r="R2605" s="8">
        <v>63959.631630321754</v>
      </c>
      <c r="S2605" s="58">
        <v>1.0817940480645347</v>
      </c>
      <c r="T2605" s="55"/>
      <c r="U2605" s="55">
        <v>1</v>
      </c>
      <c r="V2605" s="197">
        <v>442.51092499999999</v>
      </c>
      <c r="W2605" s="8">
        <v>406855.08093683422</v>
      </c>
      <c r="X2605" s="58">
        <v>0.91942381069311274</v>
      </c>
      <c r="Y2605" s="55"/>
      <c r="Z2605" s="55">
        <v>1</v>
      </c>
      <c r="AA2605" s="197">
        <v>2835.9616102892819</v>
      </c>
      <c r="AB2605" s="8">
        <v>2635018.896911249</v>
      </c>
      <c r="AC2605" s="58">
        <v>0.92914476957340209</v>
      </c>
      <c r="AD2605" s="55"/>
      <c r="AE2605" s="55">
        <v>1</v>
      </c>
      <c r="AF2605" s="197">
        <v>3322.8649999999998</v>
      </c>
      <c r="AG2605" s="8">
        <v>2950215.092537947</v>
      </c>
      <c r="AH2605" s="58">
        <v>0.8878528295726571</v>
      </c>
      <c r="AI2605" s="55"/>
      <c r="AJ2605" s="55">
        <v>1</v>
      </c>
      <c r="AK2605" s="55">
        <v>1667.9860000000001</v>
      </c>
      <c r="AL2605" s="8">
        <v>1575672.9102036108</v>
      </c>
      <c r="AM2605" s="58">
        <v>0.94465595646702705</v>
      </c>
      <c r="AN2605" s="237">
        <v>1</v>
      </c>
      <c r="AO2605" s="228">
        <v>1</v>
      </c>
      <c r="AP2605" s="55">
        <v>3059.2559999999999</v>
      </c>
      <c r="AQ2605" s="200">
        <v>2902720.896889044</v>
      </c>
      <c r="AR2605" s="201">
        <v>0.94883229677053638</v>
      </c>
      <c r="AS2605" s="55">
        <v>1</v>
      </c>
      <c r="AT2605" s="55"/>
      <c r="AU2605" s="423">
        <v>2788.62</v>
      </c>
      <c r="AV2605" s="200">
        <v>2696635.8885992179</v>
      </c>
      <c r="AW2605" s="201">
        <v>0.96701446902023869</v>
      </c>
      <c r="AX2605" s="423">
        <v>1</v>
      </c>
      <c r="AY2605" s="55"/>
      <c r="AZ2605" s="423">
        <v>2752.3679999999999</v>
      </c>
      <c r="BA2605" s="200">
        <v>2679238.4483896592</v>
      </c>
      <c r="BB2605" s="201">
        <v>0.9734303146925336</v>
      </c>
      <c r="BC2605" s="425">
        <v>1</v>
      </c>
      <c r="BD2605" s="136"/>
    </row>
    <row r="2606" spans="1:56" ht="11.25" customHeight="1">
      <c r="A2606" s="123">
        <v>554</v>
      </c>
      <c r="B2606" s="6" t="s">
        <v>1192</v>
      </c>
      <c r="C2606" s="345">
        <v>2</v>
      </c>
      <c r="D2606" s="57">
        <v>42823</v>
      </c>
      <c r="E2606" s="94">
        <v>800</v>
      </c>
      <c r="F2606" s="122" t="s">
        <v>132</v>
      </c>
      <c r="G2606" s="122" t="s">
        <v>748</v>
      </c>
      <c r="H2606" s="122" t="s">
        <v>133</v>
      </c>
      <c r="I2606" s="55" t="s">
        <v>849</v>
      </c>
      <c r="J2606" s="55" t="s">
        <v>591</v>
      </c>
      <c r="K2606" s="55" t="s">
        <v>848</v>
      </c>
      <c r="L2606" s="55">
        <v>90.8</v>
      </c>
      <c r="M2606" s="8">
        <v>101484.10699604337</v>
      </c>
      <c r="N2606" s="58">
        <v>1.117666376608407</v>
      </c>
      <c r="O2606" s="55"/>
      <c r="P2606" s="55">
        <v>1</v>
      </c>
      <c r="Q2606" s="197">
        <v>627.37633247312317</v>
      </c>
      <c r="R2606" s="8">
        <v>639064.33043971029</v>
      </c>
      <c r="S2606" s="58">
        <v>1.0186299631682199</v>
      </c>
      <c r="T2606" s="55"/>
      <c r="U2606" s="55">
        <v>1</v>
      </c>
      <c r="V2606" s="197">
        <v>0</v>
      </c>
      <c r="W2606" s="8">
        <v>0</v>
      </c>
      <c r="X2606" s="58">
        <v>0</v>
      </c>
      <c r="Y2606" s="55"/>
      <c r="Z2606" s="55">
        <v>1</v>
      </c>
      <c r="AA2606" s="197">
        <v>293.49838971071824</v>
      </c>
      <c r="AB2606" s="8">
        <v>282305.17560498422</v>
      </c>
      <c r="AC2606" s="58">
        <v>0.96186277506746665</v>
      </c>
      <c r="AD2606" s="55"/>
      <c r="AE2606" s="55">
        <v>1</v>
      </c>
      <c r="AF2606" s="197">
        <v>1687.835</v>
      </c>
      <c r="AG2606" s="8">
        <v>1490761.0987925678</v>
      </c>
      <c r="AH2606" s="58">
        <v>0.8832386452423181</v>
      </c>
      <c r="AI2606" s="55"/>
      <c r="AJ2606" s="55">
        <v>1</v>
      </c>
      <c r="AK2606" s="55">
        <v>2699.7089999999998</v>
      </c>
      <c r="AL2606" s="8">
        <v>2484020.8946673768</v>
      </c>
      <c r="AM2606" s="58">
        <v>0.920106905843325</v>
      </c>
      <c r="AN2606" s="237">
        <v>1</v>
      </c>
      <c r="AO2606" s="228">
        <v>1</v>
      </c>
      <c r="AP2606" s="55">
        <v>2662.72</v>
      </c>
      <c r="AQ2606" s="200">
        <v>2535533.9413876524</v>
      </c>
      <c r="AR2606" s="201">
        <v>0.95223453513236567</v>
      </c>
      <c r="AS2606" s="56">
        <v>1</v>
      </c>
      <c r="AT2606" s="55"/>
      <c r="AU2606" s="423">
        <v>2646.078</v>
      </c>
      <c r="AV2606" s="200">
        <v>2477056.7415513834</v>
      </c>
      <c r="AW2606" s="201">
        <v>0.93612385634564943</v>
      </c>
      <c r="AX2606" s="423">
        <v>1</v>
      </c>
      <c r="AY2606" s="55"/>
      <c r="AZ2606" s="423">
        <v>1881.3320000000001</v>
      </c>
      <c r="BA2606" s="200">
        <v>1911212.7114280683</v>
      </c>
      <c r="BB2606" s="201">
        <v>1.0158827423485426</v>
      </c>
      <c r="BC2606" s="425">
        <v>1</v>
      </c>
      <c r="BD2606" s="136"/>
    </row>
    <row r="2607" spans="1:56" ht="11.25" customHeight="1">
      <c r="A2607" s="357">
        <v>555</v>
      </c>
      <c r="B2607" s="263" t="s">
        <v>1448</v>
      </c>
      <c r="C2607" s="344">
        <v>0</v>
      </c>
      <c r="D2607" s="264"/>
      <c r="E2607" s="421">
        <v>0</v>
      </c>
      <c r="F2607" s="263" t="s">
        <v>144</v>
      </c>
      <c r="G2607" s="263" t="s">
        <v>338</v>
      </c>
      <c r="H2607" s="263" t="s">
        <v>1512</v>
      </c>
      <c r="I2607" s="263" t="s">
        <v>849</v>
      </c>
      <c r="J2607" s="263" t="s">
        <v>596</v>
      </c>
      <c r="K2607" s="263" t="s">
        <v>688</v>
      </c>
      <c r="L2607" s="263"/>
      <c r="M2607" s="265"/>
      <c r="N2607" s="268"/>
      <c r="O2607" s="263"/>
      <c r="P2607" s="263"/>
      <c r="Q2607" s="263"/>
      <c r="R2607" s="265"/>
      <c r="S2607" s="268"/>
      <c r="T2607" s="263"/>
      <c r="U2607" s="263"/>
      <c r="V2607" s="263"/>
      <c r="W2607" s="265"/>
      <c r="X2607" s="268"/>
      <c r="Y2607" s="263"/>
      <c r="Z2607" s="263"/>
      <c r="AA2607" s="263"/>
      <c r="AB2607" s="265"/>
      <c r="AC2607" s="268"/>
      <c r="AD2607" s="263"/>
      <c r="AE2607" s="263"/>
      <c r="AF2607" s="263"/>
      <c r="AG2607" s="265"/>
      <c r="AH2607" s="268"/>
      <c r="AI2607" s="263"/>
      <c r="AJ2607" s="263"/>
      <c r="AK2607" s="263"/>
      <c r="AL2607" s="265">
        <v>0</v>
      </c>
      <c r="AM2607" s="268">
        <v>0</v>
      </c>
      <c r="AN2607" s="263"/>
      <c r="AO2607" s="313"/>
      <c r="AP2607" s="263">
        <v>0</v>
      </c>
      <c r="AQ2607" s="265">
        <v>0</v>
      </c>
      <c r="AR2607" s="268">
        <v>0</v>
      </c>
      <c r="AS2607" s="263"/>
      <c r="AT2607" s="263"/>
      <c r="AU2607" s="422">
        <v>0</v>
      </c>
      <c r="AV2607" s="265">
        <v>0</v>
      </c>
      <c r="AW2607" s="268">
        <v>0</v>
      </c>
      <c r="AX2607" s="422"/>
      <c r="AY2607" s="263"/>
      <c r="AZ2607" s="422">
        <v>0</v>
      </c>
      <c r="BA2607" s="265">
        <v>0</v>
      </c>
      <c r="BB2607" s="268">
        <v>0</v>
      </c>
      <c r="BC2607" s="422"/>
      <c r="BD2607" s="263"/>
    </row>
    <row r="2608" spans="1:56" ht="11.25" customHeight="1">
      <c r="A2608" s="123">
        <v>555</v>
      </c>
      <c r="B2608" s="55" t="s">
        <v>1448</v>
      </c>
      <c r="C2608" s="345">
        <v>1</v>
      </c>
      <c r="D2608" s="57">
        <v>36317</v>
      </c>
      <c r="E2608" s="8">
        <v>0</v>
      </c>
      <c r="F2608" s="55" t="s">
        <v>144</v>
      </c>
      <c r="G2608" s="55" t="s">
        <v>338</v>
      </c>
      <c r="H2608" s="55" t="s">
        <v>1512</v>
      </c>
      <c r="I2608" s="55" t="s">
        <v>849</v>
      </c>
      <c r="J2608" s="55" t="s">
        <v>596</v>
      </c>
      <c r="K2608" s="55" t="s">
        <v>688</v>
      </c>
      <c r="L2608" s="56"/>
      <c r="M2608" s="200"/>
      <c r="N2608" s="201"/>
      <c r="O2608" s="56"/>
      <c r="P2608" s="56"/>
      <c r="Q2608" s="56"/>
      <c r="R2608" s="200"/>
      <c r="S2608" s="58"/>
      <c r="T2608" s="56"/>
      <c r="U2608" s="56"/>
      <c r="V2608" s="56"/>
      <c r="W2608" s="200"/>
      <c r="X2608" s="58"/>
      <c r="Y2608" s="56"/>
      <c r="Z2608" s="56"/>
      <c r="AA2608" s="56"/>
      <c r="AB2608" s="8"/>
      <c r="AC2608" s="58"/>
      <c r="AD2608" s="56"/>
      <c r="AE2608" s="56"/>
      <c r="AF2608" s="56"/>
      <c r="AG2608" s="8"/>
      <c r="AH2608" s="58"/>
      <c r="AI2608" s="56"/>
      <c r="AJ2608" s="56"/>
      <c r="AK2608" s="55"/>
      <c r="AL2608" s="8">
        <v>0</v>
      </c>
      <c r="AM2608" s="58">
        <v>0</v>
      </c>
      <c r="AN2608" s="237">
        <v>1</v>
      </c>
      <c r="AO2608" s="228"/>
      <c r="AP2608" s="56">
        <v>0</v>
      </c>
      <c r="AQ2608" s="200">
        <v>0</v>
      </c>
      <c r="AR2608" s="201">
        <v>0</v>
      </c>
      <c r="AS2608" s="56">
        <v>1</v>
      </c>
      <c r="AT2608" s="56"/>
      <c r="AU2608" s="423">
        <v>0</v>
      </c>
      <c r="AV2608" s="200">
        <v>0</v>
      </c>
      <c r="AW2608" s="201">
        <v>0</v>
      </c>
      <c r="AX2608" s="423">
        <v>1</v>
      </c>
      <c r="AY2608" s="56"/>
      <c r="AZ2608" s="423">
        <v>0</v>
      </c>
      <c r="BA2608" s="200">
        <v>0</v>
      </c>
      <c r="BB2608" s="201">
        <v>0</v>
      </c>
      <c r="BC2608" s="425">
        <v>1</v>
      </c>
      <c r="BD2608" s="139"/>
    </row>
    <row r="2609" spans="1:56" s="4" customFormat="1" ht="11.25" customHeight="1">
      <c r="A2609" s="123">
        <v>555</v>
      </c>
      <c r="B2609" s="55" t="s">
        <v>1448</v>
      </c>
      <c r="C2609" s="345">
        <v>2</v>
      </c>
      <c r="D2609" s="57">
        <v>36317</v>
      </c>
      <c r="E2609" s="8">
        <v>0</v>
      </c>
      <c r="F2609" s="55" t="s">
        <v>144</v>
      </c>
      <c r="G2609" s="55" t="s">
        <v>338</v>
      </c>
      <c r="H2609" s="55" t="s">
        <v>1512</v>
      </c>
      <c r="I2609" s="55" t="s">
        <v>849</v>
      </c>
      <c r="J2609" s="55" t="s">
        <v>596</v>
      </c>
      <c r="K2609" s="55" t="s">
        <v>688</v>
      </c>
      <c r="L2609" s="56"/>
      <c r="M2609" s="200"/>
      <c r="N2609" s="201"/>
      <c r="O2609" s="56"/>
      <c r="P2609" s="56"/>
      <c r="Q2609" s="56"/>
      <c r="R2609" s="200"/>
      <c r="S2609" s="58"/>
      <c r="T2609" s="56"/>
      <c r="U2609" s="56"/>
      <c r="V2609" s="56"/>
      <c r="W2609" s="200"/>
      <c r="X2609" s="58"/>
      <c r="Y2609" s="56"/>
      <c r="Z2609" s="56"/>
      <c r="AA2609" s="56"/>
      <c r="AB2609" s="8"/>
      <c r="AC2609" s="58"/>
      <c r="AD2609" s="56"/>
      <c r="AE2609" s="56"/>
      <c r="AF2609" s="56"/>
      <c r="AG2609" s="8"/>
      <c r="AH2609" s="58"/>
      <c r="AI2609" s="56"/>
      <c r="AJ2609" s="56"/>
      <c r="AK2609" s="55"/>
      <c r="AL2609" s="8">
        <v>0</v>
      </c>
      <c r="AM2609" s="58">
        <v>0</v>
      </c>
      <c r="AN2609" s="237">
        <v>1</v>
      </c>
      <c r="AO2609" s="228"/>
      <c r="AP2609" s="56">
        <v>0</v>
      </c>
      <c r="AQ2609" s="200">
        <v>0</v>
      </c>
      <c r="AR2609" s="201">
        <v>0</v>
      </c>
      <c r="AS2609" s="56">
        <v>1</v>
      </c>
      <c r="AT2609" s="56"/>
      <c r="AU2609" s="423">
        <v>0</v>
      </c>
      <c r="AV2609" s="200">
        <v>0</v>
      </c>
      <c r="AW2609" s="201">
        <v>0</v>
      </c>
      <c r="AX2609" s="423">
        <v>1</v>
      </c>
      <c r="AY2609" s="56"/>
      <c r="AZ2609" s="423">
        <v>0</v>
      </c>
      <c r="BA2609" s="200">
        <v>0</v>
      </c>
      <c r="BB2609" s="201">
        <v>0</v>
      </c>
      <c r="BC2609" s="425">
        <v>1</v>
      </c>
      <c r="BD2609" s="139"/>
    </row>
    <row r="2610" spans="1:56" ht="11.25" customHeight="1">
      <c r="A2610" s="123">
        <v>555</v>
      </c>
      <c r="B2610" s="55" t="s">
        <v>1448</v>
      </c>
      <c r="C2610" s="345">
        <v>3</v>
      </c>
      <c r="D2610" s="57">
        <v>36317</v>
      </c>
      <c r="E2610" s="8">
        <v>0</v>
      </c>
      <c r="F2610" s="55" t="s">
        <v>144</v>
      </c>
      <c r="G2610" s="55" t="s">
        <v>338</v>
      </c>
      <c r="H2610" s="55" t="s">
        <v>1512</v>
      </c>
      <c r="I2610" s="55" t="s">
        <v>849</v>
      </c>
      <c r="J2610" s="55" t="s">
        <v>596</v>
      </c>
      <c r="K2610" s="55" t="s">
        <v>688</v>
      </c>
      <c r="L2610" s="56"/>
      <c r="M2610" s="200"/>
      <c r="N2610" s="201"/>
      <c r="O2610" s="56"/>
      <c r="P2610" s="56"/>
      <c r="Q2610" s="56"/>
      <c r="R2610" s="200"/>
      <c r="S2610" s="58"/>
      <c r="T2610" s="56"/>
      <c r="U2610" s="56"/>
      <c r="V2610" s="56"/>
      <c r="W2610" s="200"/>
      <c r="X2610" s="58"/>
      <c r="Y2610" s="56"/>
      <c r="Z2610" s="56"/>
      <c r="AA2610" s="56"/>
      <c r="AB2610" s="8"/>
      <c r="AC2610" s="58"/>
      <c r="AD2610" s="56"/>
      <c r="AE2610" s="56"/>
      <c r="AF2610" s="56"/>
      <c r="AG2610" s="8"/>
      <c r="AH2610" s="58"/>
      <c r="AI2610" s="56"/>
      <c r="AJ2610" s="56"/>
      <c r="AK2610" s="55"/>
      <c r="AL2610" s="8">
        <v>0</v>
      </c>
      <c r="AM2610" s="58">
        <v>0</v>
      </c>
      <c r="AN2610" s="237">
        <v>1</v>
      </c>
      <c r="AO2610" s="228"/>
      <c r="AP2610" s="56">
        <v>0</v>
      </c>
      <c r="AQ2610" s="200">
        <v>0</v>
      </c>
      <c r="AR2610" s="201">
        <v>0</v>
      </c>
      <c r="AS2610" s="56">
        <v>1</v>
      </c>
      <c r="AT2610" s="56"/>
      <c r="AU2610" s="423">
        <v>0</v>
      </c>
      <c r="AV2610" s="200">
        <v>0</v>
      </c>
      <c r="AW2610" s="201">
        <v>0</v>
      </c>
      <c r="AX2610" s="423">
        <v>1</v>
      </c>
      <c r="AY2610" s="56"/>
      <c r="AZ2610" s="423">
        <v>0</v>
      </c>
      <c r="BA2610" s="200">
        <v>0</v>
      </c>
      <c r="BB2610" s="201">
        <v>0</v>
      </c>
      <c r="BC2610" s="425">
        <v>1</v>
      </c>
      <c r="BD2610" s="139"/>
    </row>
    <row r="2611" spans="1:56" s="4" customFormat="1" ht="11.25" customHeight="1">
      <c r="A2611" s="123">
        <v>555</v>
      </c>
      <c r="B2611" s="136" t="s">
        <v>1448</v>
      </c>
      <c r="C2611" s="346">
        <v>4</v>
      </c>
      <c r="D2611" s="140">
        <v>36317</v>
      </c>
      <c r="E2611" s="126">
        <v>0</v>
      </c>
      <c r="F2611" s="136" t="s">
        <v>144</v>
      </c>
      <c r="G2611" s="136" t="s">
        <v>338</v>
      </c>
      <c r="H2611" s="55" t="s">
        <v>1512</v>
      </c>
      <c r="I2611" s="136" t="s">
        <v>849</v>
      </c>
      <c r="J2611" s="136" t="s">
        <v>596</v>
      </c>
      <c r="K2611" s="55" t="s">
        <v>688</v>
      </c>
      <c r="L2611" s="139"/>
      <c r="M2611" s="233"/>
      <c r="N2611" s="234"/>
      <c r="O2611" s="139"/>
      <c r="P2611" s="139"/>
      <c r="Q2611" s="139"/>
      <c r="R2611" s="233"/>
      <c r="S2611" s="221"/>
      <c r="T2611" s="139"/>
      <c r="U2611" s="139"/>
      <c r="V2611" s="139"/>
      <c r="W2611" s="233"/>
      <c r="X2611" s="221"/>
      <c r="Y2611" s="139"/>
      <c r="Z2611" s="139"/>
      <c r="AA2611" s="139"/>
      <c r="AB2611" s="126"/>
      <c r="AC2611" s="221"/>
      <c r="AD2611" s="139"/>
      <c r="AE2611" s="139"/>
      <c r="AF2611" s="139"/>
      <c r="AG2611" s="126"/>
      <c r="AH2611" s="221"/>
      <c r="AI2611" s="139"/>
      <c r="AJ2611" s="139"/>
      <c r="AK2611" s="136"/>
      <c r="AL2611" s="8">
        <v>0</v>
      </c>
      <c r="AM2611" s="58">
        <v>0</v>
      </c>
      <c r="AN2611" s="237">
        <v>1</v>
      </c>
      <c r="AO2611" s="237"/>
      <c r="AP2611" s="139">
        <v>0</v>
      </c>
      <c r="AQ2611" s="200">
        <v>0</v>
      </c>
      <c r="AR2611" s="201">
        <v>0</v>
      </c>
      <c r="AS2611" s="139">
        <v>1</v>
      </c>
      <c r="AT2611" s="139"/>
      <c r="AU2611" s="423">
        <v>0</v>
      </c>
      <c r="AV2611" s="200">
        <v>0</v>
      </c>
      <c r="AW2611" s="201">
        <v>0</v>
      </c>
      <c r="AX2611" s="423">
        <v>1</v>
      </c>
      <c r="AY2611" s="139"/>
      <c r="AZ2611" s="423">
        <v>0</v>
      </c>
      <c r="BA2611" s="200">
        <v>0</v>
      </c>
      <c r="BB2611" s="201">
        <v>0</v>
      </c>
      <c r="BC2611" s="425">
        <v>1</v>
      </c>
      <c r="BD2611" s="139"/>
    </row>
    <row r="2612" spans="1:56" s="4" customFormat="1" ht="11.25" customHeight="1">
      <c r="A2612" s="357">
        <v>556</v>
      </c>
      <c r="B2612" s="263" t="s">
        <v>1450</v>
      </c>
      <c r="C2612" s="344">
        <v>0</v>
      </c>
      <c r="D2612" s="264"/>
      <c r="E2612" s="421">
        <v>1320</v>
      </c>
      <c r="F2612" s="263" t="s">
        <v>312</v>
      </c>
      <c r="G2612" s="263" t="s">
        <v>748</v>
      </c>
      <c r="H2612" s="263" t="s">
        <v>313</v>
      </c>
      <c r="I2612" s="263" t="s">
        <v>849</v>
      </c>
      <c r="J2612" s="263" t="s">
        <v>591</v>
      </c>
      <c r="K2612" s="263" t="s">
        <v>848</v>
      </c>
      <c r="L2612" s="263"/>
      <c r="M2612" s="265"/>
      <c r="N2612" s="268"/>
      <c r="O2612" s="263"/>
      <c r="P2612" s="263"/>
      <c r="Q2612" s="263"/>
      <c r="R2612" s="265"/>
      <c r="S2612" s="268"/>
      <c r="T2612" s="263"/>
      <c r="U2612" s="263"/>
      <c r="V2612" s="263"/>
      <c r="W2612" s="265"/>
      <c r="X2612" s="268"/>
      <c r="Y2612" s="263"/>
      <c r="Z2612" s="263"/>
      <c r="AA2612" s="263"/>
      <c r="AB2612" s="265"/>
      <c r="AC2612" s="268"/>
      <c r="AD2612" s="263"/>
      <c r="AE2612" s="263"/>
      <c r="AF2612" s="263"/>
      <c r="AG2612" s="265"/>
      <c r="AH2612" s="268"/>
      <c r="AI2612" s="263"/>
      <c r="AJ2612" s="263"/>
      <c r="AK2612" s="263"/>
      <c r="AL2612" s="265">
        <v>0</v>
      </c>
      <c r="AM2612" s="268">
        <v>0</v>
      </c>
      <c r="AN2612" s="263"/>
      <c r="AO2612" s="313"/>
      <c r="AP2612" s="263">
        <v>0</v>
      </c>
      <c r="AQ2612" s="265">
        <v>0</v>
      </c>
      <c r="AR2612" s="268">
        <v>0</v>
      </c>
      <c r="AS2612" s="263"/>
      <c r="AT2612" s="263"/>
      <c r="AU2612" s="422">
        <v>2115.0049999999997</v>
      </c>
      <c r="AV2612" s="265">
        <v>1871426.1163433245</v>
      </c>
      <c r="AW2612" s="268">
        <v>0.88483295138466567</v>
      </c>
      <c r="AX2612" s="422"/>
      <c r="AY2612" s="263"/>
      <c r="AZ2612" s="422">
        <v>2097.86</v>
      </c>
      <c r="BA2612" s="265">
        <v>1915428.4086363469</v>
      </c>
      <c r="BB2612" s="268">
        <v>0.91303919643653375</v>
      </c>
      <c r="BC2612" s="422"/>
      <c r="BD2612" s="263"/>
    </row>
    <row r="2613" spans="1:56" ht="11.25" customHeight="1">
      <c r="A2613" s="123">
        <v>556</v>
      </c>
      <c r="B2613" s="55" t="s">
        <v>1451</v>
      </c>
      <c r="C2613" s="345">
        <v>1</v>
      </c>
      <c r="D2613" s="57">
        <v>45292</v>
      </c>
      <c r="E2613" s="94">
        <v>660</v>
      </c>
      <c r="F2613" s="55" t="s">
        <v>312</v>
      </c>
      <c r="G2613" s="55" t="s">
        <v>748</v>
      </c>
      <c r="H2613" s="55" t="s">
        <v>313</v>
      </c>
      <c r="I2613" s="55" t="s">
        <v>849</v>
      </c>
      <c r="J2613" s="55" t="s">
        <v>591</v>
      </c>
      <c r="K2613" s="55" t="s">
        <v>848</v>
      </c>
      <c r="L2613" s="56"/>
      <c r="M2613" s="200"/>
      <c r="N2613" s="201"/>
      <c r="O2613" s="56"/>
      <c r="P2613" s="56"/>
      <c r="Q2613" s="56"/>
      <c r="R2613" s="200"/>
      <c r="S2613" s="201"/>
      <c r="T2613" s="56"/>
      <c r="U2613" s="56"/>
      <c r="V2613" s="56"/>
      <c r="W2613" s="200"/>
      <c r="X2613" s="201"/>
      <c r="Y2613" s="56"/>
      <c r="Z2613" s="56"/>
      <c r="AA2613" s="56"/>
      <c r="AB2613" s="200"/>
      <c r="AC2613" s="201"/>
      <c r="AD2613" s="56"/>
      <c r="AE2613" s="56"/>
      <c r="AF2613" s="56"/>
      <c r="AG2613" s="200"/>
      <c r="AH2613" s="201"/>
      <c r="AI2613" s="56"/>
      <c r="AJ2613" s="56"/>
      <c r="AK2613" s="55"/>
      <c r="AL2613" s="8">
        <v>0</v>
      </c>
      <c r="AM2613" s="58">
        <v>0</v>
      </c>
      <c r="AN2613" s="237">
        <v>1</v>
      </c>
      <c r="AO2613" s="228"/>
      <c r="AP2613" s="56">
        <v>0</v>
      </c>
      <c r="AQ2613" s="200">
        <v>0</v>
      </c>
      <c r="AR2613" s="201">
        <v>0</v>
      </c>
      <c r="AS2613" s="56">
        <v>1</v>
      </c>
      <c r="AT2613" s="55">
        <v>1</v>
      </c>
      <c r="AU2613" s="423">
        <v>1966.3749999999998</v>
      </c>
      <c r="AV2613" s="200">
        <v>1747315.8716580535</v>
      </c>
      <c r="AW2613" s="201">
        <v>0.88859748097796898</v>
      </c>
      <c r="AX2613" s="423">
        <v>1</v>
      </c>
      <c r="AY2613" s="56">
        <v>1</v>
      </c>
      <c r="AZ2613" s="423">
        <v>1121</v>
      </c>
      <c r="BA2613" s="200">
        <v>1026986.8604706483</v>
      </c>
      <c r="BB2613" s="201">
        <v>0.91613457669103315</v>
      </c>
      <c r="BC2613" s="425">
        <v>1</v>
      </c>
      <c r="BD2613" s="136">
        <v>1</v>
      </c>
    </row>
    <row r="2614" spans="1:56" ht="11.25" customHeight="1">
      <c r="A2614" s="123">
        <v>556</v>
      </c>
      <c r="B2614" s="55" t="s">
        <v>1451</v>
      </c>
      <c r="C2614" s="345">
        <v>2</v>
      </c>
      <c r="D2614" s="57">
        <v>45649</v>
      </c>
      <c r="E2614" s="94">
        <v>660</v>
      </c>
      <c r="F2614" s="55" t="s">
        <v>312</v>
      </c>
      <c r="G2614" s="55" t="s">
        <v>748</v>
      </c>
      <c r="H2614" s="55" t="s">
        <v>313</v>
      </c>
      <c r="I2614" s="55" t="s">
        <v>849</v>
      </c>
      <c r="J2614" s="55" t="s">
        <v>591</v>
      </c>
      <c r="K2614" s="55" t="s">
        <v>848</v>
      </c>
      <c r="L2614" s="139"/>
      <c r="M2614" s="233"/>
      <c r="N2614" s="234"/>
      <c r="O2614" s="139"/>
      <c r="P2614" s="139"/>
      <c r="Q2614" s="139"/>
      <c r="R2614" s="233"/>
      <c r="S2614" s="234"/>
      <c r="T2614" s="139"/>
      <c r="U2614" s="139"/>
      <c r="V2614" s="139"/>
      <c r="W2614" s="233"/>
      <c r="X2614" s="234"/>
      <c r="Y2614" s="139"/>
      <c r="Z2614" s="139"/>
      <c r="AA2614" s="139"/>
      <c r="AB2614" s="233"/>
      <c r="AC2614" s="234"/>
      <c r="AD2614" s="139"/>
      <c r="AE2614" s="139"/>
      <c r="AF2614" s="139"/>
      <c r="AG2614" s="233"/>
      <c r="AH2614" s="234"/>
      <c r="AI2614" s="139"/>
      <c r="AJ2614" s="139"/>
      <c r="AK2614" s="136"/>
      <c r="AL2614" s="126"/>
      <c r="AM2614" s="221"/>
      <c r="AN2614" s="237"/>
      <c r="AO2614" s="237"/>
      <c r="AP2614" s="139"/>
      <c r="AQ2614" s="233"/>
      <c r="AR2614" s="234"/>
      <c r="AS2614" s="139"/>
      <c r="AT2614" s="139"/>
      <c r="AU2614" s="423">
        <v>148.63</v>
      </c>
      <c r="AV2614" s="200">
        <v>124110.24468527132</v>
      </c>
      <c r="AW2614" s="201">
        <v>0.83502822233244511</v>
      </c>
      <c r="AX2614" s="423">
        <v>1</v>
      </c>
      <c r="AY2614" s="139">
        <v>1</v>
      </c>
      <c r="AZ2614" s="424">
        <v>976.86</v>
      </c>
      <c r="BA2614" s="200">
        <v>888441.54816569842</v>
      </c>
      <c r="BB2614" s="201">
        <v>0.90948707917787441</v>
      </c>
      <c r="BC2614" s="425">
        <v>1</v>
      </c>
      <c r="BD2614" s="136">
        <v>1</v>
      </c>
    </row>
    <row r="2615" spans="1:56" s="4" customFormat="1" ht="11.25" customHeight="1">
      <c r="A2615" s="357">
        <v>557</v>
      </c>
      <c r="B2615" s="279" t="s">
        <v>1452</v>
      </c>
      <c r="C2615" s="347">
        <v>0</v>
      </c>
      <c r="D2615" s="280"/>
      <c r="E2615" s="421">
        <v>0</v>
      </c>
      <c r="F2615" s="263" t="s">
        <v>459</v>
      </c>
      <c r="G2615" s="263" t="s">
        <v>748</v>
      </c>
      <c r="H2615" s="263" t="s">
        <v>460</v>
      </c>
      <c r="I2615" s="263" t="s">
        <v>849</v>
      </c>
      <c r="J2615" s="263" t="s">
        <v>596</v>
      </c>
      <c r="K2615" s="263" t="s">
        <v>688</v>
      </c>
      <c r="L2615" s="279"/>
      <c r="M2615" s="269"/>
      <c r="N2615" s="282"/>
      <c r="O2615" s="279"/>
      <c r="P2615" s="279"/>
      <c r="Q2615" s="284"/>
      <c r="R2615" s="269"/>
      <c r="S2615" s="282"/>
      <c r="T2615" s="279"/>
      <c r="U2615" s="279"/>
      <c r="V2615" s="284"/>
      <c r="W2615" s="269"/>
      <c r="X2615" s="282"/>
      <c r="Y2615" s="279"/>
      <c r="Z2615" s="279"/>
      <c r="AA2615" s="284"/>
      <c r="AB2615" s="269"/>
      <c r="AC2615" s="282"/>
      <c r="AD2615" s="279"/>
      <c r="AE2615" s="279"/>
      <c r="AF2615" s="284"/>
      <c r="AG2615" s="269"/>
      <c r="AH2615" s="282"/>
      <c r="AI2615" s="279"/>
      <c r="AJ2615" s="279"/>
      <c r="AK2615" s="279"/>
      <c r="AL2615" s="265">
        <v>0</v>
      </c>
      <c r="AM2615" s="268">
        <v>0</v>
      </c>
      <c r="AN2615" s="279"/>
      <c r="AO2615" s="316"/>
      <c r="AP2615" s="279">
        <v>0</v>
      </c>
      <c r="AQ2615" s="265">
        <v>0</v>
      </c>
      <c r="AR2615" s="268">
        <v>0</v>
      </c>
      <c r="AS2615" s="279"/>
      <c r="AT2615" s="279"/>
      <c r="AU2615" s="422">
        <v>0</v>
      </c>
      <c r="AV2615" s="265">
        <v>0</v>
      </c>
      <c r="AW2615" s="268">
        <v>0</v>
      </c>
      <c r="AX2615" s="422"/>
      <c r="AY2615" s="279"/>
      <c r="AZ2615" s="422">
        <v>0</v>
      </c>
      <c r="BA2615" s="265">
        <v>0</v>
      </c>
      <c r="BB2615" s="268">
        <v>0</v>
      </c>
      <c r="BC2615" s="422"/>
      <c r="BD2615" s="279"/>
    </row>
    <row r="2616" spans="1:56" ht="11.25" customHeight="1">
      <c r="A2616" s="123">
        <v>557</v>
      </c>
      <c r="B2616" s="55" t="s">
        <v>1452</v>
      </c>
      <c r="C2616" s="345">
        <v>1</v>
      </c>
      <c r="D2616" s="57">
        <v>33329</v>
      </c>
      <c r="E2616" s="94">
        <v>0</v>
      </c>
      <c r="F2616" s="55" t="s">
        <v>459</v>
      </c>
      <c r="G2616" s="55" t="s">
        <v>748</v>
      </c>
      <c r="H2616" s="55" t="s">
        <v>460</v>
      </c>
      <c r="I2616" s="55" t="s">
        <v>849</v>
      </c>
      <c r="J2616" s="55" t="s">
        <v>596</v>
      </c>
      <c r="K2616" s="55" t="s">
        <v>688</v>
      </c>
      <c r="L2616" s="55"/>
      <c r="M2616" s="8"/>
      <c r="N2616" s="58"/>
      <c r="O2616" s="55"/>
      <c r="P2616" s="55"/>
      <c r="Q2616" s="197"/>
      <c r="R2616" s="8"/>
      <c r="S2616" s="58"/>
      <c r="T2616" s="55"/>
      <c r="U2616" s="55"/>
      <c r="V2616" s="197"/>
      <c r="W2616" s="8"/>
      <c r="X2616" s="58"/>
      <c r="Y2616" s="55"/>
      <c r="Z2616" s="55"/>
      <c r="AA2616" s="197"/>
      <c r="AB2616" s="8"/>
      <c r="AC2616" s="58"/>
      <c r="AD2616" s="55"/>
      <c r="AE2616" s="55"/>
      <c r="AF2616" s="197"/>
      <c r="AG2616" s="8"/>
      <c r="AH2616" s="58"/>
      <c r="AI2616" s="55"/>
      <c r="AJ2616" s="55"/>
      <c r="AK2616" s="55"/>
      <c r="AL2616" s="8">
        <v>0</v>
      </c>
      <c r="AM2616" s="58">
        <v>0</v>
      </c>
      <c r="AN2616" s="237">
        <v>1</v>
      </c>
      <c r="AO2616" s="228"/>
      <c r="AP2616" s="55">
        <v>0</v>
      </c>
      <c r="AQ2616" s="200">
        <v>0</v>
      </c>
      <c r="AR2616" s="201">
        <v>0</v>
      </c>
      <c r="AS2616" s="55">
        <v>1</v>
      </c>
      <c r="AT2616" s="55"/>
      <c r="AU2616" s="423">
        <v>0</v>
      </c>
      <c r="AV2616" s="200">
        <v>0</v>
      </c>
      <c r="AW2616" s="201">
        <v>0</v>
      </c>
      <c r="AX2616" s="423">
        <v>1</v>
      </c>
      <c r="AY2616" s="55"/>
      <c r="AZ2616" s="423">
        <v>0</v>
      </c>
      <c r="BA2616" s="200">
        <v>0</v>
      </c>
      <c r="BB2616" s="201">
        <v>0</v>
      </c>
      <c r="BC2616" s="425">
        <v>1</v>
      </c>
      <c r="BD2616" s="136"/>
    </row>
    <row r="2617" spans="1:56" ht="11.25" customHeight="1">
      <c r="A2617" s="123">
        <v>557</v>
      </c>
      <c r="B2617" s="55" t="s">
        <v>1452</v>
      </c>
      <c r="C2617" s="345">
        <v>2</v>
      </c>
      <c r="D2617" s="57">
        <v>33329</v>
      </c>
      <c r="E2617" s="94">
        <v>0</v>
      </c>
      <c r="F2617" s="55" t="s">
        <v>459</v>
      </c>
      <c r="G2617" s="55" t="s">
        <v>748</v>
      </c>
      <c r="H2617" s="55" t="s">
        <v>460</v>
      </c>
      <c r="I2617" s="55" t="s">
        <v>849</v>
      </c>
      <c r="J2617" s="55" t="s">
        <v>596</v>
      </c>
      <c r="K2617" s="55" t="s">
        <v>688</v>
      </c>
      <c r="L2617" s="55"/>
      <c r="M2617" s="8"/>
      <c r="N2617" s="58"/>
      <c r="O2617" s="55"/>
      <c r="P2617" s="55"/>
      <c r="Q2617" s="197"/>
      <c r="R2617" s="8"/>
      <c r="S2617" s="58"/>
      <c r="T2617" s="55"/>
      <c r="U2617" s="55"/>
      <c r="V2617" s="197"/>
      <c r="W2617" s="8"/>
      <c r="X2617" s="58"/>
      <c r="Y2617" s="55"/>
      <c r="Z2617" s="55"/>
      <c r="AA2617" s="197"/>
      <c r="AB2617" s="8"/>
      <c r="AC2617" s="58"/>
      <c r="AD2617" s="55"/>
      <c r="AE2617" s="55"/>
      <c r="AF2617" s="197"/>
      <c r="AG2617" s="8"/>
      <c r="AH2617" s="58"/>
      <c r="AI2617" s="55"/>
      <c r="AJ2617" s="55"/>
      <c r="AK2617" s="55"/>
      <c r="AL2617" s="8">
        <v>0</v>
      </c>
      <c r="AM2617" s="58">
        <v>0</v>
      </c>
      <c r="AN2617" s="237">
        <v>1</v>
      </c>
      <c r="AO2617" s="228"/>
      <c r="AP2617" s="55">
        <v>0</v>
      </c>
      <c r="AQ2617" s="200">
        <v>0</v>
      </c>
      <c r="AR2617" s="201">
        <v>0</v>
      </c>
      <c r="AS2617" s="55">
        <v>1</v>
      </c>
      <c r="AT2617" s="55"/>
      <c r="AU2617" s="423">
        <v>0</v>
      </c>
      <c r="AV2617" s="200">
        <v>0</v>
      </c>
      <c r="AW2617" s="201">
        <v>0</v>
      </c>
      <c r="AX2617" s="423">
        <v>1</v>
      </c>
      <c r="AY2617" s="55"/>
      <c r="AZ2617" s="423">
        <v>0</v>
      </c>
      <c r="BA2617" s="200">
        <v>0</v>
      </c>
      <c r="BB2617" s="201">
        <v>0</v>
      </c>
      <c r="BC2617" s="425">
        <v>1</v>
      </c>
      <c r="BD2617" s="136"/>
    </row>
    <row r="2618" spans="1:56" ht="11.25" customHeight="1">
      <c r="A2618" s="357">
        <v>558</v>
      </c>
      <c r="B2618" s="279" t="s">
        <v>1456</v>
      </c>
      <c r="C2618" s="347">
        <v>0</v>
      </c>
      <c r="D2618" s="280"/>
      <c r="E2618" s="421">
        <v>1980</v>
      </c>
      <c r="F2618" s="263" t="s">
        <v>832</v>
      </c>
      <c r="G2618" s="263" t="s">
        <v>589</v>
      </c>
      <c r="H2618" s="351" t="s">
        <v>590</v>
      </c>
      <c r="I2618" s="263" t="s">
        <v>849</v>
      </c>
      <c r="J2618" s="263" t="s">
        <v>591</v>
      </c>
      <c r="K2618" s="263" t="s">
        <v>848</v>
      </c>
      <c r="L2618" s="284"/>
      <c r="M2618" s="269"/>
      <c r="N2618" s="282"/>
      <c r="O2618" s="279"/>
      <c r="P2618" s="279"/>
      <c r="Q2618" s="284"/>
      <c r="R2618" s="269"/>
      <c r="S2618" s="282"/>
      <c r="T2618" s="279"/>
      <c r="U2618" s="279"/>
      <c r="V2618" s="284"/>
      <c r="W2618" s="269"/>
      <c r="X2618" s="282"/>
      <c r="Y2618" s="279"/>
      <c r="Z2618" s="279"/>
      <c r="AA2618" s="284"/>
      <c r="AB2618" s="269"/>
      <c r="AC2618" s="282"/>
      <c r="AD2618" s="279"/>
      <c r="AE2618" s="279"/>
      <c r="AF2618" s="284"/>
      <c r="AG2618" s="269"/>
      <c r="AH2618" s="282"/>
      <c r="AI2618" s="279"/>
      <c r="AJ2618" s="279"/>
      <c r="AK2618" s="279">
        <v>600</v>
      </c>
      <c r="AL2618" s="265">
        <v>351466.09370525402</v>
      </c>
      <c r="AM2618" s="268">
        <v>0.58577682284209098</v>
      </c>
      <c r="AN2618" s="263"/>
      <c r="AO2618" s="316"/>
      <c r="AP2618" s="279">
        <v>5180</v>
      </c>
      <c r="AQ2618" s="265">
        <v>4726069.2024163809</v>
      </c>
      <c r="AR2618" s="268">
        <v>0.91236857189505427</v>
      </c>
      <c r="AS2618" s="279"/>
      <c r="AT2618" s="279"/>
      <c r="AU2618" s="422">
        <v>9148.0689330000005</v>
      </c>
      <c r="AV2618" s="265">
        <v>8703416.013628846</v>
      </c>
      <c r="AW2618" s="268">
        <v>0.95139379440319372</v>
      </c>
      <c r="AX2618" s="422"/>
      <c r="AY2618" s="279"/>
      <c r="AZ2618" s="422">
        <v>11874.806570651621</v>
      </c>
      <c r="BA2618" s="265">
        <v>10457132.693898648</v>
      </c>
      <c r="BB2618" s="268">
        <v>0.88061499205749338</v>
      </c>
      <c r="BC2618" s="422"/>
      <c r="BD2618" s="279"/>
    </row>
    <row r="2619" spans="1:56" s="4" customFormat="1" ht="11.25" customHeight="1">
      <c r="A2619" s="123">
        <v>558</v>
      </c>
      <c r="B2619" s="55" t="s">
        <v>1456</v>
      </c>
      <c r="C2619" s="345">
        <v>1</v>
      </c>
      <c r="D2619" s="57">
        <v>44944</v>
      </c>
      <c r="E2619" s="94">
        <v>660</v>
      </c>
      <c r="F2619" s="55" t="s">
        <v>832</v>
      </c>
      <c r="G2619" s="55" t="s">
        <v>589</v>
      </c>
      <c r="H2619" s="55" t="s">
        <v>590</v>
      </c>
      <c r="I2619" s="55" t="s">
        <v>849</v>
      </c>
      <c r="J2619" s="55" t="s">
        <v>591</v>
      </c>
      <c r="K2619" s="55" t="s">
        <v>848</v>
      </c>
      <c r="L2619" s="197"/>
      <c r="M2619" s="8"/>
      <c r="N2619" s="58"/>
      <c r="O2619" s="55"/>
      <c r="P2619" s="55"/>
      <c r="Q2619" s="197"/>
      <c r="R2619" s="8"/>
      <c r="S2619" s="58"/>
      <c r="T2619" s="55"/>
      <c r="U2619" s="55"/>
      <c r="V2619" s="222"/>
      <c r="W2619" s="8"/>
      <c r="X2619" s="58"/>
      <c r="Y2619" s="55"/>
      <c r="Z2619" s="55"/>
      <c r="AA2619" s="222"/>
      <c r="AB2619" s="8"/>
      <c r="AC2619" s="58"/>
      <c r="AD2619" s="55"/>
      <c r="AE2619" s="55"/>
      <c r="AF2619" s="222"/>
      <c r="AG2619" s="8"/>
      <c r="AH2619" s="58"/>
      <c r="AI2619" s="55"/>
      <c r="AJ2619" s="55"/>
      <c r="AK2619" s="55">
        <v>600</v>
      </c>
      <c r="AL2619" s="8">
        <v>351466.09370525402</v>
      </c>
      <c r="AM2619" s="58">
        <v>0.58577682284209098</v>
      </c>
      <c r="AN2619" s="237">
        <v>1</v>
      </c>
      <c r="AO2619" s="228">
        <v>1</v>
      </c>
      <c r="AP2619" s="55">
        <v>4840</v>
      </c>
      <c r="AQ2619" s="200">
        <v>4588064.2711188486</v>
      </c>
      <c r="AR2619" s="201">
        <v>0.94794716345430752</v>
      </c>
      <c r="AS2619" s="55">
        <v>1</v>
      </c>
      <c r="AT2619" s="55">
        <v>1</v>
      </c>
      <c r="AU2619" s="423">
        <v>4257.8775900000001</v>
      </c>
      <c r="AV2619" s="200">
        <v>3979433.6508599254</v>
      </c>
      <c r="AW2619" s="201">
        <v>0.9346049919814452</v>
      </c>
      <c r="AX2619" s="423">
        <v>1</v>
      </c>
      <c r="AY2619" s="55">
        <v>1</v>
      </c>
      <c r="AZ2619" s="426">
        <v>4316.8883500000002</v>
      </c>
      <c r="BA2619" s="200">
        <v>3778973.5530940979</v>
      </c>
      <c r="BB2619" s="201">
        <v>0.87539293275771135</v>
      </c>
      <c r="BC2619" s="425">
        <v>1</v>
      </c>
      <c r="BD2619" s="136">
        <v>1</v>
      </c>
    </row>
    <row r="2620" spans="1:56" ht="11.25" customHeight="1">
      <c r="A2620" s="123">
        <v>558</v>
      </c>
      <c r="B2620" s="55" t="s">
        <v>1456</v>
      </c>
      <c r="C2620" s="345">
        <v>2</v>
      </c>
      <c r="D2620" s="57">
        <v>45311</v>
      </c>
      <c r="E2620" s="94">
        <v>660</v>
      </c>
      <c r="F2620" s="55" t="s">
        <v>832</v>
      </c>
      <c r="G2620" s="55" t="s">
        <v>589</v>
      </c>
      <c r="H2620" s="55" t="s">
        <v>590</v>
      </c>
      <c r="I2620" s="55" t="s">
        <v>849</v>
      </c>
      <c r="J2620" s="55" t="s">
        <v>591</v>
      </c>
      <c r="K2620" s="55" t="s">
        <v>848</v>
      </c>
      <c r="L2620" s="197"/>
      <c r="M2620" s="8"/>
      <c r="N2620" s="58"/>
      <c r="O2620" s="55"/>
      <c r="P2620" s="55"/>
      <c r="Q2620" s="197"/>
      <c r="R2620" s="8"/>
      <c r="S2620" s="58"/>
      <c r="T2620" s="55"/>
      <c r="U2620" s="55"/>
      <c r="V2620" s="197"/>
      <c r="W2620" s="8"/>
      <c r="X2620" s="58"/>
      <c r="Y2620" s="55"/>
      <c r="Z2620" s="55"/>
      <c r="AA2620" s="197"/>
      <c r="AB2620" s="8"/>
      <c r="AC2620" s="58"/>
      <c r="AD2620" s="55"/>
      <c r="AE2620" s="55"/>
      <c r="AF2620" s="197"/>
      <c r="AG2620" s="8"/>
      <c r="AH2620" s="58"/>
      <c r="AI2620" s="55"/>
      <c r="AJ2620" s="55"/>
      <c r="AK2620" s="55"/>
      <c r="AL2620" s="8">
        <v>0</v>
      </c>
      <c r="AM2620" s="58">
        <v>0</v>
      </c>
      <c r="AN2620" s="237">
        <v>1</v>
      </c>
      <c r="AO2620" s="228"/>
      <c r="AP2620" s="55">
        <v>340</v>
      </c>
      <c r="AQ2620" s="200">
        <v>138004.93129753196</v>
      </c>
      <c r="AR2620" s="201">
        <v>0.40589685675744691</v>
      </c>
      <c r="AS2620" s="55">
        <v>1</v>
      </c>
      <c r="AT2620" s="55">
        <v>1</v>
      </c>
      <c r="AU2620" s="423">
        <v>4890.1913430000004</v>
      </c>
      <c r="AV2620" s="200">
        <v>4723982.3627689201</v>
      </c>
      <c r="AW2620" s="201">
        <v>0.96601176343150696</v>
      </c>
      <c r="AX2620" s="423">
        <v>1</v>
      </c>
      <c r="AY2620" s="55">
        <v>1</v>
      </c>
      <c r="AZ2620" s="426">
        <v>4140.1182720000006</v>
      </c>
      <c r="BA2620" s="200">
        <v>3770953.3602235164</v>
      </c>
      <c r="BB2620" s="201">
        <v>0.91083227880875284</v>
      </c>
      <c r="BC2620" s="425">
        <v>1</v>
      </c>
      <c r="BD2620" s="136">
        <v>1</v>
      </c>
    </row>
    <row r="2621" spans="1:56" s="105" customFormat="1" ht="11.25" customHeight="1">
      <c r="A2621" s="383">
        <v>558</v>
      </c>
      <c r="B2621" s="122" t="s">
        <v>1456</v>
      </c>
      <c r="C2621" s="384">
        <v>3</v>
      </c>
      <c r="D2621" s="385">
        <v>45823</v>
      </c>
      <c r="E2621" s="430">
        <v>660</v>
      </c>
      <c r="F2621" s="122" t="s">
        <v>832</v>
      </c>
      <c r="G2621" s="122" t="s">
        <v>589</v>
      </c>
      <c r="H2621" s="122" t="s">
        <v>590</v>
      </c>
      <c r="I2621" s="122" t="s">
        <v>849</v>
      </c>
      <c r="J2621" s="122" t="s">
        <v>591</v>
      </c>
      <c r="K2621" s="122" t="s">
        <v>848</v>
      </c>
      <c r="L2621" s="442"/>
      <c r="M2621" s="138"/>
      <c r="N2621" s="386"/>
      <c r="O2621" s="137"/>
      <c r="P2621" s="137"/>
      <c r="Q2621" s="442"/>
      <c r="R2621" s="138"/>
      <c r="S2621" s="386"/>
      <c r="T2621" s="137"/>
      <c r="U2621" s="137"/>
      <c r="V2621" s="442"/>
      <c r="W2621" s="138"/>
      <c r="X2621" s="386"/>
      <c r="Y2621" s="137"/>
      <c r="Z2621" s="137"/>
      <c r="AA2621" s="442"/>
      <c r="AB2621" s="138"/>
      <c r="AC2621" s="386"/>
      <c r="AD2621" s="137"/>
      <c r="AE2621" s="137"/>
      <c r="AF2621" s="442"/>
      <c r="AG2621" s="138"/>
      <c r="AH2621" s="386"/>
      <c r="AI2621" s="137"/>
      <c r="AJ2621" s="137"/>
      <c r="AK2621" s="137"/>
      <c r="AL2621" s="138"/>
      <c r="AM2621" s="386"/>
      <c r="AN2621" s="335"/>
      <c r="AO2621" s="335"/>
      <c r="AP2621" s="137"/>
      <c r="AQ2621" s="387"/>
      <c r="AR2621" s="388"/>
      <c r="AS2621" s="137"/>
      <c r="AT2621" s="137"/>
      <c r="AU2621" s="431"/>
      <c r="AV2621" s="387"/>
      <c r="AW2621" s="388"/>
      <c r="AX2621" s="431"/>
      <c r="AY2621" s="137"/>
      <c r="AZ2621" s="432">
        <v>3417.7999486516205</v>
      </c>
      <c r="BA2621" s="200">
        <v>2907205.7805810324</v>
      </c>
      <c r="BB2621" s="201">
        <v>0.85060735685480193</v>
      </c>
      <c r="BC2621" s="433">
        <v>1</v>
      </c>
      <c r="BD2621" s="136">
        <v>1</v>
      </c>
    </row>
    <row r="2622" spans="1:56" ht="11.25" customHeight="1">
      <c r="A2622" s="357">
        <v>559</v>
      </c>
      <c r="B2622" s="279" t="s">
        <v>1457</v>
      </c>
      <c r="C2622" s="347">
        <v>0</v>
      </c>
      <c r="D2622" s="280"/>
      <c r="E2622" s="421">
        <v>1320</v>
      </c>
      <c r="F2622" s="263" t="s">
        <v>312</v>
      </c>
      <c r="G2622" s="263" t="s">
        <v>748</v>
      </c>
      <c r="H2622" s="263" t="s">
        <v>313</v>
      </c>
      <c r="I2622" s="263" t="s">
        <v>849</v>
      </c>
      <c r="J2622" s="263" t="s">
        <v>591</v>
      </c>
      <c r="K2622" s="263" t="s">
        <v>848</v>
      </c>
      <c r="L2622" s="279"/>
      <c r="M2622" s="269"/>
      <c r="N2622" s="282"/>
      <c r="O2622" s="279"/>
      <c r="P2622" s="279"/>
      <c r="Q2622" s="279"/>
      <c r="R2622" s="269"/>
      <c r="S2622" s="282"/>
      <c r="T2622" s="279"/>
      <c r="U2622" s="279"/>
      <c r="V2622" s="279"/>
      <c r="W2622" s="269"/>
      <c r="X2622" s="282"/>
      <c r="Y2622" s="279"/>
      <c r="Z2622" s="279"/>
      <c r="AA2622" s="279"/>
      <c r="AB2622" s="269"/>
      <c r="AC2622" s="282"/>
      <c r="AD2622" s="279"/>
      <c r="AE2622" s="279"/>
      <c r="AF2622" s="279"/>
      <c r="AG2622" s="269"/>
      <c r="AH2622" s="282"/>
      <c r="AI2622" s="279"/>
      <c r="AJ2622" s="279"/>
      <c r="AK2622" s="279"/>
      <c r="AL2622" s="265">
        <v>0</v>
      </c>
      <c r="AM2622" s="268">
        <v>0</v>
      </c>
      <c r="AN2622" s="263"/>
      <c r="AO2622" s="316"/>
      <c r="AP2622" s="279">
        <v>0</v>
      </c>
      <c r="AQ2622" s="265">
        <v>0</v>
      </c>
      <c r="AR2622" s="268">
        <v>0</v>
      </c>
      <c r="AS2622" s="279"/>
      <c r="AT2622" s="279"/>
      <c r="AU2622" s="422">
        <v>2540.64</v>
      </c>
      <c r="AV2622" s="265">
        <v>2287261.0340262749</v>
      </c>
      <c r="AW2622" s="268">
        <v>0.90026963049714837</v>
      </c>
      <c r="AX2622" s="422"/>
      <c r="AY2622" s="279"/>
      <c r="AZ2622" s="422">
        <v>5137.7836000000007</v>
      </c>
      <c r="BA2622" s="265">
        <v>4388280.6113892104</v>
      </c>
      <c r="BB2622" s="268">
        <v>0.85411939330983311</v>
      </c>
      <c r="BC2622" s="422"/>
      <c r="BD2622" s="279"/>
    </row>
    <row r="2623" spans="1:56" ht="11.25" customHeight="1">
      <c r="A2623" s="123">
        <v>559</v>
      </c>
      <c r="B2623" s="55" t="s">
        <v>1457</v>
      </c>
      <c r="C2623" s="345">
        <v>1</v>
      </c>
      <c r="D2623" s="196">
        <v>45292</v>
      </c>
      <c r="E2623" s="94">
        <v>660</v>
      </c>
      <c r="F2623" s="55" t="s">
        <v>312</v>
      </c>
      <c r="G2623" s="55" t="s">
        <v>748</v>
      </c>
      <c r="H2623" s="55" t="s">
        <v>313</v>
      </c>
      <c r="I2623" s="55" t="s">
        <v>849</v>
      </c>
      <c r="J2623" s="55" t="s">
        <v>591</v>
      </c>
      <c r="K2623" s="55" t="s">
        <v>848</v>
      </c>
      <c r="L2623" s="55"/>
      <c r="M2623" s="8"/>
      <c r="N2623" s="58"/>
      <c r="O2623" s="55"/>
      <c r="P2623" s="55"/>
      <c r="Q2623" s="55"/>
      <c r="R2623" s="8"/>
      <c r="S2623" s="58"/>
      <c r="T2623" s="55"/>
      <c r="U2623" s="55"/>
      <c r="V2623" s="55"/>
      <c r="W2623" s="8"/>
      <c r="X2623" s="58"/>
      <c r="Y2623" s="55"/>
      <c r="Z2623" s="55"/>
      <c r="AA2623" s="55"/>
      <c r="AB2623" s="8"/>
      <c r="AC2623" s="58"/>
      <c r="AD2623" s="55"/>
      <c r="AE2623" s="55"/>
      <c r="AF2623" s="55"/>
      <c r="AG2623" s="8"/>
      <c r="AH2623" s="58"/>
      <c r="AI2623" s="55"/>
      <c r="AJ2623" s="55"/>
      <c r="AK2623" s="55"/>
      <c r="AL2623" s="8">
        <v>0</v>
      </c>
      <c r="AM2623" s="58">
        <v>0</v>
      </c>
      <c r="AN2623" s="237">
        <v>1</v>
      </c>
      <c r="AO2623" s="228"/>
      <c r="AP2623" s="55">
        <v>0</v>
      </c>
      <c r="AQ2623" s="200">
        <v>0</v>
      </c>
      <c r="AR2623" s="201">
        <v>0</v>
      </c>
      <c r="AS2623" s="55">
        <v>1</v>
      </c>
      <c r="AT2623" s="55">
        <v>1</v>
      </c>
      <c r="AU2623" s="423">
        <v>2540.64</v>
      </c>
      <c r="AV2623" s="200">
        <v>2287261.0340262749</v>
      </c>
      <c r="AW2623" s="201">
        <v>0.90026963049714837</v>
      </c>
      <c r="AX2623" s="423">
        <v>1</v>
      </c>
      <c r="AY2623" s="55">
        <v>1</v>
      </c>
      <c r="AZ2623" s="424">
        <v>3082.67</v>
      </c>
      <c r="BA2623" s="200">
        <v>3071796.3070059973</v>
      </c>
      <c r="BB2623" s="201">
        <v>0.9964726380073109</v>
      </c>
      <c r="BC2623" s="425">
        <v>1</v>
      </c>
      <c r="BD2623" s="136">
        <v>1</v>
      </c>
    </row>
    <row r="2624" spans="1:56" s="105" customFormat="1" ht="11.25" customHeight="1">
      <c r="A2624" s="383">
        <v>559</v>
      </c>
      <c r="B2624" s="137" t="s">
        <v>1457</v>
      </c>
      <c r="C2624" s="384">
        <v>2</v>
      </c>
      <c r="D2624" s="443">
        <v>45847</v>
      </c>
      <c r="E2624" s="430">
        <v>660</v>
      </c>
      <c r="F2624" s="122" t="s">
        <v>312</v>
      </c>
      <c r="G2624" s="122" t="s">
        <v>748</v>
      </c>
      <c r="H2624" s="122" t="s">
        <v>313</v>
      </c>
      <c r="I2624" s="122" t="s">
        <v>849</v>
      </c>
      <c r="J2624" s="122" t="s">
        <v>591</v>
      </c>
      <c r="K2624" s="122" t="s">
        <v>848</v>
      </c>
      <c r="L2624" s="122"/>
      <c r="M2624" s="369"/>
      <c r="N2624" s="370"/>
      <c r="O2624" s="122"/>
      <c r="P2624" s="122"/>
      <c r="Q2624" s="122"/>
      <c r="R2624" s="369"/>
      <c r="S2624" s="370"/>
      <c r="T2624" s="122"/>
      <c r="U2624" s="122"/>
      <c r="V2624" s="122"/>
      <c r="W2624" s="369"/>
      <c r="X2624" s="370"/>
      <c r="Y2624" s="122"/>
      <c r="Z2624" s="122"/>
      <c r="AA2624" s="122"/>
      <c r="AB2624" s="369"/>
      <c r="AC2624" s="370"/>
      <c r="AD2624" s="122"/>
      <c r="AE2624" s="122"/>
      <c r="AF2624" s="122"/>
      <c r="AG2624" s="369"/>
      <c r="AH2624" s="370"/>
      <c r="AI2624" s="122"/>
      <c r="AJ2624" s="122"/>
      <c r="AK2624" s="122"/>
      <c r="AL2624" s="369"/>
      <c r="AM2624" s="370"/>
      <c r="AN2624" s="335"/>
      <c r="AO2624" s="371"/>
      <c r="AP2624" s="122"/>
      <c r="AQ2624" s="372"/>
      <c r="AR2624" s="373"/>
      <c r="AS2624" s="122"/>
      <c r="AT2624" s="122"/>
      <c r="AU2624" s="431"/>
      <c r="AV2624" s="372"/>
      <c r="AW2624" s="373"/>
      <c r="AX2624" s="431"/>
      <c r="AY2624" s="122"/>
      <c r="AZ2624" s="437">
        <v>2055.1136000000001</v>
      </c>
      <c r="BA2624" s="200">
        <v>1316484.304383212</v>
      </c>
      <c r="BB2624" s="201">
        <v>0.64058955397074502</v>
      </c>
      <c r="BC2624" s="433">
        <v>1</v>
      </c>
      <c r="BD2624" s="136">
        <v>1</v>
      </c>
    </row>
    <row r="2625" spans="1:56" s="4" customFormat="1" ht="11.25" customHeight="1">
      <c r="A2625" s="357">
        <v>560</v>
      </c>
      <c r="B2625" s="279" t="s">
        <v>1461</v>
      </c>
      <c r="C2625" s="347">
        <v>0</v>
      </c>
      <c r="D2625" s="280"/>
      <c r="E2625" s="421">
        <v>344</v>
      </c>
      <c r="F2625" s="279" t="s">
        <v>305</v>
      </c>
      <c r="G2625" s="279" t="s">
        <v>338</v>
      </c>
      <c r="H2625" s="279" t="s">
        <v>1513</v>
      </c>
      <c r="I2625" s="263" t="s">
        <v>849</v>
      </c>
      <c r="J2625" s="263" t="s">
        <v>591</v>
      </c>
      <c r="K2625" s="263" t="s">
        <v>848</v>
      </c>
      <c r="L2625" s="263"/>
      <c r="M2625" s="265"/>
      <c r="N2625" s="268"/>
      <c r="O2625" s="263"/>
      <c r="P2625" s="263"/>
      <c r="Q2625" s="263"/>
      <c r="R2625" s="265"/>
      <c r="S2625" s="268"/>
      <c r="T2625" s="263"/>
      <c r="U2625" s="263"/>
      <c r="V2625" s="263"/>
      <c r="W2625" s="265"/>
      <c r="X2625" s="268"/>
      <c r="Y2625" s="263"/>
      <c r="Z2625" s="263"/>
      <c r="AA2625" s="263"/>
      <c r="AB2625" s="265"/>
      <c r="AC2625" s="268"/>
      <c r="AD2625" s="263"/>
      <c r="AE2625" s="263"/>
      <c r="AF2625" s="263"/>
      <c r="AG2625" s="265"/>
      <c r="AH2625" s="268"/>
      <c r="AI2625" s="263"/>
      <c r="AJ2625" s="263"/>
      <c r="AK2625" s="263"/>
      <c r="AL2625" s="265">
        <v>0</v>
      </c>
      <c r="AM2625" s="268">
        <v>0</v>
      </c>
      <c r="AN2625" s="263"/>
      <c r="AO2625" s="313"/>
      <c r="AP2625" s="263">
        <v>409.58400000000006</v>
      </c>
      <c r="AQ2625" s="265">
        <v>425967.36000000004</v>
      </c>
      <c r="AR2625" s="268">
        <v>1.04</v>
      </c>
      <c r="AS2625" s="263"/>
      <c r="AT2625" s="263"/>
      <c r="AU2625" s="422">
        <v>1306.401595</v>
      </c>
      <c r="AV2625" s="265">
        <v>1273201.9527422728</v>
      </c>
      <c r="AW2625" s="268">
        <v>0.97458695520214267</v>
      </c>
      <c r="AX2625" s="422"/>
      <c r="AY2625" s="263"/>
      <c r="AZ2625" s="422">
        <v>1262.498683</v>
      </c>
      <c r="BA2625" s="265">
        <v>1359749.3623250478</v>
      </c>
      <c r="BB2625" s="268">
        <v>1.0770303214051336</v>
      </c>
      <c r="BC2625" s="422"/>
      <c r="BD2625" s="263"/>
    </row>
    <row r="2626" spans="1:56" ht="11.25" customHeight="1">
      <c r="A2626" s="123">
        <v>560</v>
      </c>
      <c r="B2626" s="55" t="s">
        <v>1462</v>
      </c>
      <c r="C2626" s="345">
        <v>1</v>
      </c>
      <c r="D2626" s="57">
        <v>40818</v>
      </c>
      <c r="E2626" s="8">
        <v>150</v>
      </c>
      <c r="F2626" s="55" t="s">
        <v>305</v>
      </c>
      <c r="G2626" s="55" t="s">
        <v>338</v>
      </c>
      <c r="H2626" s="55" t="s">
        <v>1513</v>
      </c>
      <c r="I2626" s="55" t="s">
        <v>849</v>
      </c>
      <c r="J2626" s="55" t="s">
        <v>591</v>
      </c>
      <c r="K2626" s="55" t="s">
        <v>848</v>
      </c>
      <c r="L2626" s="55"/>
      <c r="M2626" s="8"/>
      <c r="N2626" s="58"/>
      <c r="O2626" s="55"/>
      <c r="P2626" s="55"/>
      <c r="Q2626" s="55"/>
      <c r="R2626" s="8"/>
      <c r="S2626" s="58"/>
      <c r="T2626" s="55"/>
      <c r="U2626" s="55"/>
      <c r="V2626" s="55"/>
      <c r="W2626" s="8"/>
      <c r="X2626" s="58"/>
      <c r="Y2626" s="55"/>
      <c r="Z2626" s="55"/>
      <c r="AA2626" s="55"/>
      <c r="AB2626" s="8"/>
      <c r="AC2626" s="58"/>
      <c r="AD2626" s="55"/>
      <c r="AE2626" s="55"/>
      <c r="AF2626" s="55"/>
      <c r="AG2626" s="8"/>
      <c r="AH2626" s="58"/>
      <c r="AI2626" s="55"/>
      <c r="AJ2626" s="55"/>
      <c r="AK2626" s="55"/>
      <c r="AL2626" s="8">
        <v>0</v>
      </c>
      <c r="AM2626" s="58">
        <v>0</v>
      </c>
      <c r="AN2626" s="237">
        <v>1</v>
      </c>
      <c r="AO2626" s="228"/>
      <c r="AP2626" s="55">
        <v>204.05600000000001</v>
      </c>
      <c r="AQ2626" s="200">
        <v>212218.24000000002</v>
      </c>
      <c r="AR2626" s="201">
        <v>1.04</v>
      </c>
      <c r="AS2626" s="55">
        <v>1</v>
      </c>
      <c r="AT2626" s="55"/>
      <c r="AU2626" s="423">
        <v>694.20415200000002</v>
      </c>
      <c r="AV2626" s="200">
        <v>674758.36969990737</v>
      </c>
      <c r="AW2626" s="201">
        <v>0.97198838087604433</v>
      </c>
      <c r="AX2626" s="423">
        <v>1</v>
      </c>
      <c r="AY2626" s="55"/>
      <c r="AZ2626" s="423">
        <v>555.959608</v>
      </c>
      <c r="BA2626" s="200">
        <v>580663.77252085588</v>
      </c>
      <c r="BB2626" s="201">
        <v>1.0444351786809229</v>
      </c>
      <c r="BC2626" s="425">
        <v>1</v>
      </c>
      <c r="BD2626" s="136"/>
    </row>
    <row r="2627" spans="1:56" ht="11.25" customHeight="1">
      <c r="A2627" s="123">
        <v>560</v>
      </c>
      <c r="B2627" s="55" t="s">
        <v>1462</v>
      </c>
      <c r="C2627" s="345">
        <v>2</v>
      </c>
      <c r="D2627" s="57">
        <v>40912</v>
      </c>
      <c r="E2627" s="8">
        <v>150</v>
      </c>
      <c r="F2627" s="55" t="s">
        <v>305</v>
      </c>
      <c r="G2627" s="55" t="s">
        <v>338</v>
      </c>
      <c r="H2627" s="55" t="s">
        <v>1513</v>
      </c>
      <c r="I2627" s="55" t="s">
        <v>849</v>
      </c>
      <c r="J2627" s="55" t="s">
        <v>591</v>
      </c>
      <c r="K2627" s="55" t="s">
        <v>848</v>
      </c>
      <c r="L2627" s="55"/>
      <c r="M2627" s="8"/>
      <c r="N2627" s="58"/>
      <c r="O2627" s="55"/>
      <c r="P2627" s="55"/>
      <c r="Q2627" s="55"/>
      <c r="R2627" s="8"/>
      <c r="S2627" s="58"/>
      <c r="T2627" s="55"/>
      <c r="U2627" s="55"/>
      <c r="V2627" s="55"/>
      <c r="W2627" s="8"/>
      <c r="X2627" s="58"/>
      <c r="Y2627" s="55"/>
      <c r="Z2627" s="55"/>
      <c r="AA2627" s="55"/>
      <c r="AB2627" s="8"/>
      <c r="AC2627" s="58"/>
      <c r="AD2627" s="55"/>
      <c r="AE2627" s="55"/>
      <c r="AF2627" s="55"/>
      <c r="AG2627" s="8"/>
      <c r="AH2627" s="58"/>
      <c r="AI2627" s="55"/>
      <c r="AJ2627" s="55"/>
      <c r="AK2627" s="55"/>
      <c r="AL2627" s="8">
        <v>0</v>
      </c>
      <c r="AM2627" s="58">
        <v>0</v>
      </c>
      <c r="AN2627" s="237">
        <v>1</v>
      </c>
      <c r="AO2627" s="228"/>
      <c r="AP2627" s="55">
        <v>205.52800000000002</v>
      </c>
      <c r="AQ2627" s="200">
        <v>213749.12000000002</v>
      </c>
      <c r="AR2627" s="201">
        <v>1.04</v>
      </c>
      <c r="AS2627" s="55">
        <v>1</v>
      </c>
      <c r="AT2627" s="55"/>
      <c r="AU2627" s="423">
        <v>612.19744300000002</v>
      </c>
      <c r="AV2627" s="200">
        <v>598443.58304236538</v>
      </c>
      <c r="AW2627" s="201">
        <v>0.97753362070537986</v>
      </c>
      <c r="AX2627" s="423">
        <v>1</v>
      </c>
      <c r="AY2627" s="55"/>
      <c r="AZ2627" s="423">
        <v>624.71907499999998</v>
      </c>
      <c r="BA2627" s="200">
        <v>662188.7143138845</v>
      </c>
      <c r="BB2627" s="201">
        <v>1.0599783819853501</v>
      </c>
      <c r="BC2627" s="425">
        <v>1</v>
      </c>
      <c r="BD2627" s="136"/>
    </row>
    <row r="2628" spans="1:56" s="105" customFormat="1" ht="11.25" customHeight="1">
      <c r="A2628" s="383">
        <v>560</v>
      </c>
      <c r="B2628" s="122" t="s">
        <v>1462</v>
      </c>
      <c r="C2628" s="384">
        <v>3</v>
      </c>
      <c r="D2628" s="385">
        <v>45689</v>
      </c>
      <c r="E2628" s="138">
        <v>19</v>
      </c>
      <c r="F2628" s="122" t="s">
        <v>305</v>
      </c>
      <c r="G2628" s="122" t="s">
        <v>338</v>
      </c>
      <c r="H2628" s="122" t="s">
        <v>1513</v>
      </c>
      <c r="I2628" s="122" t="s">
        <v>849</v>
      </c>
      <c r="J2628" s="122" t="s">
        <v>591</v>
      </c>
      <c r="K2628" s="122" t="s">
        <v>848</v>
      </c>
      <c r="L2628" s="137"/>
      <c r="M2628" s="138"/>
      <c r="N2628" s="386"/>
      <c r="O2628" s="137"/>
      <c r="P2628" s="137"/>
      <c r="Q2628" s="137"/>
      <c r="R2628" s="138"/>
      <c r="S2628" s="386"/>
      <c r="T2628" s="137"/>
      <c r="U2628" s="137"/>
      <c r="V2628" s="137"/>
      <c r="W2628" s="138"/>
      <c r="X2628" s="386"/>
      <c r="Y2628" s="137"/>
      <c r="Z2628" s="137"/>
      <c r="AA2628" s="137"/>
      <c r="AB2628" s="138"/>
      <c r="AC2628" s="386"/>
      <c r="AD2628" s="137"/>
      <c r="AE2628" s="137"/>
      <c r="AF2628" s="137"/>
      <c r="AG2628" s="138"/>
      <c r="AH2628" s="386"/>
      <c r="AI2628" s="137"/>
      <c r="AJ2628" s="137"/>
      <c r="AK2628" s="137"/>
      <c r="AL2628" s="138"/>
      <c r="AM2628" s="386"/>
      <c r="AN2628" s="335"/>
      <c r="AO2628" s="335"/>
      <c r="AP2628" s="137"/>
      <c r="AQ2628" s="387"/>
      <c r="AR2628" s="388"/>
      <c r="AS2628" s="137"/>
      <c r="AT2628" s="137"/>
      <c r="AU2628" s="431"/>
      <c r="AV2628" s="387"/>
      <c r="AW2628" s="388"/>
      <c r="AX2628" s="431"/>
      <c r="AY2628" s="137"/>
      <c r="AZ2628" s="431">
        <v>35.33</v>
      </c>
      <c r="BA2628" s="200">
        <v>50476.046893108374</v>
      </c>
      <c r="BB2628" s="201">
        <v>1.4287021481208144</v>
      </c>
      <c r="BC2628" s="433">
        <v>1</v>
      </c>
      <c r="BD2628" s="136">
        <v>1</v>
      </c>
    </row>
    <row r="2629" spans="1:56" s="105" customFormat="1" ht="11.25" customHeight="1">
      <c r="A2629" s="383">
        <v>560</v>
      </c>
      <c r="B2629" s="122" t="s">
        <v>1462</v>
      </c>
      <c r="C2629" s="384">
        <v>4</v>
      </c>
      <c r="D2629" s="385">
        <v>45690</v>
      </c>
      <c r="E2629" s="138">
        <v>19</v>
      </c>
      <c r="F2629" s="122" t="s">
        <v>305</v>
      </c>
      <c r="G2629" s="122" t="s">
        <v>338</v>
      </c>
      <c r="H2629" s="122" t="s">
        <v>1513</v>
      </c>
      <c r="I2629" s="122" t="s">
        <v>849</v>
      </c>
      <c r="J2629" s="122" t="s">
        <v>591</v>
      </c>
      <c r="K2629" s="122" t="s">
        <v>848</v>
      </c>
      <c r="L2629" s="137"/>
      <c r="M2629" s="138"/>
      <c r="N2629" s="386"/>
      <c r="O2629" s="137"/>
      <c r="P2629" s="137"/>
      <c r="Q2629" s="137"/>
      <c r="R2629" s="138"/>
      <c r="S2629" s="386"/>
      <c r="T2629" s="137"/>
      <c r="U2629" s="137"/>
      <c r="V2629" s="137"/>
      <c r="W2629" s="138"/>
      <c r="X2629" s="386"/>
      <c r="Y2629" s="137"/>
      <c r="Z2629" s="137"/>
      <c r="AA2629" s="137"/>
      <c r="AB2629" s="138"/>
      <c r="AC2629" s="386"/>
      <c r="AD2629" s="137"/>
      <c r="AE2629" s="137"/>
      <c r="AF2629" s="137"/>
      <c r="AG2629" s="138"/>
      <c r="AH2629" s="386"/>
      <c r="AI2629" s="137"/>
      <c r="AJ2629" s="137"/>
      <c r="AK2629" s="137"/>
      <c r="AL2629" s="138"/>
      <c r="AM2629" s="386"/>
      <c r="AN2629" s="335"/>
      <c r="AO2629" s="335"/>
      <c r="AP2629" s="137"/>
      <c r="AQ2629" s="387"/>
      <c r="AR2629" s="388"/>
      <c r="AS2629" s="137"/>
      <c r="AT2629" s="137"/>
      <c r="AU2629" s="431"/>
      <c r="AV2629" s="387"/>
      <c r="AW2629" s="388"/>
      <c r="AX2629" s="431"/>
      <c r="AY2629" s="137"/>
      <c r="AZ2629" s="431">
        <v>35.33</v>
      </c>
      <c r="BA2629" s="200">
        <v>50476.058515310135</v>
      </c>
      <c r="BB2629" s="201">
        <v>1.4287024770820871</v>
      </c>
      <c r="BC2629" s="433">
        <v>1</v>
      </c>
      <c r="BD2629" s="136">
        <v>1</v>
      </c>
    </row>
    <row r="2630" spans="1:56" s="105" customFormat="1" ht="11.25" customHeight="1">
      <c r="A2630" s="383">
        <v>560</v>
      </c>
      <c r="B2630" s="122" t="s">
        <v>1462</v>
      </c>
      <c r="C2630" s="384">
        <v>5</v>
      </c>
      <c r="D2630" s="385">
        <v>45691</v>
      </c>
      <c r="E2630" s="116">
        <v>6</v>
      </c>
      <c r="F2630" s="122" t="s">
        <v>305</v>
      </c>
      <c r="G2630" s="122" t="s">
        <v>338</v>
      </c>
      <c r="H2630" s="122" t="s">
        <v>1513</v>
      </c>
      <c r="I2630" s="122" t="s">
        <v>849</v>
      </c>
      <c r="J2630" s="122" t="s">
        <v>591</v>
      </c>
      <c r="K2630" s="122" t="s">
        <v>848</v>
      </c>
      <c r="L2630" s="137"/>
      <c r="M2630" s="138"/>
      <c r="N2630" s="386"/>
      <c r="O2630" s="137"/>
      <c r="P2630" s="137"/>
      <c r="Q2630" s="137"/>
      <c r="R2630" s="138"/>
      <c r="S2630" s="386"/>
      <c r="T2630" s="137"/>
      <c r="U2630" s="137"/>
      <c r="V2630" s="137"/>
      <c r="W2630" s="138"/>
      <c r="X2630" s="386"/>
      <c r="Y2630" s="137"/>
      <c r="Z2630" s="137"/>
      <c r="AA2630" s="137"/>
      <c r="AB2630" s="138"/>
      <c r="AC2630" s="386"/>
      <c r="AD2630" s="137"/>
      <c r="AE2630" s="137"/>
      <c r="AF2630" s="137"/>
      <c r="AG2630" s="138"/>
      <c r="AH2630" s="386"/>
      <c r="AI2630" s="137"/>
      <c r="AJ2630" s="137"/>
      <c r="AK2630" s="137"/>
      <c r="AL2630" s="138"/>
      <c r="AM2630" s="386"/>
      <c r="AN2630" s="335"/>
      <c r="AO2630" s="335"/>
      <c r="AP2630" s="137"/>
      <c r="AQ2630" s="387"/>
      <c r="AR2630" s="388"/>
      <c r="AS2630" s="137"/>
      <c r="AT2630" s="137"/>
      <c r="AU2630" s="431"/>
      <c r="AV2630" s="387"/>
      <c r="AW2630" s="388"/>
      <c r="AX2630" s="431"/>
      <c r="AY2630" s="137"/>
      <c r="AZ2630" s="431">
        <v>11.16</v>
      </c>
      <c r="BA2630" s="200">
        <v>15944.770081888792</v>
      </c>
      <c r="BB2630" s="201">
        <v>1.4287428388789241</v>
      </c>
      <c r="BC2630" s="433">
        <v>1</v>
      </c>
      <c r="BD2630" s="136">
        <v>1</v>
      </c>
    </row>
    <row r="2631" spans="1:56" ht="11.25" customHeight="1">
      <c r="A2631" s="357">
        <v>562</v>
      </c>
      <c r="B2631" s="263" t="s">
        <v>1445</v>
      </c>
      <c r="C2631" s="344">
        <v>0</v>
      </c>
      <c r="D2631" s="280"/>
      <c r="E2631" s="421">
        <v>57.52</v>
      </c>
      <c r="F2631" s="279" t="s">
        <v>1514</v>
      </c>
      <c r="G2631" s="263" t="s">
        <v>748</v>
      </c>
      <c r="H2631" s="279" t="s">
        <v>1515</v>
      </c>
      <c r="I2631" s="263" t="s">
        <v>849</v>
      </c>
      <c r="J2631" s="263" t="s">
        <v>129</v>
      </c>
      <c r="K2631" s="263" t="s">
        <v>688</v>
      </c>
      <c r="L2631" s="263"/>
      <c r="M2631" s="265"/>
      <c r="N2631" s="268"/>
      <c r="O2631" s="263"/>
      <c r="P2631" s="263"/>
      <c r="Q2631" s="263"/>
      <c r="R2631" s="265"/>
      <c r="S2631" s="268"/>
      <c r="T2631" s="263"/>
      <c r="U2631" s="263"/>
      <c r="V2631" s="263"/>
      <c r="W2631" s="265"/>
      <c r="X2631" s="268"/>
      <c r="Y2631" s="263"/>
      <c r="Z2631" s="263"/>
      <c r="AA2631" s="263"/>
      <c r="AB2631" s="265"/>
      <c r="AC2631" s="268"/>
      <c r="AD2631" s="263"/>
      <c r="AE2631" s="263"/>
      <c r="AF2631" s="263"/>
      <c r="AG2631" s="265"/>
      <c r="AH2631" s="268"/>
      <c r="AI2631" s="263"/>
      <c r="AJ2631" s="263"/>
      <c r="AK2631" s="263"/>
      <c r="AL2631" s="265">
        <v>0</v>
      </c>
      <c r="AM2631" s="268">
        <v>0</v>
      </c>
      <c r="AN2631" s="263"/>
      <c r="AO2631" s="313"/>
      <c r="AP2631" s="263">
        <v>0</v>
      </c>
      <c r="AQ2631" s="265">
        <v>0</v>
      </c>
      <c r="AR2631" s="268">
        <v>0</v>
      </c>
      <c r="AS2631" s="263"/>
      <c r="AT2631" s="263"/>
      <c r="AU2631" s="422">
        <v>0</v>
      </c>
      <c r="AV2631" s="265">
        <v>0</v>
      </c>
      <c r="AW2631" s="268">
        <v>0</v>
      </c>
      <c r="AX2631" s="422"/>
      <c r="AY2631" s="263"/>
      <c r="AZ2631" s="422">
        <v>0</v>
      </c>
      <c r="BA2631" s="265">
        <v>0</v>
      </c>
      <c r="BB2631" s="268">
        <v>0</v>
      </c>
      <c r="BC2631" s="422"/>
      <c r="BD2631" s="263"/>
    </row>
    <row r="2632" spans="1:56" ht="11.25" customHeight="1">
      <c r="A2632" s="123">
        <v>562</v>
      </c>
      <c r="B2632" s="55" t="s">
        <v>1445</v>
      </c>
      <c r="C2632" s="345">
        <v>1</v>
      </c>
      <c r="D2632" s="57">
        <v>36616</v>
      </c>
      <c r="E2632" s="94">
        <v>57.52</v>
      </c>
      <c r="F2632" s="55" t="s">
        <v>1514</v>
      </c>
      <c r="G2632" s="55" t="s">
        <v>748</v>
      </c>
      <c r="H2632" s="55" t="s">
        <v>1515</v>
      </c>
      <c r="I2632" s="55" t="s">
        <v>849</v>
      </c>
      <c r="J2632" s="55" t="s">
        <v>129</v>
      </c>
      <c r="K2632" s="55" t="s">
        <v>688</v>
      </c>
      <c r="L2632" s="56"/>
      <c r="M2632" s="200"/>
      <c r="N2632" s="201"/>
      <c r="O2632" s="56"/>
      <c r="P2632" s="56"/>
      <c r="Q2632" s="56"/>
      <c r="R2632" s="200"/>
      <c r="S2632" s="201"/>
      <c r="T2632" s="56"/>
      <c r="U2632" s="56"/>
      <c r="V2632" s="56"/>
      <c r="W2632" s="200"/>
      <c r="X2632" s="201"/>
      <c r="Y2632" s="56"/>
      <c r="Z2632" s="56"/>
      <c r="AA2632" s="56"/>
      <c r="AB2632" s="200"/>
      <c r="AC2632" s="201"/>
      <c r="AD2632" s="56"/>
      <c r="AE2632" s="56"/>
      <c r="AF2632" s="56"/>
      <c r="AG2632" s="200"/>
      <c r="AH2632" s="201"/>
      <c r="AI2632" s="56"/>
      <c r="AJ2632" s="56"/>
      <c r="AK2632" s="55"/>
      <c r="AL2632" s="8">
        <v>0</v>
      </c>
      <c r="AM2632" s="58">
        <v>0</v>
      </c>
      <c r="AN2632" s="237">
        <v>1</v>
      </c>
      <c r="AO2632" s="228"/>
      <c r="AP2632" s="56">
        <v>0</v>
      </c>
      <c r="AQ2632" s="200">
        <v>0</v>
      </c>
      <c r="AR2632" s="201">
        <v>0</v>
      </c>
      <c r="AS2632" s="56">
        <v>1</v>
      </c>
      <c r="AT2632" s="56"/>
      <c r="AU2632" s="423">
        <v>0</v>
      </c>
      <c r="AV2632" s="200">
        <v>0</v>
      </c>
      <c r="AW2632" s="201">
        <v>0</v>
      </c>
      <c r="AX2632" s="423">
        <v>1</v>
      </c>
      <c r="AY2632" s="56"/>
      <c r="AZ2632" s="245">
        <v>0</v>
      </c>
      <c r="BA2632" s="200">
        <v>0</v>
      </c>
      <c r="BB2632" s="201">
        <v>0</v>
      </c>
      <c r="BC2632" s="425">
        <v>1</v>
      </c>
      <c r="BD2632" s="139"/>
    </row>
    <row r="2633" spans="1:56" s="4" customFormat="1" ht="11.25" customHeight="1">
      <c r="A2633" s="357">
        <v>563</v>
      </c>
      <c r="B2633" s="263" t="s">
        <v>1446</v>
      </c>
      <c r="C2633" s="344">
        <v>0</v>
      </c>
      <c r="D2633" s="280"/>
      <c r="E2633" s="421">
        <v>35.19</v>
      </c>
      <c r="F2633" s="279" t="s">
        <v>1514</v>
      </c>
      <c r="G2633" s="263" t="s">
        <v>338</v>
      </c>
      <c r="H2633" s="279" t="s">
        <v>1515</v>
      </c>
      <c r="I2633" s="263" t="s">
        <v>849</v>
      </c>
      <c r="J2633" s="263" t="s">
        <v>129</v>
      </c>
      <c r="K2633" s="263" t="s">
        <v>688</v>
      </c>
      <c r="L2633" s="263"/>
      <c r="M2633" s="265"/>
      <c r="N2633" s="268"/>
      <c r="O2633" s="263"/>
      <c r="P2633" s="263"/>
      <c r="Q2633" s="263"/>
      <c r="R2633" s="265"/>
      <c r="S2633" s="268"/>
      <c r="T2633" s="263"/>
      <c r="U2633" s="263"/>
      <c r="V2633" s="279"/>
      <c r="W2633" s="265"/>
      <c r="X2633" s="268"/>
      <c r="Y2633" s="263"/>
      <c r="Z2633" s="263"/>
      <c r="AA2633" s="279"/>
      <c r="AB2633" s="265"/>
      <c r="AC2633" s="268"/>
      <c r="AD2633" s="263"/>
      <c r="AE2633" s="263"/>
      <c r="AF2633" s="279"/>
      <c r="AG2633" s="265"/>
      <c r="AH2633" s="268"/>
      <c r="AI2633" s="263"/>
      <c r="AJ2633" s="263"/>
      <c r="AK2633" s="263"/>
      <c r="AL2633" s="265">
        <v>0</v>
      </c>
      <c r="AM2633" s="268">
        <v>0</v>
      </c>
      <c r="AN2633" s="263"/>
      <c r="AO2633" s="313"/>
      <c r="AP2633" s="263">
        <v>0</v>
      </c>
      <c r="AQ2633" s="265">
        <v>0</v>
      </c>
      <c r="AR2633" s="268">
        <v>0</v>
      </c>
      <c r="AS2633" s="263"/>
      <c r="AT2633" s="263"/>
      <c r="AU2633" s="422">
        <v>0</v>
      </c>
      <c r="AV2633" s="265">
        <v>0</v>
      </c>
      <c r="AW2633" s="268">
        <v>0</v>
      </c>
      <c r="AX2633" s="422"/>
      <c r="AY2633" s="263"/>
      <c r="AZ2633" s="422">
        <v>0</v>
      </c>
      <c r="BA2633" s="265">
        <v>0</v>
      </c>
      <c r="BB2633" s="268">
        <v>0</v>
      </c>
      <c r="BC2633" s="422"/>
      <c r="BD2633" s="263"/>
    </row>
    <row r="2634" spans="1:56" ht="11.25" customHeight="1">
      <c r="A2634" s="123">
        <v>563</v>
      </c>
      <c r="B2634" s="55" t="s">
        <v>1446</v>
      </c>
      <c r="C2634" s="345">
        <v>1</v>
      </c>
      <c r="D2634" s="57">
        <v>44652</v>
      </c>
      <c r="E2634" s="94">
        <v>35.19</v>
      </c>
      <c r="F2634" s="55" t="s">
        <v>1514</v>
      </c>
      <c r="G2634" s="55" t="s">
        <v>338</v>
      </c>
      <c r="H2634" s="55" t="s">
        <v>1515</v>
      </c>
      <c r="I2634" s="55" t="s">
        <v>849</v>
      </c>
      <c r="J2634" s="55" t="s">
        <v>129</v>
      </c>
      <c r="K2634" s="55" t="s">
        <v>688</v>
      </c>
      <c r="L2634" s="56"/>
      <c r="M2634" s="200"/>
      <c r="N2634" s="201"/>
      <c r="O2634" s="56"/>
      <c r="P2634" s="56"/>
      <c r="Q2634" s="56"/>
      <c r="R2634" s="200"/>
      <c r="S2634" s="201"/>
      <c r="T2634" s="56"/>
      <c r="U2634" s="56"/>
      <c r="V2634" s="56"/>
      <c r="W2634" s="200"/>
      <c r="X2634" s="201"/>
      <c r="Y2634" s="56"/>
      <c r="Z2634" s="56"/>
      <c r="AA2634" s="56"/>
      <c r="AB2634" s="200"/>
      <c r="AC2634" s="201"/>
      <c r="AD2634" s="56"/>
      <c r="AE2634" s="56"/>
      <c r="AF2634" s="56"/>
      <c r="AG2634" s="200"/>
      <c r="AH2634" s="201"/>
      <c r="AI2634" s="56"/>
      <c r="AJ2634" s="56"/>
      <c r="AK2634" s="55"/>
      <c r="AL2634" s="8">
        <v>0</v>
      </c>
      <c r="AM2634" s="58">
        <v>0</v>
      </c>
      <c r="AN2634" s="237">
        <v>1</v>
      </c>
      <c r="AO2634" s="228"/>
      <c r="AP2634" s="56">
        <v>0</v>
      </c>
      <c r="AQ2634" s="200">
        <v>0</v>
      </c>
      <c r="AR2634" s="201">
        <v>0</v>
      </c>
      <c r="AS2634" s="56">
        <v>1</v>
      </c>
      <c r="AT2634" s="55">
        <v>1</v>
      </c>
      <c r="AU2634" s="423">
        <v>0</v>
      </c>
      <c r="AV2634" s="200">
        <v>0</v>
      </c>
      <c r="AW2634" s="201">
        <v>0</v>
      </c>
      <c r="AX2634" s="423">
        <v>1</v>
      </c>
      <c r="AY2634" s="56">
        <v>1</v>
      </c>
      <c r="AZ2634" s="245">
        <v>0</v>
      </c>
      <c r="BA2634" s="200">
        <v>0</v>
      </c>
      <c r="BB2634" s="201">
        <v>0</v>
      </c>
      <c r="BC2634" s="425">
        <v>1</v>
      </c>
      <c r="BD2634" s="136">
        <v>1</v>
      </c>
    </row>
    <row r="2635" spans="1:56" ht="11.25" customHeight="1">
      <c r="A2635" s="357">
        <v>564</v>
      </c>
      <c r="B2635" s="263" t="s">
        <v>1511</v>
      </c>
      <c r="C2635" s="344">
        <v>0</v>
      </c>
      <c r="D2635" s="280"/>
      <c r="E2635" s="421">
        <v>1600</v>
      </c>
      <c r="F2635" s="263" t="s">
        <v>1138</v>
      </c>
      <c r="G2635" s="263" t="s">
        <v>589</v>
      </c>
      <c r="H2635" s="263" t="s">
        <v>590</v>
      </c>
      <c r="I2635" s="263" t="s">
        <v>849</v>
      </c>
      <c r="J2635" s="263" t="s">
        <v>591</v>
      </c>
      <c r="K2635" s="263" t="s">
        <v>848</v>
      </c>
      <c r="L2635" s="263"/>
      <c r="M2635" s="265"/>
      <c r="N2635" s="268"/>
      <c r="O2635" s="263"/>
      <c r="P2635" s="263"/>
      <c r="Q2635" s="263"/>
      <c r="R2635" s="265"/>
      <c r="S2635" s="268"/>
      <c r="T2635" s="263"/>
      <c r="U2635" s="263"/>
      <c r="V2635" s="263"/>
      <c r="W2635" s="265"/>
      <c r="X2635" s="268"/>
      <c r="Y2635" s="263"/>
      <c r="Z2635" s="263"/>
      <c r="AA2635" s="263"/>
      <c r="AB2635" s="265"/>
      <c r="AC2635" s="268"/>
      <c r="AD2635" s="263"/>
      <c r="AE2635" s="263"/>
      <c r="AF2635" s="263"/>
      <c r="AG2635" s="265"/>
      <c r="AH2635" s="268"/>
      <c r="AI2635" s="263"/>
      <c r="AJ2635" s="263"/>
      <c r="AK2635" s="263"/>
      <c r="AL2635" s="265">
        <v>0</v>
      </c>
      <c r="AM2635" s="268">
        <v>0</v>
      </c>
      <c r="AN2635" s="263"/>
      <c r="AO2635" s="313"/>
      <c r="AP2635" s="263">
        <v>3239</v>
      </c>
      <c r="AQ2635" s="265">
        <v>2215127.5601943624</v>
      </c>
      <c r="AR2635" s="268">
        <v>0.683892423647534</v>
      </c>
      <c r="AS2635" s="263"/>
      <c r="AT2635" s="263"/>
      <c r="AU2635" s="422">
        <v>9691.9035999999996</v>
      </c>
      <c r="AV2635" s="265">
        <v>8384675.2436304353</v>
      </c>
      <c r="AW2635" s="268">
        <v>0.86512160971456997</v>
      </c>
      <c r="AX2635" s="422"/>
      <c r="AY2635" s="263"/>
      <c r="AZ2635" s="422">
        <v>8788.2058050000014</v>
      </c>
      <c r="BA2635" s="265">
        <v>7973242.4805378765</v>
      </c>
      <c r="BB2635" s="268">
        <v>0.90726624494860419</v>
      </c>
      <c r="BC2635" s="422"/>
      <c r="BD2635" s="263"/>
    </row>
    <row r="2636" spans="1:56" ht="11.25" customHeight="1">
      <c r="A2636" s="123">
        <v>564</v>
      </c>
      <c r="B2636" s="55" t="s">
        <v>1511</v>
      </c>
      <c r="C2636" s="346">
        <v>1</v>
      </c>
      <c r="D2636" s="57">
        <v>45265</v>
      </c>
      <c r="E2636" s="126">
        <v>800</v>
      </c>
      <c r="F2636" s="55" t="s">
        <v>1138</v>
      </c>
      <c r="G2636" s="55" t="s">
        <v>589</v>
      </c>
      <c r="H2636" s="55" t="s">
        <v>590</v>
      </c>
      <c r="I2636" s="55" t="s">
        <v>849</v>
      </c>
      <c r="J2636" s="55" t="s">
        <v>591</v>
      </c>
      <c r="K2636" s="55" t="s">
        <v>848</v>
      </c>
      <c r="L2636" s="136"/>
      <c r="M2636" s="126"/>
      <c r="N2636" s="221"/>
      <c r="O2636" s="136"/>
      <c r="P2636" s="136"/>
      <c r="Q2636" s="136"/>
      <c r="R2636" s="126"/>
      <c r="S2636" s="221"/>
      <c r="T2636" s="136"/>
      <c r="U2636" s="136"/>
      <c r="V2636" s="136"/>
      <c r="W2636" s="126"/>
      <c r="X2636" s="221"/>
      <c r="Y2636" s="136"/>
      <c r="Z2636" s="136"/>
      <c r="AA2636" s="136"/>
      <c r="AB2636" s="126"/>
      <c r="AC2636" s="221"/>
      <c r="AD2636" s="136"/>
      <c r="AE2636" s="136"/>
      <c r="AF2636" s="136"/>
      <c r="AG2636" s="126"/>
      <c r="AH2636" s="221"/>
      <c r="AI2636" s="136"/>
      <c r="AJ2636" s="136"/>
      <c r="AK2636" s="136"/>
      <c r="AL2636" s="8">
        <v>0</v>
      </c>
      <c r="AM2636" s="58">
        <v>0</v>
      </c>
      <c r="AN2636" s="237">
        <v>1</v>
      </c>
      <c r="AO2636" s="237"/>
      <c r="AP2636" s="136">
        <v>2672.01</v>
      </c>
      <c r="AQ2636" s="200">
        <v>1929368.3922801383</v>
      </c>
      <c r="AR2636" s="201">
        <v>0.72206630674291572</v>
      </c>
      <c r="AS2636" s="136">
        <v>1</v>
      </c>
      <c r="AT2636" s="55">
        <v>1</v>
      </c>
      <c r="AU2636" s="423">
        <v>4806.5804689999995</v>
      </c>
      <c r="AV2636" s="200">
        <v>4097577.9402399394</v>
      </c>
      <c r="AW2636" s="201">
        <v>0.85249336127153885</v>
      </c>
      <c r="AX2636" s="423">
        <v>1</v>
      </c>
      <c r="AY2636" s="136">
        <v>1</v>
      </c>
      <c r="AZ2636" s="426">
        <v>4327.3895620000003</v>
      </c>
      <c r="BA2636" s="200">
        <v>3904341.8042870332</v>
      </c>
      <c r="BB2636" s="201">
        <v>0.90223950220986204</v>
      </c>
      <c r="BC2636" s="425">
        <v>1</v>
      </c>
      <c r="BD2636" s="136">
        <v>1</v>
      </c>
    </row>
    <row r="2637" spans="1:56" ht="11.25" customHeight="1">
      <c r="A2637" s="123">
        <v>564</v>
      </c>
      <c r="B2637" s="55" t="s">
        <v>1511</v>
      </c>
      <c r="C2637" s="345">
        <v>2</v>
      </c>
      <c r="D2637" s="57">
        <v>45352</v>
      </c>
      <c r="E2637" s="8">
        <v>800</v>
      </c>
      <c r="F2637" s="55" t="s">
        <v>1138</v>
      </c>
      <c r="G2637" s="55" t="s">
        <v>589</v>
      </c>
      <c r="H2637" s="55" t="s">
        <v>590</v>
      </c>
      <c r="I2637" s="55" t="s">
        <v>849</v>
      </c>
      <c r="J2637" s="55" t="s">
        <v>591</v>
      </c>
      <c r="K2637" s="55" t="s">
        <v>848</v>
      </c>
      <c r="L2637" s="55"/>
      <c r="M2637" s="8"/>
      <c r="N2637" s="58"/>
      <c r="O2637" s="55"/>
      <c r="P2637" s="55"/>
      <c r="Q2637" s="55"/>
      <c r="R2637" s="8"/>
      <c r="S2637" s="58"/>
      <c r="T2637" s="55"/>
      <c r="U2637" s="55"/>
      <c r="V2637" s="55"/>
      <c r="W2637" s="8"/>
      <c r="X2637" s="58"/>
      <c r="Y2637" s="55"/>
      <c r="Z2637" s="55"/>
      <c r="AA2637" s="55"/>
      <c r="AB2637" s="8"/>
      <c r="AC2637" s="58"/>
      <c r="AD2637" s="55"/>
      <c r="AE2637" s="55"/>
      <c r="AF2637" s="55"/>
      <c r="AG2637" s="8"/>
      <c r="AH2637" s="58"/>
      <c r="AI2637" s="55"/>
      <c r="AJ2637" s="55"/>
      <c r="AK2637" s="55"/>
      <c r="AL2637" s="8">
        <v>0</v>
      </c>
      <c r="AM2637" s="58">
        <v>0</v>
      </c>
      <c r="AN2637" s="237">
        <v>1</v>
      </c>
      <c r="AO2637" s="228"/>
      <c r="AP2637" s="55">
        <v>567.27</v>
      </c>
      <c r="AQ2637" s="200">
        <v>285759.16791422397</v>
      </c>
      <c r="AR2637" s="201">
        <v>0.50374454477448827</v>
      </c>
      <c r="AS2637" s="55">
        <v>1</v>
      </c>
      <c r="AT2637" s="55">
        <v>1</v>
      </c>
      <c r="AU2637" s="423">
        <v>4885.3231310000001</v>
      </c>
      <c r="AV2637" s="200">
        <v>4287097.3033904955</v>
      </c>
      <c r="AW2637" s="201">
        <v>0.87754631340280431</v>
      </c>
      <c r="AX2637" s="423">
        <v>1</v>
      </c>
      <c r="AY2637" s="55">
        <v>1</v>
      </c>
      <c r="AZ2637" s="426">
        <v>4460.8162430000002</v>
      </c>
      <c r="BA2637" s="200">
        <v>4068900.6762508438</v>
      </c>
      <c r="BB2637" s="201">
        <v>0.91214263367961901</v>
      </c>
      <c r="BC2637" s="425">
        <v>1</v>
      </c>
      <c r="BD2637" s="136">
        <v>1</v>
      </c>
    </row>
    <row r="2638" spans="1:56" ht="11.25" customHeight="1">
      <c r="A2638" s="357">
        <v>565</v>
      </c>
      <c r="B2638" s="263" t="s">
        <v>1465</v>
      </c>
      <c r="C2638" s="337">
        <v>0</v>
      </c>
      <c r="D2638" s="280"/>
      <c r="E2638" s="421">
        <v>120</v>
      </c>
      <c r="F2638" s="263" t="s">
        <v>902</v>
      </c>
      <c r="G2638" s="263" t="s">
        <v>748</v>
      </c>
      <c r="H2638" s="263" t="s">
        <v>645</v>
      </c>
      <c r="I2638" s="279" t="s">
        <v>103</v>
      </c>
      <c r="J2638" s="351"/>
      <c r="K2638" s="351"/>
      <c r="L2638" s="267"/>
      <c r="M2638" s="265"/>
      <c r="N2638" s="268"/>
      <c r="O2638" s="263"/>
      <c r="P2638" s="263"/>
      <c r="Q2638" s="267"/>
      <c r="R2638" s="265"/>
      <c r="S2638" s="268"/>
      <c r="T2638" s="263"/>
      <c r="U2638" s="263"/>
      <c r="V2638" s="267"/>
      <c r="W2638" s="265"/>
      <c r="X2638" s="268"/>
      <c r="Y2638" s="263"/>
      <c r="Z2638" s="263"/>
      <c r="AA2638" s="267"/>
      <c r="AB2638" s="265"/>
      <c r="AC2638" s="268"/>
      <c r="AD2638" s="263"/>
      <c r="AE2638" s="263"/>
      <c r="AF2638" s="267"/>
      <c r="AG2638" s="265"/>
      <c r="AH2638" s="268"/>
      <c r="AI2638" s="263"/>
      <c r="AJ2638" s="263"/>
      <c r="AK2638" s="263">
        <v>330.21064999999999</v>
      </c>
      <c r="AL2638" s="265">
        <v>0</v>
      </c>
      <c r="AM2638" s="268">
        <v>0</v>
      </c>
      <c r="AN2638" s="263"/>
      <c r="AO2638" s="313"/>
      <c r="AP2638" s="263">
        <v>307.88285000000002</v>
      </c>
      <c r="AQ2638" s="265">
        <v>0</v>
      </c>
      <c r="AR2638" s="268">
        <v>0</v>
      </c>
      <c r="AS2638" s="263"/>
      <c r="AT2638" s="263"/>
      <c r="AU2638" s="422">
        <v>305.65405000000004</v>
      </c>
      <c r="AV2638" s="265">
        <v>0</v>
      </c>
      <c r="AW2638" s="268">
        <v>0</v>
      </c>
      <c r="AX2638" s="422"/>
      <c r="AY2638" s="263"/>
      <c r="AZ2638" s="422">
        <v>347.87189999999998</v>
      </c>
      <c r="BA2638" s="265">
        <v>0</v>
      </c>
      <c r="BB2638" s="268">
        <v>0</v>
      </c>
      <c r="BC2638" s="422"/>
      <c r="BD2638" s="263"/>
    </row>
    <row r="2639" spans="1:56" ht="11.25" customHeight="1">
      <c r="A2639" s="123">
        <v>565</v>
      </c>
      <c r="B2639" s="55" t="s">
        <v>1465</v>
      </c>
      <c r="C2639" s="345">
        <v>1</v>
      </c>
      <c r="D2639" s="57">
        <v>44705</v>
      </c>
      <c r="E2639" s="94">
        <v>60</v>
      </c>
      <c r="F2639" s="122" t="s">
        <v>902</v>
      </c>
      <c r="G2639" s="122" t="s">
        <v>748</v>
      </c>
      <c r="H2639" s="55" t="s">
        <v>645</v>
      </c>
      <c r="I2639" s="55" t="s">
        <v>103</v>
      </c>
      <c r="J2639" s="55"/>
      <c r="K2639" s="55"/>
      <c r="L2639" s="197"/>
      <c r="M2639" s="8"/>
      <c r="N2639" s="58"/>
      <c r="O2639" s="55"/>
      <c r="P2639" s="55"/>
      <c r="Q2639" s="197"/>
      <c r="R2639" s="8"/>
      <c r="S2639" s="58"/>
      <c r="T2639" s="55"/>
      <c r="U2639" s="55"/>
      <c r="V2639" s="197"/>
      <c r="W2639" s="8"/>
      <c r="X2639" s="58"/>
      <c r="Y2639" s="55"/>
      <c r="Z2639" s="55"/>
      <c r="AA2639" s="197"/>
      <c r="AB2639" s="8"/>
      <c r="AC2639" s="58"/>
      <c r="AD2639" s="55"/>
      <c r="AE2639" s="55"/>
      <c r="AF2639" s="197"/>
      <c r="AG2639" s="8"/>
      <c r="AH2639" s="58"/>
      <c r="AI2639" s="55"/>
      <c r="AJ2639" s="55"/>
      <c r="AK2639" s="55">
        <v>330.21064999999999</v>
      </c>
      <c r="AL2639" s="8">
        <v>0</v>
      </c>
      <c r="AM2639" s="58">
        <v>0</v>
      </c>
      <c r="AN2639" s="55"/>
      <c r="AO2639" s="228">
        <v>1</v>
      </c>
      <c r="AP2639" s="55">
        <v>307.88</v>
      </c>
      <c r="AQ2639" s="200">
        <v>0</v>
      </c>
      <c r="AR2639" s="201">
        <v>0</v>
      </c>
      <c r="AS2639" s="55"/>
      <c r="AT2639" s="55">
        <v>1</v>
      </c>
      <c r="AU2639" s="423">
        <v>267.33660000000003</v>
      </c>
      <c r="AV2639" s="200">
        <v>0</v>
      </c>
      <c r="AW2639" s="201">
        <v>0</v>
      </c>
      <c r="AX2639" s="423"/>
      <c r="AY2639" s="55">
        <v>1</v>
      </c>
      <c r="AZ2639" s="423">
        <v>347.87189999999998</v>
      </c>
      <c r="BA2639" s="200">
        <v>0</v>
      </c>
      <c r="BB2639" s="201">
        <v>0</v>
      </c>
      <c r="BC2639" s="425"/>
      <c r="BD2639" s="136">
        <v>1</v>
      </c>
    </row>
    <row r="2640" spans="1:56" ht="11.25" customHeight="1">
      <c r="A2640" s="123">
        <v>565</v>
      </c>
      <c r="B2640" s="55" t="s">
        <v>1465</v>
      </c>
      <c r="C2640" s="345">
        <v>2</v>
      </c>
      <c r="D2640" s="57">
        <v>44673</v>
      </c>
      <c r="E2640" s="94">
        <v>60</v>
      </c>
      <c r="F2640" s="122" t="s">
        <v>902</v>
      </c>
      <c r="G2640" s="122" t="s">
        <v>748</v>
      </c>
      <c r="H2640" s="55" t="s">
        <v>645</v>
      </c>
      <c r="I2640" s="55" t="s">
        <v>103</v>
      </c>
      <c r="J2640" s="55"/>
      <c r="K2640" s="55"/>
      <c r="L2640" s="197"/>
      <c r="M2640" s="8"/>
      <c r="N2640" s="58"/>
      <c r="O2640" s="55"/>
      <c r="P2640" s="55"/>
      <c r="Q2640" s="197"/>
      <c r="R2640" s="8"/>
      <c r="S2640" s="58"/>
      <c r="T2640" s="55"/>
      <c r="U2640" s="55"/>
      <c r="V2640" s="197"/>
      <c r="W2640" s="8"/>
      <c r="X2640" s="58"/>
      <c r="Y2640" s="55"/>
      <c r="Z2640" s="55"/>
      <c r="AA2640" s="197"/>
      <c r="AB2640" s="8"/>
      <c r="AC2640" s="58"/>
      <c r="AD2640" s="55"/>
      <c r="AE2640" s="55"/>
      <c r="AF2640" s="197"/>
      <c r="AG2640" s="8"/>
      <c r="AH2640" s="58"/>
      <c r="AI2640" s="55"/>
      <c r="AJ2640" s="55"/>
      <c r="AK2640" s="55">
        <v>0</v>
      </c>
      <c r="AL2640" s="8">
        <v>0</v>
      </c>
      <c r="AM2640" s="58">
        <v>0</v>
      </c>
      <c r="AN2640" s="55"/>
      <c r="AO2640" s="228">
        <v>1</v>
      </c>
      <c r="AP2640" s="55">
        <v>0</v>
      </c>
      <c r="AQ2640" s="200">
        <v>0</v>
      </c>
      <c r="AR2640" s="201">
        <v>0</v>
      </c>
      <c r="AS2640" s="55"/>
      <c r="AT2640" s="55">
        <v>1</v>
      </c>
      <c r="AU2640" s="423">
        <v>38.317450000000001</v>
      </c>
      <c r="AV2640" s="200">
        <v>0</v>
      </c>
      <c r="AW2640" s="201">
        <v>0</v>
      </c>
      <c r="AX2640" s="423"/>
      <c r="AY2640" s="55">
        <v>1</v>
      </c>
      <c r="AZ2640" s="423">
        <v>0</v>
      </c>
      <c r="BA2640" s="200">
        <v>0</v>
      </c>
      <c r="BB2640" s="201">
        <v>0</v>
      </c>
      <c r="BC2640" s="425"/>
      <c r="BD2640" s="136">
        <v>1</v>
      </c>
    </row>
    <row r="2641" spans="1:56" ht="11.25" customHeight="1">
      <c r="A2641" s="357">
        <v>566</v>
      </c>
      <c r="B2641" s="263" t="s">
        <v>1489</v>
      </c>
      <c r="C2641" s="337">
        <v>0</v>
      </c>
      <c r="D2641" s="280"/>
      <c r="E2641" s="421">
        <v>0</v>
      </c>
      <c r="F2641" s="263" t="s">
        <v>832</v>
      </c>
      <c r="G2641" s="263" t="s">
        <v>338</v>
      </c>
      <c r="H2641" s="263" t="s">
        <v>342</v>
      </c>
      <c r="I2641" s="263" t="s">
        <v>849</v>
      </c>
      <c r="J2641" s="263" t="s">
        <v>591</v>
      </c>
      <c r="K2641" s="263" t="s">
        <v>848</v>
      </c>
      <c r="L2641" s="330"/>
      <c r="M2641" s="7"/>
      <c r="N2641" s="36"/>
      <c r="O2641" s="1"/>
      <c r="P2641" s="1"/>
      <c r="Q2641" s="330"/>
      <c r="R2641" s="7"/>
      <c r="S2641" s="36"/>
      <c r="T2641" s="1"/>
      <c r="U2641" s="1"/>
      <c r="V2641" s="330"/>
      <c r="W2641" s="7"/>
      <c r="X2641" s="36"/>
      <c r="Y2641" s="1"/>
      <c r="Z2641" s="1"/>
      <c r="AA2641" s="330"/>
      <c r="AB2641" s="7"/>
      <c r="AC2641" s="36"/>
      <c r="AD2641" s="1"/>
      <c r="AE2641" s="1"/>
      <c r="AF2641" s="330"/>
      <c r="AG2641" s="7"/>
      <c r="AH2641" s="36"/>
      <c r="AI2641" s="1"/>
      <c r="AJ2641" s="1"/>
      <c r="AK2641" s="1"/>
      <c r="AL2641" s="7"/>
      <c r="AM2641" s="36"/>
      <c r="AN2641" s="1"/>
      <c r="AO2641" s="22"/>
      <c r="AP2641" s="263"/>
      <c r="AQ2641" s="265"/>
      <c r="AR2641" s="268"/>
      <c r="AS2641" s="263"/>
      <c r="AT2641" s="263"/>
      <c r="AU2641" s="422">
        <v>0</v>
      </c>
      <c r="AV2641" s="265">
        <v>0</v>
      </c>
      <c r="AW2641" s="268">
        <v>0</v>
      </c>
      <c r="AX2641" s="422"/>
      <c r="AY2641" s="263"/>
      <c r="AZ2641" s="422">
        <v>0</v>
      </c>
      <c r="BA2641" s="265">
        <v>0</v>
      </c>
      <c r="BB2641" s="268">
        <v>0</v>
      </c>
      <c r="BC2641" s="422"/>
      <c r="BD2641" s="263"/>
    </row>
    <row r="2642" spans="1:56" ht="12.95" customHeight="1">
      <c r="A2642" s="123">
        <v>566</v>
      </c>
      <c r="B2642" s="55" t="s">
        <v>1489</v>
      </c>
      <c r="C2642" s="331">
        <v>1</v>
      </c>
      <c r="D2642" s="57">
        <v>45017</v>
      </c>
      <c r="E2642" s="94">
        <v>0</v>
      </c>
      <c r="F2642" s="136" t="s">
        <v>832</v>
      </c>
      <c r="G2642" s="136" t="s">
        <v>338</v>
      </c>
      <c r="H2642" s="136" t="s">
        <v>342</v>
      </c>
      <c r="I2642" s="55" t="s">
        <v>849</v>
      </c>
      <c r="J2642" s="55" t="s">
        <v>591</v>
      </c>
      <c r="K2642" s="55" t="s">
        <v>848</v>
      </c>
      <c r="AP2642" s="136"/>
      <c r="AQ2642" s="200"/>
      <c r="AR2642" s="201"/>
      <c r="AS2642" s="136"/>
      <c r="AT2642" s="55">
        <v>1</v>
      </c>
      <c r="AU2642" s="245">
        <v>0</v>
      </c>
      <c r="AV2642" s="200">
        <v>0</v>
      </c>
      <c r="AW2642" s="201">
        <v>0</v>
      </c>
      <c r="AX2642" s="423">
        <v>1</v>
      </c>
      <c r="AY2642" s="55">
        <v>1</v>
      </c>
      <c r="AZ2642" s="245">
        <v>0</v>
      </c>
      <c r="BA2642" s="200">
        <v>0</v>
      </c>
      <c r="BB2642" s="201">
        <v>0</v>
      </c>
      <c r="BC2642" s="425">
        <v>1</v>
      </c>
      <c r="BD2642" s="136">
        <v>1</v>
      </c>
    </row>
    <row r="2643" spans="1:56" ht="12.95" customHeight="1">
      <c r="A2643" s="123">
        <v>566</v>
      </c>
      <c r="B2643" s="55" t="s">
        <v>1489</v>
      </c>
      <c r="C2643" s="332">
        <v>2</v>
      </c>
      <c r="D2643" s="57">
        <v>45078</v>
      </c>
      <c r="E2643" s="94">
        <v>0</v>
      </c>
      <c r="F2643" s="136" t="s">
        <v>832</v>
      </c>
      <c r="G2643" s="136" t="s">
        <v>338</v>
      </c>
      <c r="H2643" s="136" t="s">
        <v>342</v>
      </c>
      <c r="I2643" s="55" t="s">
        <v>849</v>
      </c>
      <c r="J2643" s="55" t="s">
        <v>591</v>
      </c>
      <c r="K2643" s="55" t="s">
        <v>848</v>
      </c>
      <c r="AP2643" s="136"/>
      <c r="AQ2643" s="200"/>
      <c r="AR2643" s="201"/>
      <c r="AS2643" s="136"/>
      <c r="AT2643" s="55">
        <v>1</v>
      </c>
      <c r="AU2643" s="245">
        <v>0</v>
      </c>
      <c r="AV2643" s="200">
        <v>0</v>
      </c>
      <c r="AW2643" s="201">
        <v>0</v>
      </c>
      <c r="AX2643" s="423">
        <v>1</v>
      </c>
      <c r="AY2643" s="55">
        <v>1</v>
      </c>
      <c r="AZ2643" s="245">
        <v>0</v>
      </c>
      <c r="BA2643" s="200">
        <v>0</v>
      </c>
      <c r="BB2643" s="201">
        <v>0</v>
      </c>
      <c r="BC2643" s="425">
        <v>1</v>
      </c>
      <c r="BD2643" s="136">
        <v>1</v>
      </c>
    </row>
    <row r="2644" spans="1:56" ht="12.95" customHeight="1">
      <c r="A2644" s="357">
        <v>567</v>
      </c>
      <c r="B2644" s="263" t="s">
        <v>1458</v>
      </c>
      <c r="C2644" s="337">
        <v>0</v>
      </c>
      <c r="D2644" s="280"/>
      <c r="E2644" s="421">
        <v>414</v>
      </c>
      <c r="F2644" s="336" t="s">
        <v>151</v>
      </c>
      <c r="G2644" s="336" t="s">
        <v>338</v>
      </c>
      <c r="H2644" s="263" t="s">
        <v>1495</v>
      </c>
      <c r="I2644" s="263" t="s">
        <v>849</v>
      </c>
      <c r="J2644" s="263" t="s">
        <v>591</v>
      </c>
      <c r="K2644" s="263" t="s">
        <v>848</v>
      </c>
      <c r="L2644" s="279"/>
      <c r="M2644" s="279"/>
      <c r="N2644" s="279"/>
      <c r="O2644" s="279"/>
      <c r="P2644" s="279"/>
      <c r="Q2644" s="279"/>
      <c r="R2644" s="279"/>
      <c r="S2644" s="279"/>
      <c r="T2644" s="279"/>
      <c r="U2644" s="279"/>
      <c r="V2644" s="279"/>
      <c r="W2644" s="279"/>
      <c r="X2644" s="279"/>
      <c r="Y2644" s="279"/>
      <c r="Z2644" s="279"/>
      <c r="AA2644" s="279"/>
      <c r="AB2644" s="279"/>
      <c r="AC2644" s="279"/>
      <c r="AD2644" s="279"/>
      <c r="AE2644" s="279"/>
      <c r="AF2644" s="279"/>
      <c r="AG2644" s="279"/>
      <c r="AH2644" s="279"/>
      <c r="AI2644" s="279"/>
      <c r="AJ2644" s="279"/>
      <c r="AK2644" s="279"/>
      <c r="AL2644" s="279"/>
      <c r="AM2644" s="279"/>
      <c r="AN2644" s="279"/>
      <c r="AO2644" s="279"/>
      <c r="AP2644" s="279">
        <v>452.64</v>
      </c>
      <c r="AQ2644" s="279">
        <v>470745.59999999998</v>
      </c>
      <c r="AR2644" s="279">
        <v>1.04</v>
      </c>
      <c r="AS2644" s="279"/>
      <c r="AT2644" s="279"/>
      <c r="AU2644" s="422">
        <v>2117.2914948489597</v>
      </c>
      <c r="AV2644" s="265">
        <v>2427370.1639053854</v>
      </c>
      <c r="AW2644" s="268">
        <v>1.1464506279890128</v>
      </c>
      <c r="AX2644" s="422"/>
      <c r="AY2644" s="279"/>
      <c r="AZ2644" s="422">
        <v>1781.0421282417501</v>
      </c>
      <c r="BA2644" s="265">
        <v>1961781.3656195831</v>
      </c>
      <c r="BB2644" s="268">
        <v>1.1014794846858897</v>
      </c>
      <c r="BC2644" s="422"/>
      <c r="BD2644" s="279"/>
    </row>
    <row r="2645" spans="1:56" ht="12.95" customHeight="1">
      <c r="A2645" s="123">
        <v>567</v>
      </c>
      <c r="B2645" s="55" t="s">
        <v>1458</v>
      </c>
      <c r="C2645" s="346">
        <v>1</v>
      </c>
      <c r="D2645" s="57">
        <v>40290</v>
      </c>
      <c r="E2645" s="94">
        <v>77</v>
      </c>
      <c r="F2645" s="55" t="s">
        <v>151</v>
      </c>
      <c r="G2645" s="55" t="s">
        <v>338</v>
      </c>
      <c r="H2645" s="55" t="s">
        <v>1495</v>
      </c>
      <c r="I2645" s="55" t="s">
        <v>849</v>
      </c>
      <c r="J2645" s="55" t="s">
        <v>591</v>
      </c>
      <c r="K2645" s="55" t="s">
        <v>848</v>
      </c>
      <c r="L2645" s="137"/>
      <c r="M2645" s="137"/>
      <c r="N2645" s="137"/>
      <c r="O2645" s="137"/>
      <c r="P2645" s="137"/>
      <c r="Q2645" s="137"/>
      <c r="R2645" s="137"/>
      <c r="S2645" s="137"/>
      <c r="T2645" s="137"/>
      <c r="U2645" s="137"/>
      <c r="V2645" s="137"/>
      <c r="W2645" s="137"/>
      <c r="X2645" s="137"/>
      <c r="Y2645" s="137"/>
      <c r="Z2645" s="137"/>
      <c r="AA2645" s="138"/>
      <c r="AB2645" s="137"/>
      <c r="AC2645" s="137"/>
      <c r="AD2645" s="137"/>
      <c r="AE2645" s="137"/>
      <c r="AF2645" s="137"/>
      <c r="AG2645" s="137"/>
      <c r="AH2645" s="137"/>
      <c r="AI2645" s="137"/>
      <c r="AJ2645" s="137"/>
      <c r="AK2645" s="137"/>
      <c r="AL2645" s="137"/>
      <c r="AM2645" s="137"/>
      <c r="AN2645" s="137"/>
      <c r="AO2645" s="335"/>
      <c r="AP2645" s="137">
        <v>86.48</v>
      </c>
      <c r="AQ2645" s="137">
        <v>89939.200000000012</v>
      </c>
      <c r="AR2645" s="137">
        <v>1.04</v>
      </c>
      <c r="AS2645" s="137">
        <v>1</v>
      </c>
      <c r="AT2645" s="137"/>
      <c r="AU2645" s="423">
        <v>272.82910587504966</v>
      </c>
      <c r="AV2645" s="200">
        <v>340251.66726827581</v>
      </c>
      <c r="AW2645" s="201">
        <v>1.2471237853343415</v>
      </c>
      <c r="AX2645" s="423">
        <v>1</v>
      </c>
      <c r="AY2645" s="137"/>
      <c r="AZ2645" s="427">
        <v>229.88752824175</v>
      </c>
      <c r="BA2645" s="200">
        <v>271495.15604661783</v>
      </c>
      <c r="BB2645" s="201">
        <v>1.1809912356842307</v>
      </c>
      <c r="BC2645" s="425">
        <v>1</v>
      </c>
      <c r="BD2645" s="137"/>
    </row>
    <row r="2646" spans="1:56" ht="12.95" customHeight="1">
      <c r="A2646" s="123">
        <v>567</v>
      </c>
      <c r="B2646" s="55" t="s">
        <v>1458</v>
      </c>
      <c r="C2646" s="346">
        <v>2</v>
      </c>
      <c r="D2646" s="57">
        <v>41192</v>
      </c>
      <c r="E2646" s="94">
        <v>77</v>
      </c>
      <c r="F2646" s="55" t="s">
        <v>151</v>
      </c>
      <c r="G2646" s="55" t="s">
        <v>338</v>
      </c>
      <c r="H2646" s="55" t="s">
        <v>1495</v>
      </c>
      <c r="I2646" s="55" t="s">
        <v>849</v>
      </c>
      <c r="J2646" s="55" t="s">
        <v>591</v>
      </c>
      <c r="K2646" s="55" t="s">
        <v>848</v>
      </c>
      <c r="L2646" s="137"/>
      <c r="M2646" s="137"/>
      <c r="N2646" s="137"/>
      <c r="O2646" s="137"/>
      <c r="P2646" s="137"/>
      <c r="Q2646" s="137"/>
      <c r="R2646" s="137"/>
      <c r="S2646" s="137"/>
      <c r="T2646" s="137"/>
      <c r="U2646" s="137"/>
      <c r="V2646" s="137"/>
      <c r="W2646" s="137"/>
      <c r="X2646" s="137"/>
      <c r="Y2646" s="137"/>
      <c r="Z2646" s="137"/>
      <c r="AA2646" s="138"/>
      <c r="AB2646" s="137"/>
      <c r="AC2646" s="137"/>
      <c r="AD2646" s="137"/>
      <c r="AE2646" s="137"/>
      <c r="AF2646" s="137"/>
      <c r="AG2646" s="137"/>
      <c r="AH2646" s="137"/>
      <c r="AI2646" s="137"/>
      <c r="AJ2646" s="137"/>
      <c r="AK2646" s="137"/>
      <c r="AL2646" s="137"/>
      <c r="AM2646" s="137"/>
      <c r="AN2646" s="137"/>
      <c r="AO2646" s="335"/>
      <c r="AP2646" s="137">
        <v>88.411999999999992</v>
      </c>
      <c r="AQ2646" s="137">
        <v>91948.479999999996</v>
      </c>
      <c r="AR2646" s="137">
        <v>1.04</v>
      </c>
      <c r="AS2646" s="137">
        <v>1</v>
      </c>
      <c r="AT2646" s="137"/>
      <c r="AU2646" s="423">
        <v>472.21990212375806</v>
      </c>
      <c r="AV2646" s="200">
        <v>534344.80317646742</v>
      </c>
      <c r="AW2646" s="201">
        <v>1.1315592603643119</v>
      </c>
      <c r="AX2646" s="423">
        <v>1</v>
      </c>
      <c r="AY2646" s="137"/>
      <c r="AZ2646" s="427">
        <v>355.80439999999993</v>
      </c>
      <c r="BA2646" s="200">
        <v>387088.92142953898</v>
      </c>
      <c r="BB2646" s="201">
        <v>1.0879261791859207</v>
      </c>
      <c r="BC2646" s="425">
        <v>1</v>
      </c>
      <c r="BD2646" s="137"/>
    </row>
    <row r="2647" spans="1:56" ht="12.95" customHeight="1">
      <c r="A2647" s="123">
        <v>567</v>
      </c>
      <c r="B2647" s="55" t="s">
        <v>1458</v>
      </c>
      <c r="C2647" s="346">
        <v>3</v>
      </c>
      <c r="D2647" s="57">
        <v>41430</v>
      </c>
      <c r="E2647" s="94">
        <v>80</v>
      </c>
      <c r="F2647" s="55" t="s">
        <v>151</v>
      </c>
      <c r="G2647" s="55" t="s">
        <v>338</v>
      </c>
      <c r="H2647" s="55" t="s">
        <v>1495</v>
      </c>
      <c r="I2647" s="55" t="s">
        <v>849</v>
      </c>
      <c r="J2647" s="55" t="s">
        <v>591</v>
      </c>
      <c r="K2647" s="55" t="s">
        <v>848</v>
      </c>
      <c r="L2647" s="137"/>
      <c r="M2647" s="137"/>
      <c r="N2647" s="137"/>
      <c r="O2647" s="137"/>
      <c r="P2647" s="137"/>
      <c r="Q2647" s="137"/>
      <c r="R2647" s="137"/>
      <c r="S2647" s="137"/>
      <c r="T2647" s="137"/>
      <c r="U2647" s="137"/>
      <c r="V2647" s="137"/>
      <c r="W2647" s="137"/>
      <c r="X2647" s="137"/>
      <c r="Y2647" s="137"/>
      <c r="Z2647" s="137"/>
      <c r="AA2647" s="138"/>
      <c r="AB2647" s="137"/>
      <c r="AC2647" s="137"/>
      <c r="AD2647" s="137"/>
      <c r="AE2647" s="137"/>
      <c r="AF2647" s="137"/>
      <c r="AG2647" s="137"/>
      <c r="AH2647" s="137"/>
      <c r="AI2647" s="137"/>
      <c r="AJ2647" s="137"/>
      <c r="AK2647" s="137"/>
      <c r="AL2647" s="137"/>
      <c r="AM2647" s="137"/>
      <c r="AN2647" s="137"/>
      <c r="AO2647" s="335"/>
      <c r="AP2647" s="137">
        <v>88.596000000000004</v>
      </c>
      <c r="AQ2647" s="137">
        <v>92139.840000000011</v>
      </c>
      <c r="AR2647" s="137">
        <v>1.04</v>
      </c>
      <c r="AS2647" s="137">
        <v>1</v>
      </c>
      <c r="AT2647" s="137"/>
      <c r="AU2647" s="423">
        <v>352.92377684717599</v>
      </c>
      <c r="AV2647" s="200">
        <v>399354.16789416992</v>
      </c>
      <c r="AW2647" s="201">
        <v>1.1315592603643119</v>
      </c>
      <c r="AX2647" s="423">
        <v>1</v>
      </c>
      <c r="AY2647" s="137"/>
      <c r="AZ2647" s="427">
        <v>364.55879999999991</v>
      </c>
      <c r="BA2647" s="200">
        <v>417617.20210264111</v>
      </c>
      <c r="BB2647" s="201">
        <v>1.1455414108852706</v>
      </c>
      <c r="BC2647" s="425">
        <v>1</v>
      </c>
      <c r="BD2647" s="137"/>
    </row>
    <row r="2648" spans="1:56" ht="12.95" customHeight="1">
      <c r="A2648" s="123">
        <v>567</v>
      </c>
      <c r="B2648" s="55" t="s">
        <v>1458</v>
      </c>
      <c r="C2648" s="346">
        <v>4</v>
      </c>
      <c r="D2648" s="57">
        <v>42191</v>
      </c>
      <c r="E2648" s="94">
        <v>180</v>
      </c>
      <c r="F2648" s="55" t="s">
        <v>151</v>
      </c>
      <c r="G2648" s="55" t="s">
        <v>338</v>
      </c>
      <c r="H2648" s="55" t="s">
        <v>1495</v>
      </c>
      <c r="I2648" s="334" t="s">
        <v>849</v>
      </c>
      <c r="J2648" s="334" t="s">
        <v>591</v>
      </c>
      <c r="K2648" s="334" t="s">
        <v>848</v>
      </c>
      <c r="L2648" s="137"/>
      <c r="M2648" s="137"/>
      <c r="N2648" s="137"/>
      <c r="O2648" s="137"/>
      <c r="P2648" s="137"/>
      <c r="Q2648" s="137"/>
      <c r="R2648" s="137"/>
      <c r="S2648" s="137"/>
      <c r="T2648" s="137"/>
      <c r="U2648" s="137"/>
      <c r="V2648" s="137"/>
      <c r="W2648" s="137"/>
      <c r="X2648" s="137"/>
      <c r="Y2648" s="137"/>
      <c r="Z2648" s="137"/>
      <c r="AA2648" s="138"/>
      <c r="AB2648" s="137"/>
      <c r="AC2648" s="137"/>
      <c r="AD2648" s="137"/>
      <c r="AE2648" s="137"/>
      <c r="AF2648" s="137"/>
      <c r="AG2648" s="137"/>
      <c r="AH2648" s="137"/>
      <c r="AI2648" s="137"/>
      <c r="AJ2648" s="137"/>
      <c r="AK2648" s="137"/>
      <c r="AL2648" s="137"/>
      <c r="AM2648" s="137"/>
      <c r="AN2648" s="137"/>
      <c r="AO2648" s="335"/>
      <c r="AP2648" s="137">
        <v>189.15199999999999</v>
      </c>
      <c r="AQ2648" s="137">
        <v>196718.07999999999</v>
      </c>
      <c r="AR2648" s="137">
        <v>1.04</v>
      </c>
      <c r="AS2648" s="137">
        <v>1</v>
      </c>
      <c r="AT2648" s="137"/>
      <c r="AU2648" s="423">
        <v>1019.318710002976</v>
      </c>
      <c r="AV2648" s="200">
        <v>1153419.5255664717</v>
      </c>
      <c r="AW2648" s="201">
        <v>1.1315592603643114</v>
      </c>
      <c r="AX2648" s="423">
        <v>1</v>
      </c>
      <c r="AY2648" s="137"/>
      <c r="AZ2648" s="427">
        <v>830.79140000000018</v>
      </c>
      <c r="BA2648" s="200">
        <v>885580.08604078495</v>
      </c>
      <c r="BB2648" s="201">
        <v>1.0659475844848476</v>
      </c>
      <c r="BC2648" s="425">
        <v>1</v>
      </c>
      <c r="BD2648" s="137"/>
    </row>
    <row r="2649" spans="1:56" ht="12.95" customHeight="1">
      <c r="A2649" s="357">
        <v>568</v>
      </c>
      <c r="B2649" s="263" t="s">
        <v>1490</v>
      </c>
      <c r="C2649" s="337">
        <v>0</v>
      </c>
      <c r="D2649" s="280"/>
      <c r="E2649" s="421">
        <v>660</v>
      </c>
      <c r="F2649" s="263" t="s">
        <v>312</v>
      </c>
      <c r="G2649" s="263" t="s">
        <v>748</v>
      </c>
      <c r="H2649" s="263" t="s">
        <v>313</v>
      </c>
      <c r="I2649" s="263" t="s">
        <v>849</v>
      </c>
      <c r="J2649" s="263" t="s">
        <v>591</v>
      </c>
      <c r="K2649" s="263" t="s">
        <v>848</v>
      </c>
      <c r="L2649" s="279"/>
      <c r="M2649" s="279"/>
      <c r="N2649" s="279"/>
      <c r="O2649" s="279"/>
      <c r="P2649" s="279"/>
      <c r="Q2649" s="279"/>
      <c r="R2649" s="279"/>
      <c r="S2649" s="279"/>
      <c r="T2649" s="279"/>
      <c r="U2649" s="279"/>
      <c r="V2649" s="279"/>
      <c r="W2649" s="279"/>
      <c r="X2649" s="279"/>
      <c r="Y2649" s="279"/>
      <c r="Z2649" s="279"/>
      <c r="AA2649" s="279"/>
      <c r="AB2649" s="279"/>
      <c r="AC2649" s="279"/>
      <c r="AD2649" s="279"/>
      <c r="AE2649" s="279"/>
      <c r="AF2649" s="279"/>
      <c r="AG2649" s="279"/>
      <c r="AH2649" s="279"/>
      <c r="AI2649" s="279"/>
      <c r="AJ2649" s="279"/>
      <c r="AK2649" s="279"/>
      <c r="AL2649" s="279"/>
      <c r="AM2649" s="279"/>
      <c r="AN2649" s="279"/>
      <c r="AO2649" s="279"/>
      <c r="AP2649" s="279"/>
      <c r="AQ2649" s="279"/>
      <c r="AR2649" s="279"/>
      <c r="AS2649" s="279"/>
      <c r="AT2649" s="279"/>
      <c r="AU2649" s="422">
        <v>0</v>
      </c>
      <c r="AV2649" s="265">
        <v>0</v>
      </c>
      <c r="AW2649" s="268">
        <v>0</v>
      </c>
      <c r="AX2649" s="422"/>
      <c r="AY2649" s="279"/>
      <c r="AZ2649" s="422">
        <v>1818.3956639999999</v>
      </c>
      <c r="BA2649" s="265">
        <v>1896129.5406643488</v>
      </c>
      <c r="BB2649" s="268">
        <v>1.0427486042797498</v>
      </c>
      <c r="BC2649" s="422"/>
      <c r="BD2649" s="279"/>
    </row>
    <row r="2650" spans="1:56" ht="12.95" customHeight="1">
      <c r="A2650" s="123">
        <v>568</v>
      </c>
      <c r="B2650" s="55" t="s">
        <v>1490</v>
      </c>
      <c r="C2650" s="346">
        <v>1</v>
      </c>
      <c r="D2650" s="57">
        <v>45713</v>
      </c>
      <c r="E2650" s="333">
        <v>660</v>
      </c>
      <c r="F2650" s="55" t="s">
        <v>312</v>
      </c>
      <c r="G2650" s="55" t="s">
        <v>748</v>
      </c>
      <c r="H2650" s="55" t="s">
        <v>313</v>
      </c>
      <c r="I2650" s="55" t="s">
        <v>849</v>
      </c>
      <c r="J2650" s="334" t="s">
        <v>591</v>
      </c>
      <c r="K2650" s="334" t="s">
        <v>848</v>
      </c>
      <c r="L2650" s="137"/>
      <c r="M2650" s="137"/>
      <c r="N2650" s="137"/>
      <c r="O2650" s="137"/>
      <c r="P2650" s="137"/>
      <c r="Q2650" s="137"/>
      <c r="R2650" s="137"/>
      <c r="S2650" s="137"/>
      <c r="T2650" s="137"/>
      <c r="U2650" s="137"/>
      <c r="V2650" s="137"/>
      <c r="W2650" s="137"/>
      <c r="X2650" s="137"/>
      <c r="Y2650" s="137"/>
      <c r="Z2650" s="137"/>
      <c r="AA2650" s="138"/>
      <c r="AB2650" s="137"/>
      <c r="AC2650" s="137"/>
      <c r="AD2650" s="137"/>
      <c r="AE2650" s="137"/>
      <c r="AF2650" s="137"/>
      <c r="AG2650" s="137"/>
      <c r="AH2650" s="137"/>
      <c r="AI2650" s="137"/>
      <c r="AJ2650" s="137"/>
      <c r="AK2650" s="137"/>
      <c r="AL2650" s="137"/>
      <c r="AM2650" s="137"/>
      <c r="AN2650" s="137"/>
      <c r="AO2650" s="335"/>
      <c r="AP2650" s="137"/>
      <c r="AQ2650" s="137"/>
      <c r="AR2650" s="137"/>
      <c r="AS2650" s="137"/>
      <c r="AT2650" s="137"/>
      <c r="AU2650" s="423">
        <v>0</v>
      </c>
      <c r="AV2650" s="200">
        <v>0</v>
      </c>
      <c r="AW2650" s="201">
        <v>0</v>
      </c>
      <c r="AX2650" s="423">
        <v>1</v>
      </c>
      <c r="AY2650" s="137">
        <v>1</v>
      </c>
      <c r="AZ2650" s="424">
        <v>1818.3956639999999</v>
      </c>
      <c r="BA2650" s="200">
        <v>1896129.5406643488</v>
      </c>
      <c r="BB2650" s="201">
        <v>1.0427486042797498</v>
      </c>
      <c r="BC2650" s="425">
        <v>1</v>
      </c>
      <c r="BD2650" s="136">
        <v>1</v>
      </c>
    </row>
    <row r="2651" spans="1:56" ht="12.95" customHeight="1">
      <c r="A2651" s="357">
        <v>569</v>
      </c>
      <c r="B2651" s="263" t="s">
        <v>1491</v>
      </c>
      <c r="C2651" s="337">
        <v>0</v>
      </c>
      <c r="D2651" s="280"/>
      <c r="E2651" s="421">
        <v>2400</v>
      </c>
      <c r="F2651" s="263" t="s">
        <v>1138</v>
      </c>
      <c r="G2651" s="263" t="s">
        <v>748</v>
      </c>
      <c r="H2651" s="263" t="s">
        <v>1213</v>
      </c>
      <c r="I2651" s="263" t="s">
        <v>849</v>
      </c>
      <c r="J2651" s="263" t="s">
        <v>591</v>
      </c>
      <c r="K2651" s="263" t="s">
        <v>848</v>
      </c>
      <c r="L2651" s="279"/>
      <c r="M2651" s="279"/>
      <c r="N2651" s="279"/>
      <c r="O2651" s="279"/>
      <c r="P2651" s="279"/>
      <c r="Q2651" s="279"/>
      <c r="R2651" s="279"/>
      <c r="S2651" s="279"/>
      <c r="T2651" s="279"/>
      <c r="U2651" s="279"/>
      <c r="V2651" s="279"/>
      <c r="W2651" s="279"/>
      <c r="X2651" s="279"/>
      <c r="Y2651" s="279"/>
      <c r="Z2651" s="279"/>
      <c r="AA2651" s="279"/>
      <c r="AB2651" s="279"/>
      <c r="AC2651" s="279"/>
      <c r="AD2651" s="279"/>
      <c r="AE2651" s="279"/>
      <c r="AF2651" s="279"/>
      <c r="AG2651" s="279"/>
      <c r="AH2651" s="279"/>
      <c r="AI2651" s="279"/>
      <c r="AJ2651" s="279"/>
      <c r="AK2651" s="279"/>
      <c r="AL2651" s="279"/>
      <c r="AM2651" s="279"/>
      <c r="AN2651" s="279"/>
      <c r="AO2651" s="279"/>
      <c r="AP2651" s="279"/>
      <c r="AQ2651" s="279"/>
      <c r="AR2651" s="279"/>
      <c r="AS2651" s="279"/>
      <c r="AT2651" s="279"/>
      <c r="AU2651" s="422">
        <v>455.15260000000001</v>
      </c>
      <c r="AV2651" s="265">
        <v>492633.71865721454</v>
      </c>
      <c r="AW2651" s="268">
        <v>1.082348466552129</v>
      </c>
      <c r="AX2651" s="422"/>
      <c r="AY2651" s="279"/>
      <c r="AZ2651" s="422">
        <v>5617.4169999999995</v>
      </c>
      <c r="BA2651" s="265">
        <v>5177309.3123304388</v>
      </c>
      <c r="BB2651" s="268">
        <v>0.92165301460269711</v>
      </c>
      <c r="BC2651" s="422"/>
      <c r="BD2651" s="279"/>
    </row>
    <row r="2652" spans="1:56" ht="12.95" customHeight="1">
      <c r="A2652" s="123">
        <v>569</v>
      </c>
      <c r="B2652" s="55" t="s">
        <v>1491</v>
      </c>
      <c r="C2652" s="346">
        <v>2</v>
      </c>
      <c r="D2652" s="57">
        <v>45682</v>
      </c>
      <c r="E2652" s="333">
        <v>800</v>
      </c>
      <c r="F2652" s="55" t="s">
        <v>1138</v>
      </c>
      <c r="G2652" s="55" t="s">
        <v>748</v>
      </c>
      <c r="H2652" s="55" t="s">
        <v>1213</v>
      </c>
      <c r="I2652" s="55" t="s">
        <v>849</v>
      </c>
      <c r="J2652" s="334" t="s">
        <v>591</v>
      </c>
      <c r="K2652" s="334" t="s">
        <v>848</v>
      </c>
      <c r="L2652" s="137"/>
      <c r="M2652" s="137"/>
      <c r="N2652" s="137"/>
      <c r="O2652" s="137"/>
      <c r="P2652" s="137"/>
      <c r="Q2652" s="137"/>
      <c r="R2652" s="137"/>
      <c r="S2652" s="137"/>
      <c r="T2652" s="137"/>
      <c r="U2652" s="137"/>
      <c r="V2652" s="137"/>
      <c r="W2652" s="137"/>
      <c r="X2652" s="137"/>
      <c r="Y2652" s="137"/>
      <c r="Z2652" s="137"/>
      <c r="AA2652" s="138"/>
      <c r="AB2652" s="137"/>
      <c r="AC2652" s="137"/>
      <c r="AD2652" s="137"/>
      <c r="AE2652" s="137"/>
      <c r="AF2652" s="137"/>
      <c r="AG2652" s="137"/>
      <c r="AH2652" s="137"/>
      <c r="AI2652" s="137"/>
      <c r="AJ2652" s="137"/>
      <c r="AK2652" s="137"/>
      <c r="AL2652" s="137"/>
      <c r="AM2652" s="137"/>
      <c r="AN2652" s="137"/>
      <c r="AO2652" s="335"/>
      <c r="AP2652" s="137"/>
      <c r="AQ2652" s="137"/>
      <c r="AR2652" s="137"/>
      <c r="AS2652" s="137"/>
      <c r="AT2652" s="137"/>
      <c r="AU2652" s="423">
        <v>455.15260000000001</v>
      </c>
      <c r="AV2652" s="200">
        <v>492633.71865721454</v>
      </c>
      <c r="AW2652" s="201">
        <v>1.082348466552129</v>
      </c>
      <c r="AX2652" s="423">
        <v>1</v>
      </c>
      <c r="AY2652" s="137">
        <v>1</v>
      </c>
      <c r="AZ2652" s="444">
        <v>2765.8989999999999</v>
      </c>
      <c r="BA2652" s="200">
        <v>2543764.9256690266</v>
      </c>
      <c r="BB2652" s="201">
        <v>0.91968829146292996</v>
      </c>
      <c r="BC2652" s="425">
        <v>1</v>
      </c>
      <c r="BD2652" s="136">
        <v>1</v>
      </c>
    </row>
    <row r="2653" spans="1:56" s="105" customFormat="1" ht="12.95" customHeight="1">
      <c r="A2653" s="123">
        <v>569</v>
      </c>
      <c r="B2653" s="122" t="s">
        <v>1491</v>
      </c>
      <c r="C2653" s="384">
        <v>1</v>
      </c>
      <c r="D2653" s="57">
        <v>45850</v>
      </c>
      <c r="E2653" s="445">
        <v>800</v>
      </c>
      <c r="F2653" s="122" t="s">
        <v>1138</v>
      </c>
      <c r="G2653" s="122" t="s">
        <v>748</v>
      </c>
      <c r="H2653" s="122" t="s">
        <v>1213</v>
      </c>
      <c r="I2653" s="122" t="s">
        <v>849</v>
      </c>
      <c r="J2653" s="339" t="s">
        <v>591</v>
      </c>
      <c r="K2653" s="339" t="s">
        <v>848</v>
      </c>
      <c r="L2653" s="137"/>
      <c r="M2653" s="137"/>
      <c r="N2653" s="137"/>
      <c r="O2653" s="137"/>
      <c r="P2653" s="137"/>
      <c r="Q2653" s="137"/>
      <c r="R2653" s="137"/>
      <c r="S2653" s="137"/>
      <c r="T2653" s="137"/>
      <c r="U2653" s="137"/>
      <c r="V2653" s="137"/>
      <c r="W2653" s="137"/>
      <c r="X2653" s="137"/>
      <c r="Y2653" s="137"/>
      <c r="Z2653" s="137"/>
      <c r="AA2653" s="138"/>
      <c r="AB2653" s="137"/>
      <c r="AC2653" s="137"/>
      <c r="AD2653" s="137"/>
      <c r="AE2653" s="137"/>
      <c r="AF2653" s="137"/>
      <c r="AG2653" s="137"/>
      <c r="AH2653" s="137"/>
      <c r="AI2653" s="137"/>
      <c r="AJ2653" s="137"/>
      <c r="AK2653" s="137"/>
      <c r="AL2653" s="137"/>
      <c r="AM2653" s="137"/>
      <c r="AN2653" s="137"/>
      <c r="AO2653" s="335"/>
      <c r="AP2653" s="137"/>
      <c r="AQ2653" s="137"/>
      <c r="AR2653" s="137"/>
      <c r="AS2653" s="137"/>
      <c r="AT2653" s="137"/>
      <c r="AU2653" s="431"/>
      <c r="AV2653" s="372"/>
      <c r="AW2653" s="373"/>
      <c r="AX2653" s="431"/>
      <c r="AY2653" s="137"/>
      <c r="AZ2653" s="427">
        <v>2147.4259999999999</v>
      </c>
      <c r="BA2653" s="200">
        <v>1968279.4091798493</v>
      </c>
      <c r="BB2653" s="201">
        <v>0.91657612843462333</v>
      </c>
      <c r="BC2653" s="433">
        <v>1</v>
      </c>
      <c r="BD2653" s="136">
        <v>1</v>
      </c>
    </row>
    <row r="2654" spans="1:56" s="105" customFormat="1" ht="12.95" customHeight="1">
      <c r="A2654" s="123">
        <v>569</v>
      </c>
      <c r="B2654" s="122" t="s">
        <v>1491</v>
      </c>
      <c r="C2654" s="384">
        <v>4</v>
      </c>
      <c r="D2654" s="368">
        <v>46030</v>
      </c>
      <c r="E2654" s="445">
        <v>800</v>
      </c>
      <c r="F2654" s="122" t="s">
        <v>1138</v>
      </c>
      <c r="G2654" s="122" t="s">
        <v>748</v>
      </c>
      <c r="H2654" s="122" t="s">
        <v>1213</v>
      </c>
      <c r="I2654" s="122" t="s">
        <v>849</v>
      </c>
      <c r="J2654" s="339" t="s">
        <v>591</v>
      </c>
      <c r="K2654" s="339" t="s">
        <v>848</v>
      </c>
      <c r="L2654" s="137"/>
      <c r="M2654" s="137"/>
      <c r="N2654" s="137"/>
      <c r="O2654" s="137"/>
      <c r="P2654" s="137"/>
      <c r="Q2654" s="137"/>
      <c r="R2654" s="137"/>
      <c r="S2654" s="137"/>
      <c r="T2654" s="137"/>
      <c r="U2654" s="137"/>
      <c r="V2654" s="137"/>
      <c r="W2654" s="137"/>
      <c r="X2654" s="137"/>
      <c r="Y2654" s="137"/>
      <c r="Z2654" s="137"/>
      <c r="AA2654" s="138"/>
      <c r="AB2654" s="137"/>
      <c r="AC2654" s="137"/>
      <c r="AD2654" s="137"/>
      <c r="AE2654" s="137"/>
      <c r="AF2654" s="137"/>
      <c r="AG2654" s="137"/>
      <c r="AH2654" s="137"/>
      <c r="AI2654" s="137"/>
      <c r="AJ2654" s="137"/>
      <c r="AK2654" s="137"/>
      <c r="AL2654" s="137"/>
      <c r="AM2654" s="137"/>
      <c r="AN2654" s="137"/>
      <c r="AO2654" s="335"/>
      <c r="AP2654" s="137"/>
      <c r="AQ2654" s="137"/>
      <c r="AR2654" s="137"/>
      <c r="AS2654" s="137"/>
      <c r="AT2654" s="137"/>
      <c r="AU2654" s="431"/>
      <c r="AV2654" s="372"/>
      <c r="AW2654" s="373"/>
      <c r="AX2654" s="431"/>
      <c r="AY2654" s="137"/>
      <c r="AZ2654" s="444">
        <v>704.09199999999998</v>
      </c>
      <c r="BA2654" s="200">
        <v>665264.97748156253</v>
      </c>
      <c r="BB2654" s="201">
        <v>0.94485518580180228</v>
      </c>
      <c r="BC2654" s="433">
        <v>1</v>
      </c>
      <c r="BD2654" s="136">
        <v>1</v>
      </c>
    </row>
    <row r="2655" spans="1:56" ht="12.95" customHeight="1">
      <c r="A2655" s="357">
        <v>570</v>
      </c>
      <c r="B2655" s="263" t="s">
        <v>1492</v>
      </c>
      <c r="C2655" s="337">
        <v>0</v>
      </c>
      <c r="D2655" s="280"/>
      <c r="E2655" s="421">
        <v>1320</v>
      </c>
      <c r="F2655" s="263" t="s">
        <v>312</v>
      </c>
      <c r="G2655" s="263" t="s">
        <v>748</v>
      </c>
      <c r="H2655" s="263" t="s">
        <v>1496</v>
      </c>
      <c r="I2655" s="263" t="s">
        <v>849</v>
      </c>
      <c r="J2655" s="263" t="s">
        <v>591</v>
      </c>
      <c r="K2655" s="263" t="s">
        <v>848</v>
      </c>
      <c r="L2655" s="279"/>
      <c r="M2655" s="279"/>
      <c r="N2655" s="279"/>
      <c r="O2655" s="279"/>
      <c r="P2655" s="279"/>
      <c r="Q2655" s="279"/>
      <c r="R2655" s="279"/>
      <c r="S2655" s="279"/>
      <c r="T2655" s="279"/>
      <c r="U2655" s="279"/>
      <c r="V2655" s="279"/>
      <c r="W2655" s="279"/>
      <c r="X2655" s="279"/>
      <c r="Y2655" s="279"/>
      <c r="Z2655" s="279"/>
      <c r="AA2655" s="279"/>
      <c r="AB2655" s="279"/>
      <c r="AC2655" s="279"/>
      <c r="AD2655" s="279"/>
      <c r="AE2655" s="279"/>
      <c r="AF2655" s="279"/>
      <c r="AG2655" s="279"/>
      <c r="AH2655" s="279"/>
      <c r="AI2655" s="279"/>
      <c r="AJ2655" s="279"/>
      <c r="AK2655" s="279"/>
      <c r="AL2655" s="279"/>
      <c r="AM2655" s="279"/>
      <c r="AN2655" s="279"/>
      <c r="AO2655" s="279"/>
      <c r="AP2655" s="279"/>
      <c r="AQ2655" s="279"/>
      <c r="AR2655" s="279"/>
      <c r="AS2655" s="279"/>
      <c r="AT2655" s="279"/>
      <c r="AU2655" s="422">
        <v>981.32</v>
      </c>
      <c r="AV2655" s="265">
        <v>884777.1093931878</v>
      </c>
      <c r="AW2655" s="268">
        <v>0.90161935901967527</v>
      </c>
      <c r="AX2655" s="422"/>
      <c r="AY2655" s="279"/>
      <c r="AZ2655" s="422">
        <v>4081.08</v>
      </c>
      <c r="BA2655" s="265">
        <v>3613004.3410149668</v>
      </c>
      <c r="BB2655" s="268">
        <v>0.88530593397212665</v>
      </c>
      <c r="BC2655" s="422"/>
      <c r="BD2655" s="279"/>
    </row>
    <row r="2656" spans="1:56" ht="12.95" customHeight="1">
      <c r="A2656" s="123">
        <v>570</v>
      </c>
      <c r="B2656" s="55" t="s">
        <v>1492</v>
      </c>
      <c r="C2656" s="346">
        <v>1</v>
      </c>
      <c r="D2656" s="57">
        <v>45629</v>
      </c>
      <c r="E2656" s="333">
        <v>660</v>
      </c>
      <c r="F2656" s="55" t="s">
        <v>312</v>
      </c>
      <c r="G2656" s="55" t="s">
        <v>748</v>
      </c>
      <c r="H2656" s="55" t="s">
        <v>1496</v>
      </c>
      <c r="I2656" s="55" t="s">
        <v>849</v>
      </c>
      <c r="J2656" s="334" t="s">
        <v>591</v>
      </c>
      <c r="K2656" s="334" t="s">
        <v>848</v>
      </c>
      <c r="L2656" s="137"/>
      <c r="M2656" s="137"/>
      <c r="N2656" s="137"/>
      <c r="O2656" s="137"/>
      <c r="P2656" s="137"/>
      <c r="Q2656" s="137"/>
      <c r="R2656" s="137"/>
      <c r="S2656" s="137"/>
      <c r="T2656" s="137"/>
      <c r="U2656" s="137"/>
      <c r="V2656" s="137"/>
      <c r="W2656" s="137"/>
      <c r="X2656" s="137"/>
      <c r="Y2656" s="137"/>
      <c r="Z2656" s="137"/>
      <c r="AA2656" s="138"/>
      <c r="AB2656" s="137"/>
      <c r="AC2656" s="137"/>
      <c r="AD2656" s="137"/>
      <c r="AE2656" s="137"/>
      <c r="AF2656" s="137"/>
      <c r="AG2656" s="137"/>
      <c r="AH2656" s="137"/>
      <c r="AI2656" s="137"/>
      <c r="AJ2656" s="137"/>
      <c r="AK2656" s="137"/>
      <c r="AL2656" s="137"/>
      <c r="AM2656" s="137"/>
      <c r="AN2656" s="137"/>
      <c r="AO2656" s="335"/>
      <c r="AP2656" s="137"/>
      <c r="AQ2656" s="137"/>
      <c r="AR2656" s="137"/>
      <c r="AS2656" s="137"/>
      <c r="AT2656" s="137"/>
      <c r="AU2656" s="423">
        <v>981.32</v>
      </c>
      <c r="AV2656" s="200">
        <v>884777.1093931878</v>
      </c>
      <c r="AW2656" s="201">
        <v>0.90161935901967527</v>
      </c>
      <c r="AX2656" s="423">
        <v>1</v>
      </c>
      <c r="AY2656" s="137">
        <v>1</v>
      </c>
      <c r="AZ2656" s="424">
        <v>3234.7</v>
      </c>
      <c r="BA2656" s="200">
        <v>2892456.4550532619</v>
      </c>
      <c r="BB2656" s="201">
        <v>0.89419620213721895</v>
      </c>
      <c r="BC2656" s="425">
        <v>1</v>
      </c>
      <c r="BD2656" s="136">
        <v>1</v>
      </c>
    </row>
    <row r="2657" spans="1:56" s="105" customFormat="1" ht="12.95" customHeight="1">
      <c r="A2657" s="383">
        <v>570</v>
      </c>
      <c r="B2657" s="122" t="s">
        <v>1492</v>
      </c>
      <c r="C2657" s="384">
        <v>2</v>
      </c>
      <c r="D2657" s="385">
        <v>46010</v>
      </c>
      <c r="E2657" s="389">
        <v>660</v>
      </c>
      <c r="F2657" s="122" t="s">
        <v>312</v>
      </c>
      <c r="G2657" s="122" t="s">
        <v>748</v>
      </c>
      <c r="H2657" s="122" t="s">
        <v>1496</v>
      </c>
      <c r="I2657" s="122" t="s">
        <v>849</v>
      </c>
      <c r="J2657" s="339" t="s">
        <v>591</v>
      </c>
      <c r="K2657" s="339" t="s">
        <v>848</v>
      </c>
      <c r="L2657" s="137"/>
      <c r="M2657" s="137"/>
      <c r="N2657" s="137"/>
      <c r="O2657" s="137"/>
      <c r="P2657" s="137"/>
      <c r="Q2657" s="137"/>
      <c r="R2657" s="137"/>
      <c r="S2657" s="137"/>
      <c r="T2657" s="137"/>
      <c r="U2657" s="137"/>
      <c r="V2657" s="137"/>
      <c r="W2657" s="137"/>
      <c r="X2657" s="137"/>
      <c r="Y2657" s="137"/>
      <c r="Z2657" s="137"/>
      <c r="AA2657" s="138"/>
      <c r="AB2657" s="137"/>
      <c r="AC2657" s="137"/>
      <c r="AD2657" s="137"/>
      <c r="AE2657" s="137"/>
      <c r="AF2657" s="137"/>
      <c r="AG2657" s="137"/>
      <c r="AH2657" s="137"/>
      <c r="AI2657" s="137"/>
      <c r="AJ2657" s="137"/>
      <c r="AK2657" s="137"/>
      <c r="AL2657" s="137"/>
      <c r="AM2657" s="137"/>
      <c r="AN2657" s="137"/>
      <c r="AO2657" s="335"/>
      <c r="AP2657" s="137"/>
      <c r="AQ2657" s="137"/>
      <c r="AR2657" s="137"/>
      <c r="AS2657" s="137"/>
      <c r="AT2657" s="137"/>
      <c r="AU2657" s="431"/>
      <c r="AV2657" s="387"/>
      <c r="AW2657" s="388"/>
      <c r="AX2657" s="431"/>
      <c r="AY2657" s="137"/>
      <c r="AZ2657" s="446">
        <v>846.38</v>
      </c>
      <c r="BA2657" s="372">
        <v>720547.88596170454</v>
      </c>
      <c r="BB2657" s="373">
        <v>0.85132905546173654</v>
      </c>
      <c r="BC2657" s="433">
        <v>1</v>
      </c>
      <c r="BD2657" s="136">
        <v>1</v>
      </c>
    </row>
    <row r="2658" spans="1:56" ht="12.95" customHeight="1">
      <c r="A2658" s="357">
        <v>571</v>
      </c>
      <c r="B2658" s="263" t="s">
        <v>1493</v>
      </c>
      <c r="C2658" s="337">
        <v>0</v>
      </c>
      <c r="D2658" s="280"/>
      <c r="E2658" s="421">
        <v>1320</v>
      </c>
      <c r="F2658" s="263" t="s">
        <v>312</v>
      </c>
      <c r="G2658" s="263" t="s">
        <v>748</v>
      </c>
      <c r="H2658" s="263" t="s">
        <v>91</v>
      </c>
      <c r="I2658" s="263" t="s">
        <v>849</v>
      </c>
      <c r="J2658" s="263" t="s">
        <v>591</v>
      </c>
      <c r="K2658" s="263" t="s">
        <v>848</v>
      </c>
      <c r="L2658" s="279"/>
      <c r="M2658" s="279"/>
      <c r="N2658" s="279"/>
      <c r="O2658" s="279"/>
      <c r="P2658" s="279"/>
      <c r="Q2658" s="279"/>
      <c r="R2658" s="279"/>
      <c r="S2658" s="279"/>
      <c r="T2658" s="279"/>
      <c r="U2658" s="279"/>
      <c r="V2658" s="279"/>
      <c r="W2658" s="279"/>
      <c r="X2658" s="279"/>
      <c r="Y2658" s="279"/>
      <c r="Z2658" s="279"/>
      <c r="AA2658" s="279"/>
      <c r="AB2658" s="279"/>
      <c r="AC2658" s="279"/>
      <c r="AD2658" s="279"/>
      <c r="AE2658" s="279"/>
      <c r="AF2658" s="279"/>
      <c r="AG2658" s="279"/>
      <c r="AH2658" s="279"/>
      <c r="AI2658" s="279"/>
      <c r="AJ2658" s="279"/>
      <c r="AK2658" s="279"/>
      <c r="AL2658" s="279"/>
      <c r="AM2658" s="279"/>
      <c r="AN2658" s="279"/>
      <c r="AO2658" s="279"/>
      <c r="AP2658" s="279"/>
      <c r="AQ2658" s="279"/>
      <c r="AR2658" s="279"/>
      <c r="AS2658" s="279"/>
      <c r="AT2658" s="279"/>
      <c r="AU2658" s="422">
        <v>815.68094700000006</v>
      </c>
      <c r="AV2658" s="265">
        <v>717110.27693581069</v>
      </c>
      <c r="AW2658" s="268">
        <v>0.87915536040565467</v>
      </c>
      <c r="AX2658" s="422"/>
      <c r="AY2658" s="279"/>
      <c r="AZ2658" s="422">
        <v>6066.46</v>
      </c>
      <c r="BA2658" s="265">
        <v>5452878.1187134683</v>
      </c>
      <c r="BB2658" s="268">
        <v>0.89885668391672713</v>
      </c>
      <c r="BC2658" s="422"/>
      <c r="BD2658" s="279"/>
    </row>
    <row r="2659" spans="1:56" ht="12.95" customHeight="1">
      <c r="A2659" s="123">
        <v>571</v>
      </c>
      <c r="B2659" s="55" t="s">
        <v>1493</v>
      </c>
      <c r="C2659" s="346">
        <v>1</v>
      </c>
      <c r="D2659" s="57">
        <v>45680</v>
      </c>
      <c r="E2659" s="333">
        <v>660</v>
      </c>
      <c r="F2659" s="55" t="s">
        <v>312</v>
      </c>
      <c r="G2659" s="55" t="s">
        <v>748</v>
      </c>
      <c r="H2659" s="55" t="s">
        <v>91</v>
      </c>
      <c r="I2659" s="55" t="s">
        <v>849</v>
      </c>
      <c r="J2659" s="55" t="s">
        <v>591</v>
      </c>
      <c r="K2659" s="55" t="s">
        <v>848</v>
      </c>
      <c r="L2659" s="137"/>
      <c r="M2659" s="137"/>
      <c r="N2659" s="137"/>
      <c r="O2659" s="137"/>
      <c r="P2659" s="137"/>
      <c r="Q2659" s="137"/>
      <c r="R2659" s="137"/>
      <c r="S2659" s="137"/>
      <c r="T2659" s="137"/>
      <c r="U2659" s="137"/>
      <c r="V2659" s="137"/>
      <c r="W2659" s="137"/>
      <c r="X2659" s="137"/>
      <c r="Y2659" s="137"/>
      <c r="Z2659" s="137"/>
      <c r="AA2659" s="138"/>
      <c r="AB2659" s="137"/>
      <c r="AC2659" s="137"/>
      <c r="AD2659" s="137"/>
      <c r="AE2659" s="137"/>
      <c r="AF2659" s="137"/>
      <c r="AG2659" s="137"/>
      <c r="AH2659" s="137"/>
      <c r="AI2659" s="137"/>
      <c r="AJ2659" s="137"/>
      <c r="AK2659" s="137"/>
      <c r="AL2659" s="137"/>
      <c r="AM2659" s="137"/>
      <c r="AN2659" s="137"/>
      <c r="AO2659" s="335"/>
      <c r="AP2659" s="137"/>
      <c r="AQ2659" s="137"/>
      <c r="AR2659" s="137"/>
      <c r="AS2659" s="137"/>
      <c r="AT2659" s="137"/>
      <c r="AU2659" s="423">
        <v>815.68094700000006</v>
      </c>
      <c r="AV2659" s="200">
        <v>717110.27693581069</v>
      </c>
      <c r="AW2659" s="201">
        <v>0.87915536040565467</v>
      </c>
      <c r="AX2659" s="423">
        <v>1</v>
      </c>
      <c r="AY2659" s="137">
        <v>1</v>
      </c>
      <c r="AZ2659" s="426">
        <v>4653.97</v>
      </c>
      <c r="BA2659" s="200">
        <v>4208444.9453777531</v>
      </c>
      <c r="BB2659" s="201">
        <v>0.90426989116340517</v>
      </c>
      <c r="BC2659" s="425">
        <v>1</v>
      </c>
      <c r="BD2659" s="136">
        <v>1</v>
      </c>
    </row>
    <row r="2660" spans="1:56" s="105" customFormat="1" ht="12.95" customHeight="1">
      <c r="A2660" s="123">
        <v>571</v>
      </c>
      <c r="B2660" s="122" t="s">
        <v>1493</v>
      </c>
      <c r="C2660" s="384">
        <v>2</v>
      </c>
      <c r="D2660" s="385">
        <v>45926</v>
      </c>
      <c r="E2660" s="445">
        <v>660</v>
      </c>
      <c r="F2660" s="55" t="s">
        <v>312</v>
      </c>
      <c r="G2660" s="55" t="s">
        <v>748</v>
      </c>
      <c r="H2660" s="55" t="s">
        <v>91</v>
      </c>
      <c r="I2660" s="122" t="s">
        <v>849</v>
      </c>
      <c r="J2660" s="122" t="s">
        <v>591</v>
      </c>
      <c r="K2660" s="122" t="s">
        <v>848</v>
      </c>
      <c r="L2660" s="137"/>
      <c r="M2660" s="137"/>
      <c r="N2660" s="137"/>
      <c r="O2660" s="137"/>
      <c r="P2660" s="137"/>
      <c r="Q2660" s="137"/>
      <c r="R2660" s="137"/>
      <c r="S2660" s="137"/>
      <c r="T2660" s="137"/>
      <c r="U2660" s="137"/>
      <c r="V2660" s="137"/>
      <c r="W2660" s="137"/>
      <c r="X2660" s="137"/>
      <c r="Y2660" s="137"/>
      <c r="Z2660" s="137"/>
      <c r="AA2660" s="138"/>
      <c r="AB2660" s="137"/>
      <c r="AC2660" s="137"/>
      <c r="AD2660" s="137"/>
      <c r="AE2660" s="137"/>
      <c r="AF2660" s="137"/>
      <c r="AG2660" s="137"/>
      <c r="AH2660" s="137"/>
      <c r="AI2660" s="137"/>
      <c r="AJ2660" s="137"/>
      <c r="AK2660" s="137"/>
      <c r="AL2660" s="137"/>
      <c r="AM2660" s="137"/>
      <c r="AN2660" s="137"/>
      <c r="AO2660" s="335"/>
      <c r="AP2660" s="137"/>
      <c r="AQ2660" s="137"/>
      <c r="AR2660" s="137"/>
      <c r="AS2660" s="137"/>
      <c r="AT2660" s="137"/>
      <c r="AU2660" s="431"/>
      <c r="AV2660" s="387"/>
      <c r="AW2660" s="388"/>
      <c r="AX2660" s="431"/>
      <c r="AY2660" s="137"/>
      <c r="AZ2660" s="432">
        <v>1412.49</v>
      </c>
      <c r="BA2660" s="200">
        <v>1244433.1733357152</v>
      </c>
      <c r="BB2660" s="201">
        <v>0.88102087330580414</v>
      </c>
      <c r="BC2660" s="425">
        <v>1</v>
      </c>
      <c r="BD2660" s="136">
        <v>1</v>
      </c>
    </row>
    <row r="2661" spans="1:56" ht="12.95" customHeight="1">
      <c r="A2661" s="357">
        <v>572</v>
      </c>
      <c r="B2661" s="263" t="s">
        <v>1494</v>
      </c>
      <c r="C2661" s="337">
        <v>0</v>
      </c>
      <c r="D2661" s="280"/>
      <c r="E2661" s="421">
        <v>60</v>
      </c>
      <c r="F2661" s="263" t="s">
        <v>1355</v>
      </c>
      <c r="G2661" s="263" t="s">
        <v>338</v>
      </c>
      <c r="H2661" s="263" t="s">
        <v>1497</v>
      </c>
      <c r="I2661" s="263" t="s">
        <v>849</v>
      </c>
      <c r="J2661" s="263" t="s">
        <v>591</v>
      </c>
      <c r="K2661" s="263" t="s">
        <v>848</v>
      </c>
      <c r="L2661" s="279"/>
      <c r="M2661" s="279"/>
      <c r="N2661" s="279"/>
      <c r="O2661" s="279"/>
      <c r="P2661" s="279"/>
      <c r="Q2661" s="279"/>
      <c r="R2661" s="279"/>
      <c r="S2661" s="279"/>
      <c r="T2661" s="279"/>
      <c r="U2661" s="279"/>
      <c r="V2661" s="279"/>
      <c r="W2661" s="279"/>
      <c r="X2661" s="279"/>
      <c r="Y2661" s="279"/>
      <c r="Z2661" s="279"/>
      <c r="AA2661" s="279"/>
      <c r="AB2661" s="279"/>
      <c r="AC2661" s="279"/>
      <c r="AD2661" s="279"/>
      <c r="AE2661" s="279"/>
      <c r="AF2661" s="279"/>
      <c r="AG2661" s="279"/>
      <c r="AH2661" s="279"/>
      <c r="AI2661" s="279"/>
      <c r="AJ2661" s="279"/>
      <c r="AK2661" s="279"/>
      <c r="AL2661" s="279"/>
      <c r="AM2661" s="279"/>
      <c r="AN2661" s="279"/>
      <c r="AO2661" s="279"/>
      <c r="AP2661" s="279"/>
      <c r="AQ2661" s="279"/>
      <c r="AR2661" s="279"/>
      <c r="AS2661" s="279"/>
      <c r="AT2661" s="279"/>
      <c r="AU2661" s="422">
        <v>175.80500000000001</v>
      </c>
      <c r="AV2661" s="265">
        <v>272965.19640080159</v>
      </c>
      <c r="AW2661" s="268">
        <v>1.5526588913899011</v>
      </c>
      <c r="AX2661" s="422"/>
      <c r="AY2661" s="279"/>
      <c r="AZ2661" s="422">
        <v>317.899</v>
      </c>
      <c r="BA2661" s="265">
        <v>447427.60533836839</v>
      </c>
      <c r="BB2661" s="268">
        <v>1.4074520691740722</v>
      </c>
      <c r="BC2661" s="422"/>
      <c r="BD2661" s="279"/>
    </row>
    <row r="2662" spans="1:56" ht="12.95" customHeight="1">
      <c r="A2662" s="123">
        <v>572</v>
      </c>
      <c r="B2662" s="55" t="s">
        <v>1494</v>
      </c>
      <c r="C2662" s="346">
        <v>1</v>
      </c>
      <c r="D2662" s="57">
        <v>45558</v>
      </c>
      <c r="E2662" s="333">
        <v>30</v>
      </c>
      <c r="F2662" s="55" t="s">
        <v>1355</v>
      </c>
      <c r="G2662" s="55" t="s">
        <v>338</v>
      </c>
      <c r="H2662" s="55" t="s">
        <v>1497</v>
      </c>
      <c r="I2662" s="55" t="s">
        <v>849</v>
      </c>
      <c r="J2662" s="334" t="s">
        <v>591</v>
      </c>
      <c r="K2662" s="334" t="s">
        <v>848</v>
      </c>
      <c r="L2662" s="137"/>
      <c r="M2662" s="137"/>
      <c r="N2662" s="137"/>
      <c r="O2662" s="137"/>
      <c r="P2662" s="137"/>
      <c r="Q2662" s="137"/>
      <c r="R2662" s="137"/>
      <c r="S2662" s="137"/>
      <c r="T2662" s="137"/>
      <c r="U2662" s="137"/>
      <c r="V2662" s="137"/>
      <c r="W2662" s="137"/>
      <c r="X2662" s="137"/>
      <c r="Y2662" s="137"/>
      <c r="Z2662" s="137"/>
      <c r="AA2662" s="138"/>
      <c r="AB2662" s="137"/>
      <c r="AC2662" s="137"/>
      <c r="AD2662" s="137"/>
      <c r="AE2662" s="137"/>
      <c r="AF2662" s="137"/>
      <c r="AG2662" s="137"/>
      <c r="AH2662" s="137"/>
      <c r="AI2662" s="137"/>
      <c r="AJ2662" s="137"/>
      <c r="AK2662" s="137"/>
      <c r="AL2662" s="137"/>
      <c r="AM2662" s="137"/>
      <c r="AN2662" s="137"/>
      <c r="AO2662" s="335"/>
      <c r="AP2662" s="137"/>
      <c r="AQ2662" s="137"/>
      <c r="AR2662" s="137"/>
      <c r="AS2662" s="137"/>
      <c r="AT2662" s="137"/>
      <c r="AU2662" s="423">
        <v>79.555999999999997</v>
      </c>
      <c r="AV2662" s="200">
        <v>122069.10719863122</v>
      </c>
      <c r="AW2662" s="201">
        <v>1.5343796470238729</v>
      </c>
      <c r="AX2662" s="423">
        <v>1</v>
      </c>
      <c r="AY2662" s="137">
        <v>1</v>
      </c>
      <c r="AZ2662" s="427">
        <v>151.20699999999999</v>
      </c>
      <c r="BA2662" s="200">
        <v>212451.75532325398</v>
      </c>
      <c r="BB2662" s="201">
        <v>1.4050391537644022</v>
      </c>
      <c r="BC2662" s="425">
        <v>1</v>
      </c>
      <c r="BD2662" s="136">
        <v>1</v>
      </c>
    </row>
    <row r="2663" spans="1:56" ht="12.95" customHeight="1">
      <c r="A2663" s="123">
        <v>572</v>
      </c>
      <c r="B2663" s="55" t="s">
        <v>1494</v>
      </c>
      <c r="C2663" s="346">
        <v>2</v>
      </c>
      <c r="D2663" s="57">
        <v>45523</v>
      </c>
      <c r="E2663" s="333">
        <v>30</v>
      </c>
      <c r="F2663" s="55" t="s">
        <v>1355</v>
      </c>
      <c r="G2663" s="55" t="s">
        <v>338</v>
      </c>
      <c r="H2663" s="55" t="s">
        <v>1497</v>
      </c>
      <c r="I2663" s="55" t="s">
        <v>849</v>
      </c>
      <c r="J2663" s="334" t="s">
        <v>591</v>
      </c>
      <c r="K2663" s="334" t="s">
        <v>848</v>
      </c>
      <c r="L2663" s="137"/>
      <c r="M2663" s="137"/>
      <c r="N2663" s="137"/>
      <c r="O2663" s="137"/>
      <c r="P2663" s="137"/>
      <c r="Q2663" s="137"/>
      <c r="R2663" s="137"/>
      <c r="S2663" s="137"/>
      <c r="T2663" s="137"/>
      <c r="U2663" s="137"/>
      <c r="V2663" s="137"/>
      <c r="W2663" s="137"/>
      <c r="X2663" s="137"/>
      <c r="Y2663" s="137"/>
      <c r="Z2663" s="137"/>
      <c r="AA2663" s="138"/>
      <c r="AB2663" s="137"/>
      <c r="AC2663" s="137"/>
      <c r="AD2663" s="137"/>
      <c r="AE2663" s="137"/>
      <c r="AF2663" s="137"/>
      <c r="AG2663" s="137"/>
      <c r="AH2663" s="137"/>
      <c r="AI2663" s="137"/>
      <c r="AJ2663" s="137"/>
      <c r="AK2663" s="137"/>
      <c r="AL2663" s="137"/>
      <c r="AM2663" s="137"/>
      <c r="AN2663" s="137"/>
      <c r="AO2663" s="335"/>
      <c r="AP2663" s="137"/>
      <c r="AQ2663" s="137"/>
      <c r="AR2663" s="137"/>
      <c r="AS2663" s="137"/>
      <c r="AT2663" s="137"/>
      <c r="AU2663" s="423">
        <v>96.248999999999995</v>
      </c>
      <c r="AV2663" s="200">
        <v>150896.08920217041</v>
      </c>
      <c r="AW2663" s="201">
        <v>1.5677678646237407</v>
      </c>
      <c r="AX2663" s="423">
        <v>1</v>
      </c>
      <c r="AY2663" s="137">
        <v>1</v>
      </c>
      <c r="AZ2663" s="427">
        <v>166.69200000000001</v>
      </c>
      <c r="BA2663" s="200">
        <v>234975.85001511435</v>
      </c>
      <c r="BB2663" s="201">
        <v>1.4096408346838141</v>
      </c>
      <c r="BC2663" s="425">
        <v>1</v>
      </c>
      <c r="BD2663" s="136">
        <v>1</v>
      </c>
    </row>
    <row r="2664" spans="1:56" ht="12.95" customHeight="1">
      <c r="A2664" s="357">
        <v>573</v>
      </c>
      <c r="B2664" s="263" t="s">
        <v>1498</v>
      </c>
      <c r="C2664" s="337">
        <v>0</v>
      </c>
      <c r="D2664" s="280"/>
      <c r="E2664" s="421">
        <v>370.04999999999995</v>
      </c>
      <c r="F2664" s="279" t="s">
        <v>132</v>
      </c>
      <c r="G2664" s="279" t="s">
        <v>748</v>
      </c>
      <c r="H2664" s="279" t="s">
        <v>133</v>
      </c>
      <c r="I2664" s="263" t="s">
        <v>849</v>
      </c>
      <c r="J2664" s="263" t="s">
        <v>596</v>
      </c>
      <c r="K2664" s="279" t="s">
        <v>688</v>
      </c>
      <c r="L2664" s="279"/>
      <c r="M2664" s="279"/>
      <c r="N2664" s="279"/>
      <c r="O2664" s="279"/>
      <c r="P2664" s="279"/>
      <c r="Q2664" s="279"/>
      <c r="R2664" s="279"/>
      <c r="S2664" s="279"/>
      <c r="T2664" s="279"/>
      <c r="U2664" s="279"/>
      <c r="V2664" s="279"/>
      <c r="W2664" s="279"/>
      <c r="X2664" s="279"/>
      <c r="Y2664" s="279"/>
      <c r="Z2664" s="279"/>
      <c r="AA2664" s="279"/>
      <c r="AB2664" s="279"/>
      <c r="AC2664" s="279"/>
      <c r="AD2664" s="279"/>
      <c r="AE2664" s="279"/>
      <c r="AF2664" s="279"/>
      <c r="AG2664" s="279"/>
      <c r="AH2664" s="279"/>
      <c r="AI2664" s="279"/>
      <c r="AJ2664" s="279"/>
      <c r="AK2664" s="279"/>
      <c r="AL2664" s="279"/>
      <c r="AM2664" s="279"/>
      <c r="AN2664" s="279"/>
      <c r="AO2664" s="279"/>
      <c r="AP2664" s="279"/>
      <c r="AQ2664" s="279"/>
      <c r="AR2664" s="279"/>
      <c r="AS2664" s="279"/>
      <c r="AT2664" s="279"/>
      <c r="AU2664" s="422">
        <v>298.125</v>
      </c>
      <c r="AV2664" s="265">
        <v>117086.40214994486</v>
      </c>
      <c r="AW2664" s="268">
        <v>0.39274264872098907</v>
      </c>
      <c r="AX2664" s="422"/>
      <c r="AY2664" s="279"/>
      <c r="AZ2664" s="422">
        <v>689.34099999999989</v>
      </c>
      <c r="BA2664" s="265">
        <v>281258.20666345302</v>
      </c>
      <c r="BB2664" s="268">
        <v>0.4080102687399314</v>
      </c>
      <c r="BC2664" s="422"/>
      <c r="BD2664" s="279"/>
    </row>
    <row r="2665" spans="1:56" ht="12.95" customHeight="1">
      <c r="A2665" s="123">
        <v>573</v>
      </c>
      <c r="B2665" s="136" t="s">
        <v>1498</v>
      </c>
      <c r="C2665" s="346">
        <v>1</v>
      </c>
      <c r="D2665" s="57">
        <v>45667</v>
      </c>
      <c r="E2665" s="127">
        <v>236.82499999999999</v>
      </c>
      <c r="F2665" s="136" t="s">
        <v>132</v>
      </c>
      <c r="G2665" s="136" t="s">
        <v>748</v>
      </c>
      <c r="H2665" s="136" t="s">
        <v>133</v>
      </c>
      <c r="I2665" s="55" t="s">
        <v>849</v>
      </c>
      <c r="J2665" s="334" t="s">
        <v>596</v>
      </c>
      <c r="K2665" s="136" t="s">
        <v>688</v>
      </c>
      <c r="L2665" s="137"/>
      <c r="M2665" s="137"/>
      <c r="N2665" s="137"/>
      <c r="O2665" s="137"/>
      <c r="P2665" s="137"/>
      <c r="Q2665" s="137"/>
      <c r="R2665" s="137"/>
      <c r="S2665" s="137"/>
      <c r="T2665" s="137"/>
      <c r="U2665" s="137"/>
      <c r="V2665" s="137"/>
      <c r="W2665" s="137"/>
      <c r="X2665" s="137"/>
      <c r="Y2665" s="137"/>
      <c r="Z2665" s="137"/>
      <c r="AA2665" s="138"/>
      <c r="AB2665" s="137"/>
      <c r="AC2665" s="137"/>
      <c r="AD2665" s="137"/>
      <c r="AE2665" s="137"/>
      <c r="AF2665" s="137"/>
      <c r="AG2665" s="137"/>
      <c r="AH2665" s="137"/>
      <c r="AI2665" s="137"/>
      <c r="AJ2665" s="137"/>
      <c r="AK2665" s="137"/>
      <c r="AL2665" s="137"/>
      <c r="AM2665" s="137"/>
      <c r="AN2665" s="137"/>
      <c r="AO2665" s="335"/>
      <c r="AP2665" s="137"/>
      <c r="AQ2665" s="137"/>
      <c r="AR2665" s="137"/>
      <c r="AS2665" s="137"/>
      <c r="AT2665" s="137"/>
      <c r="AU2665" s="447">
        <v>182.72697452128</v>
      </c>
      <c r="AV2665" s="200">
        <v>71764.675966260169</v>
      </c>
      <c r="AW2665" s="201">
        <v>0.39274264872098896</v>
      </c>
      <c r="AX2665" s="423">
        <v>1</v>
      </c>
      <c r="AY2665" s="137">
        <v>1</v>
      </c>
      <c r="AZ2665" s="448">
        <v>689.34099999999989</v>
      </c>
      <c r="BA2665" s="200">
        <v>281258.20666345302</v>
      </c>
      <c r="BB2665" s="201">
        <v>0.4080102687399314</v>
      </c>
      <c r="BC2665" s="425">
        <v>1</v>
      </c>
      <c r="BD2665" s="136">
        <v>1</v>
      </c>
    </row>
    <row r="2666" spans="1:56" ht="12.95" customHeight="1">
      <c r="A2666" s="123">
        <v>573</v>
      </c>
      <c r="B2666" s="136" t="s">
        <v>1498</v>
      </c>
      <c r="C2666" s="346">
        <v>2</v>
      </c>
      <c r="D2666" s="57">
        <v>45668</v>
      </c>
      <c r="E2666" s="127">
        <v>133.22499999999999</v>
      </c>
      <c r="F2666" s="136" t="s">
        <v>132</v>
      </c>
      <c r="G2666" s="136" t="s">
        <v>748</v>
      </c>
      <c r="H2666" s="136" t="s">
        <v>133</v>
      </c>
      <c r="I2666" s="55" t="s">
        <v>849</v>
      </c>
      <c r="J2666" s="136" t="s">
        <v>596</v>
      </c>
      <c r="K2666" s="136" t="s">
        <v>688</v>
      </c>
      <c r="L2666" s="339"/>
      <c r="M2666" s="339"/>
      <c r="N2666" s="339"/>
      <c r="O2666" s="339"/>
      <c r="P2666" s="339"/>
      <c r="Q2666" s="339"/>
      <c r="R2666" s="339"/>
      <c r="S2666" s="339"/>
      <c r="T2666" s="339"/>
      <c r="U2666" s="339"/>
      <c r="V2666" s="339"/>
      <c r="W2666" s="339"/>
      <c r="X2666" s="339"/>
      <c r="Y2666" s="339"/>
      <c r="Z2666" s="339"/>
      <c r="AA2666" s="338"/>
      <c r="AB2666" s="339"/>
      <c r="AC2666" s="339"/>
      <c r="AD2666" s="339"/>
      <c r="AE2666" s="339"/>
      <c r="AF2666" s="339"/>
      <c r="AG2666" s="339"/>
      <c r="AH2666" s="339"/>
      <c r="AI2666" s="339"/>
      <c r="AJ2666" s="339"/>
      <c r="AK2666" s="339"/>
      <c r="AL2666" s="339"/>
      <c r="AM2666" s="339"/>
      <c r="AN2666" s="339"/>
      <c r="AO2666" s="340"/>
      <c r="AP2666" s="339"/>
      <c r="AQ2666" s="339"/>
      <c r="AR2666" s="339"/>
      <c r="AS2666" s="339"/>
      <c r="AT2666" s="339"/>
      <c r="AU2666" s="449">
        <v>115.39802547872003</v>
      </c>
      <c r="AV2666" s="200">
        <v>45321.726183684674</v>
      </c>
      <c r="AW2666" s="201">
        <v>0.39274264872098896</v>
      </c>
      <c r="AX2666" s="423">
        <v>1</v>
      </c>
      <c r="AY2666" s="339">
        <v>1</v>
      </c>
      <c r="AZ2666" s="449">
        <v>0</v>
      </c>
      <c r="BA2666" s="200">
        <v>0</v>
      </c>
      <c r="BB2666" s="201">
        <v>0</v>
      </c>
      <c r="BC2666" s="425">
        <v>1</v>
      </c>
      <c r="BD2666" s="136">
        <v>1</v>
      </c>
    </row>
    <row r="2667" spans="1:56" ht="12.95" customHeight="1">
      <c r="A2667" s="357">
        <v>574</v>
      </c>
      <c r="B2667" s="279" t="s">
        <v>1500</v>
      </c>
      <c r="C2667" s="343">
        <v>0</v>
      </c>
      <c r="D2667" s="280"/>
      <c r="E2667" s="421">
        <v>99.99</v>
      </c>
      <c r="F2667" s="279" t="s">
        <v>55</v>
      </c>
      <c r="G2667" s="279" t="s">
        <v>748</v>
      </c>
      <c r="H2667" s="279" t="s">
        <v>1516</v>
      </c>
      <c r="I2667" s="279" t="s">
        <v>103</v>
      </c>
      <c r="J2667" s="351"/>
      <c r="K2667" s="351"/>
      <c r="L2667" s="279"/>
      <c r="M2667" s="279"/>
      <c r="N2667" s="279"/>
      <c r="O2667" s="279"/>
      <c r="P2667" s="279"/>
      <c r="Q2667" s="279"/>
      <c r="R2667" s="279"/>
      <c r="S2667" s="279"/>
      <c r="T2667" s="279"/>
      <c r="U2667" s="279"/>
      <c r="V2667" s="279"/>
      <c r="W2667" s="279"/>
      <c r="X2667" s="279"/>
      <c r="Y2667" s="279"/>
      <c r="Z2667" s="279"/>
      <c r="AA2667" s="279"/>
      <c r="AB2667" s="279"/>
      <c r="AC2667" s="279"/>
      <c r="AD2667" s="279"/>
      <c r="AE2667" s="279"/>
      <c r="AF2667" s="279"/>
      <c r="AG2667" s="279"/>
      <c r="AH2667" s="279"/>
      <c r="AI2667" s="279"/>
      <c r="AJ2667" s="279"/>
      <c r="AK2667" s="279"/>
      <c r="AL2667" s="279"/>
      <c r="AM2667" s="279"/>
      <c r="AN2667" s="279"/>
      <c r="AO2667" s="279"/>
      <c r="AP2667" s="279"/>
      <c r="AQ2667" s="279"/>
      <c r="AR2667" s="279"/>
      <c r="AS2667" s="279"/>
      <c r="AT2667" s="279"/>
      <c r="AU2667" s="422">
        <v>20.52685</v>
      </c>
      <c r="AV2667" s="265">
        <v>0</v>
      </c>
      <c r="AW2667" s="268">
        <v>0</v>
      </c>
      <c r="AX2667" s="356"/>
      <c r="AY2667" s="279"/>
      <c r="AZ2667" s="422">
        <v>344.44909999999999</v>
      </c>
      <c r="BA2667" s="265">
        <v>0</v>
      </c>
      <c r="BB2667" s="268">
        <v>0</v>
      </c>
      <c r="BC2667" s="356"/>
      <c r="BD2667" s="279"/>
    </row>
    <row r="2668" spans="1:56" ht="12.95" customHeight="1">
      <c r="A2668" s="123">
        <v>574</v>
      </c>
      <c r="B2668" s="136" t="s">
        <v>1500</v>
      </c>
      <c r="C2668" s="348">
        <v>1</v>
      </c>
      <c r="D2668" s="57">
        <v>45716</v>
      </c>
      <c r="E2668" s="136">
        <v>33.33</v>
      </c>
      <c r="F2668" s="136" t="s">
        <v>55</v>
      </c>
      <c r="G2668" s="136" t="s">
        <v>748</v>
      </c>
      <c r="H2668" s="136" t="s">
        <v>1516</v>
      </c>
      <c r="I2668" s="136" t="s">
        <v>103</v>
      </c>
      <c r="J2668" s="136"/>
      <c r="K2668" s="136"/>
      <c r="L2668" s="137"/>
      <c r="M2668" s="137"/>
      <c r="N2668" s="137"/>
      <c r="O2668" s="137"/>
      <c r="P2668" s="137"/>
      <c r="Q2668" s="137"/>
      <c r="R2668" s="137"/>
      <c r="S2668" s="137"/>
      <c r="T2668" s="137"/>
      <c r="U2668" s="137"/>
      <c r="V2668" s="137"/>
      <c r="W2668" s="137"/>
      <c r="X2668" s="137"/>
      <c r="Y2668" s="137"/>
      <c r="Z2668" s="137"/>
      <c r="AA2668" s="138"/>
      <c r="AB2668" s="137"/>
      <c r="AC2668" s="137"/>
      <c r="AD2668" s="137"/>
      <c r="AE2668" s="137"/>
      <c r="AF2668" s="137"/>
      <c r="AG2668" s="137"/>
      <c r="AH2668" s="137"/>
      <c r="AI2668" s="137"/>
      <c r="AJ2668" s="137"/>
      <c r="AK2668" s="137"/>
      <c r="AL2668" s="137"/>
      <c r="AM2668" s="137"/>
      <c r="AN2668" s="137"/>
      <c r="AO2668" s="335"/>
      <c r="AP2668" s="137"/>
      <c r="AQ2668" s="137"/>
      <c r="AR2668" s="137"/>
      <c r="AS2668" s="137"/>
      <c r="AT2668" s="137"/>
      <c r="AU2668" s="423">
        <v>20.52685</v>
      </c>
      <c r="AV2668" s="200">
        <v>0</v>
      </c>
      <c r="AW2668" s="201">
        <v>0</v>
      </c>
      <c r="AX2668" s="136"/>
      <c r="AY2668" s="137">
        <v>1</v>
      </c>
      <c r="AZ2668" s="423">
        <v>344.44909999999999</v>
      </c>
      <c r="BA2668" s="200">
        <v>0</v>
      </c>
      <c r="BB2668" s="201">
        <v>0</v>
      </c>
      <c r="BC2668" s="397"/>
      <c r="BD2668" s="136">
        <v>1</v>
      </c>
    </row>
    <row r="2669" spans="1:56" ht="12.95" customHeight="1">
      <c r="A2669" s="123">
        <v>574</v>
      </c>
      <c r="B2669" s="136" t="s">
        <v>1500</v>
      </c>
      <c r="C2669" s="348">
        <v>2</v>
      </c>
      <c r="D2669" s="57">
        <v>45721</v>
      </c>
      <c r="E2669" s="136">
        <v>33.33</v>
      </c>
      <c r="F2669" s="136" t="s">
        <v>55</v>
      </c>
      <c r="G2669" s="136" t="s">
        <v>748</v>
      </c>
      <c r="H2669" s="136" t="s">
        <v>1516</v>
      </c>
      <c r="I2669" s="136" t="s">
        <v>103</v>
      </c>
      <c r="J2669" s="136"/>
      <c r="K2669" s="136"/>
      <c r="L2669" s="137"/>
      <c r="M2669" s="137"/>
      <c r="N2669" s="137"/>
      <c r="O2669" s="137"/>
      <c r="P2669" s="137"/>
      <c r="Q2669" s="137"/>
      <c r="R2669" s="137"/>
      <c r="S2669" s="137"/>
      <c r="T2669" s="137"/>
      <c r="U2669" s="137"/>
      <c r="V2669" s="137"/>
      <c r="W2669" s="137"/>
      <c r="X2669" s="137"/>
      <c r="Y2669" s="137"/>
      <c r="Z2669" s="137"/>
      <c r="AA2669" s="138"/>
      <c r="AB2669" s="137"/>
      <c r="AC2669" s="137"/>
      <c r="AD2669" s="137"/>
      <c r="AE2669" s="137"/>
      <c r="AF2669" s="137"/>
      <c r="AG2669" s="137"/>
      <c r="AH2669" s="137"/>
      <c r="AI2669" s="137"/>
      <c r="AJ2669" s="137"/>
      <c r="AK2669" s="137"/>
      <c r="AL2669" s="137"/>
      <c r="AM2669" s="137"/>
      <c r="AN2669" s="137"/>
      <c r="AO2669" s="335"/>
      <c r="AP2669" s="137"/>
      <c r="AQ2669" s="137"/>
      <c r="AR2669" s="137"/>
      <c r="AS2669" s="137"/>
      <c r="AT2669" s="137"/>
      <c r="AU2669" s="423">
        <v>0</v>
      </c>
      <c r="AV2669" s="200">
        <v>0</v>
      </c>
      <c r="AW2669" s="201">
        <v>0</v>
      </c>
      <c r="AX2669" s="136"/>
      <c r="AY2669" s="137">
        <v>1</v>
      </c>
      <c r="AZ2669" s="423">
        <v>0</v>
      </c>
      <c r="BA2669" s="200">
        <v>0</v>
      </c>
      <c r="BB2669" s="201">
        <v>0</v>
      </c>
      <c r="BC2669" s="397"/>
      <c r="BD2669" s="136">
        <v>1</v>
      </c>
    </row>
    <row r="2670" spans="1:56" ht="12.95" customHeight="1">
      <c r="A2670" s="123">
        <v>574</v>
      </c>
      <c r="B2670" s="136" t="s">
        <v>1500</v>
      </c>
      <c r="C2670" s="348">
        <v>3</v>
      </c>
      <c r="D2670" s="57">
        <v>45719</v>
      </c>
      <c r="E2670" s="136">
        <v>33.33</v>
      </c>
      <c r="F2670" s="136" t="s">
        <v>55</v>
      </c>
      <c r="G2670" s="136" t="s">
        <v>748</v>
      </c>
      <c r="H2670" s="136" t="s">
        <v>1516</v>
      </c>
      <c r="I2670" s="136" t="s">
        <v>103</v>
      </c>
      <c r="J2670" s="136"/>
      <c r="K2670" s="136"/>
      <c r="L2670" s="137"/>
      <c r="M2670" s="137"/>
      <c r="N2670" s="137"/>
      <c r="O2670" s="137"/>
      <c r="P2670" s="137"/>
      <c r="Q2670" s="137"/>
      <c r="R2670" s="137"/>
      <c r="S2670" s="137"/>
      <c r="T2670" s="137"/>
      <c r="U2670" s="137"/>
      <c r="V2670" s="137"/>
      <c r="W2670" s="137"/>
      <c r="X2670" s="137"/>
      <c r="Y2670" s="137"/>
      <c r="Z2670" s="137"/>
      <c r="AA2670" s="138"/>
      <c r="AB2670" s="137"/>
      <c r="AC2670" s="137"/>
      <c r="AD2670" s="137"/>
      <c r="AE2670" s="137"/>
      <c r="AF2670" s="137"/>
      <c r="AG2670" s="137"/>
      <c r="AH2670" s="137"/>
      <c r="AI2670" s="137"/>
      <c r="AJ2670" s="137"/>
      <c r="AK2670" s="137"/>
      <c r="AL2670" s="137"/>
      <c r="AM2670" s="137"/>
      <c r="AN2670" s="137"/>
      <c r="AO2670" s="335"/>
      <c r="AP2670" s="137"/>
      <c r="AQ2670" s="137"/>
      <c r="AR2670" s="137"/>
      <c r="AS2670" s="137"/>
      <c r="AT2670" s="137"/>
      <c r="AU2670" s="423">
        <v>0</v>
      </c>
      <c r="AV2670" s="200">
        <v>0</v>
      </c>
      <c r="AW2670" s="201">
        <v>0</v>
      </c>
      <c r="AX2670" s="136"/>
      <c r="AY2670" s="137">
        <v>1</v>
      </c>
      <c r="AZ2670" s="423">
        <v>0</v>
      </c>
      <c r="BA2670" s="200">
        <v>0</v>
      </c>
      <c r="BB2670" s="201">
        <v>0</v>
      </c>
      <c r="BC2670" s="397"/>
      <c r="BD2670" s="136">
        <v>1</v>
      </c>
    </row>
    <row r="2671" spans="1:56" ht="12.95" customHeight="1">
      <c r="A2671" s="357">
        <v>575</v>
      </c>
      <c r="B2671" s="279" t="s">
        <v>1499</v>
      </c>
      <c r="C2671" s="343">
        <v>0</v>
      </c>
      <c r="D2671" s="280"/>
      <c r="E2671" s="421">
        <v>800</v>
      </c>
      <c r="F2671" s="279" t="s">
        <v>55</v>
      </c>
      <c r="G2671" s="279" t="s">
        <v>589</v>
      </c>
      <c r="H2671" s="279" t="s">
        <v>370</v>
      </c>
      <c r="I2671" s="279" t="s">
        <v>103</v>
      </c>
      <c r="J2671" s="351"/>
      <c r="K2671" s="351"/>
      <c r="L2671" s="279"/>
      <c r="M2671" s="279"/>
      <c r="N2671" s="279"/>
      <c r="O2671" s="279"/>
      <c r="P2671" s="279"/>
      <c r="Q2671" s="279"/>
      <c r="R2671" s="279"/>
      <c r="S2671" s="279"/>
      <c r="T2671" s="279"/>
      <c r="U2671" s="279"/>
      <c r="V2671" s="279"/>
      <c r="W2671" s="279"/>
      <c r="X2671" s="279"/>
      <c r="Y2671" s="279"/>
      <c r="Z2671" s="279"/>
      <c r="AA2671" s="279"/>
      <c r="AB2671" s="279"/>
      <c r="AC2671" s="279"/>
      <c r="AD2671" s="279"/>
      <c r="AE2671" s="279"/>
      <c r="AF2671" s="279"/>
      <c r="AG2671" s="279"/>
      <c r="AH2671" s="279"/>
      <c r="AI2671" s="279"/>
      <c r="AJ2671" s="279"/>
      <c r="AK2671" s="279"/>
      <c r="AL2671" s="279"/>
      <c r="AM2671" s="279"/>
      <c r="AN2671" s="279"/>
      <c r="AO2671" s="279"/>
      <c r="AP2671" s="279"/>
      <c r="AQ2671" s="279"/>
      <c r="AR2671" s="279"/>
      <c r="AS2671" s="279"/>
      <c r="AT2671" s="279"/>
      <c r="AU2671" s="358">
        <v>10.21865</v>
      </c>
      <c r="AV2671" s="265">
        <v>0</v>
      </c>
      <c r="AW2671" s="268">
        <v>0</v>
      </c>
      <c r="AX2671" s="351"/>
      <c r="AY2671" s="279"/>
      <c r="AZ2671" s="396">
        <v>1634.07855</v>
      </c>
      <c r="BA2671" s="265">
        <v>0</v>
      </c>
      <c r="BB2671" s="268">
        <v>0</v>
      </c>
      <c r="BC2671" s="351"/>
      <c r="BD2671" s="279"/>
    </row>
    <row r="2672" spans="1:56" ht="11.25" customHeight="1">
      <c r="A2672" s="123">
        <v>575</v>
      </c>
      <c r="B2672" s="136" t="s">
        <v>1499</v>
      </c>
      <c r="C2672" s="348">
        <v>1</v>
      </c>
      <c r="D2672" s="57">
        <v>45744</v>
      </c>
      <c r="E2672" s="136">
        <v>200</v>
      </c>
      <c r="F2672" s="136" t="s">
        <v>55</v>
      </c>
      <c r="G2672" s="136" t="s">
        <v>589</v>
      </c>
      <c r="H2672" s="136" t="s">
        <v>370</v>
      </c>
      <c r="I2672" s="136" t="s">
        <v>103</v>
      </c>
      <c r="J2672" s="136"/>
      <c r="K2672" s="136"/>
      <c r="L2672" s="137"/>
      <c r="M2672" s="137"/>
      <c r="N2672" s="137"/>
      <c r="O2672" s="137"/>
      <c r="P2672" s="137"/>
      <c r="Q2672" s="137"/>
      <c r="R2672" s="137"/>
      <c r="S2672" s="137"/>
      <c r="T2672" s="137"/>
      <c r="U2672" s="137"/>
      <c r="V2672" s="137"/>
      <c r="W2672" s="137"/>
      <c r="X2672" s="137"/>
      <c r="Y2672" s="137"/>
      <c r="Z2672" s="137"/>
      <c r="AA2672" s="138"/>
      <c r="AB2672" s="137"/>
      <c r="AC2672" s="137"/>
      <c r="AD2672" s="137"/>
      <c r="AE2672" s="137"/>
      <c r="AF2672" s="137"/>
      <c r="AG2672" s="137"/>
      <c r="AH2672" s="137"/>
      <c r="AI2672" s="137"/>
      <c r="AJ2672" s="137"/>
      <c r="AK2672" s="137"/>
      <c r="AL2672" s="137"/>
      <c r="AM2672" s="137"/>
      <c r="AN2672" s="137"/>
      <c r="AO2672" s="335"/>
      <c r="AP2672" s="137"/>
      <c r="AQ2672" s="137"/>
      <c r="AR2672" s="137"/>
      <c r="AS2672" s="137"/>
      <c r="AT2672" s="137"/>
      <c r="AU2672" s="423">
        <v>3.1939500000000001</v>
      </c>
      <c r="AV2672" s="200">
        <v>0</v>
      </c>
      <c r="AW2672" s="201">
        <v>0</v>
      </c>
      <c r="AX2672" s="136"/>
      <c r="AY2672" s="137">
        <v>1</v>
      </c>
      <c r="AZ2672" s="423">
        <v>434.35729999999995</v>
      </c>
      <c r="BA2672" s="200">
        <v>0</v>
      </c>
      <c r="BB2672" s="201">
        <v>0</v>
      </c>
      <c r="BC2672" s="397"/>
      <c r="BD2672" s="136">
        <v>1</v>
      </c>
    </row>
    <row r="2673" spans="1:56" ht="12.75" customHeight="1">
      <c r="A2673" s="123">
        <v>575</v>
      </c>
      <c r="B2673" s="136" t="s">
        <v>1499</v>
      </c>
      <c r="C2673" s="348">
        <v>2</v>
      </c>
      <c r="D2673" s="57">
        <v>45740</v>
      </c>
      <c r="E2673" s="136">
        <v>200</v>
      </c>
      <c r="F2673" s="136" t="s">
        <v>55</v>
      </c>
      <c r="G2673" s="136" t="s">
        <v>589</v>
      </c>
      <c r="H2673" s="136" t="s">
        <v>370</v>
      </c>
      <c r="I2673" s="136" t="s">
        <v>103</v>
      </c>
      <c r="J2673" s="136"/>
      <c r="K2673" s="136"/>
      <c r="L2673" s="137"/>
      <c r="M2673" s="137"/>
      <c r="N2673" s="137"/>
      <c r="O2673" s="137"/>
      <c r="P2673" s="137"/>
      <c r="Q2673" s="137"/>
      <c r="R2673" s="137"/>
      <c r="S2673" s="137"/>
      <c r="T2673" s="137"/>
      <c r="U2673" s="137"/>
      <c r="V2673" s="137"/>
      <c r="W2673" s="137"/>
      <c r="X2673" s="137"/>
      <c r="Y2673" s="137"/>
      <c r="Z2673" s="137"/>
      <c r="AA2673" s="138"/>
      <c r="AB2673" s="137"/>
      <c r="AC2673" s="137"/>
      <c r="AD2673" s="137"/>
      <c r="AE2673" s="137"/>
      <c r="AF2673" s="137"/>
      <c r="AG2673" s="137"/>
      <c r="AH2673" s="137"/>
      <c r="AI2673" s="137"/>
      <c r="AJ2673" s="137"/>
      <c r="AK2673" s="137"/>
      <c r="AL2673" s="137"/>
      <c r="AM2673" s="137"/>
      <c r="AN2673" s="137"/>
      <c r="AO2673" s="335"/>
      <c r="AP2673" s="137"/>
      <c r="AQ2673" s="137"/>
      <c r="AR2673" s="137"/>
      <c r="AS2673" s="137"/>
      <c r="AT2673" s="137"/>
      <c r="AU2673" s="423">
        <v>3.3730500000000001</v>
      </c>
      <c r="AV2673" s="200">
        <v>0</v>
      </c>
      <c r="AW2673" s="201">
        <v>0</v>
      </c>
      <c r="AX2673" s="136"/>
      <c r="AY2673" s="137">
        <v>1</v>
      </c>
      <c r="AZ2673" s="423">
        <v>469.80914999999993</v>
      </c>
      <c r="BA2673" s="200">
        <v>0</v>
      </c>
      <c r="BB2673" s="201">
        <v>0</v>
      </c>
      <c r="BC2673" s="397"/>
      <c r="BD2673" s="136">
        <v>1</v>
      </c>
    </row>
    <row r="2674" spans="1:56" ht="12.75" customHeight="1">
      <c r="A2674" s="123">
        <v>575</v>
      </c>
      <c r="B2674" s="136" t="s">
        <v>1499</v>
      </c>
      <c r="C2674" s="348">
        <v>3</v>
      </c>
      <c r="D2674" s="57">
        <v>45742</v>
      </c>
      <c r="E2674" s="136">
        <v>200</v>
      </c>
      <c r="F2674" s="136" t="s">
        <v>55</v>
      </c>
      <c r="G2674" s="136" t="s">
        <v>589</v>
      </c>
      <c r="H2674" s="136" t="s">
        <v>370</v>
      </c>
      <c r="I2674" s="136" t="s">
        <v>103</v>
      </c>
      <c r="J2674" s="136"/>
      <c r="K2674" s="136"/>
      <c r="L2674" s="137"/>
      <c r="M2674" s="137"/>
      <c r="N2674" s="137"/>
      <c r="O2674" s="137"/>
      <c r="P2674" s="137"/>
      <c r="Q2674" s="137"/>
      <c r="R2674" s="137"/>
      <c r="S2674" s="137"/>
      <c r="T2674" s="137"/>
      <c r="U2674" s="137"/>
      <c r="V2674" s="137"/>
      <c r="W2674" s="137"/>
      <c r="X2674" s="137"/>
      <c r="Y2674" s="137"/>
      <c r="Z2674" s="137"/>
      <c r="AA2674" s="138"/>
      <c r="AB2674" s="137"/>
      <c r="AC2674" s="137"/>
      <c r="AD2674" s="137"/>
      <c r="AE2674" s="137"/>
      <c r="AF2674" s="137"/>
      <c r="AG2674" s="137"/>
      <c r="AH2674" s="137"/>
      <c r="AI2674" s="137"/>
      <c r="AJ2674" s="137"/>
      <c r="AK2674" s="137"/>
      <c r="AL2674" s="137"/>
      <c r="AM2674" s="137"/>
      <c r="AN2674" s="137"/>
      <c r="AO2674" s="335"/>
      <c r="AP2674" s="137"/>
      <c r="AQ2674" s="137"/>
      <c r="AR2674" s="137"/>
      <c r="AS2674" s="137"/>
      <c r="AT2674" s="137"/>
      <c r="AU2674" s="423">
        <v>3.6516500000000001</v>
      </c>
      <c r="AV2674" s="200">
        <v>0</v>
      </c>
      <c r="AW2674" s="201">
        <v>0</v>
      </c>
      <c r="AX2674" s="136"/>
      <c r="AY2674" s="137">
        <v>1</v>
      </c>
      <c r="AZ2674" s="423">
        <v>413.39264999999995</v>
      </c>
      <c r="BA2674" s="200">
        <v>0</v>
      </c>
      <c r="BB2674" s="201">
        <v>0</v>
      </c>
      <c r="BC2674" s="397"/>
      <c r="BD2674" s="136">
        <v>1</v>
      </c>
    </row>
    <row r="2675" spans="1:56" s="105" customFormat="1" ht="12.75" customHeight="1">
      <c r="A2675" s="383">
        <v>575</v>
      </c>
      <c r="B2675" s="137" t="s">
        <v>1499</v>
      </c>
      <c r="C2675" s="450">
        <v>4</v>
      </c>
      <c r="D2675" s="385">
        <v>45760</v>
      </c>
      <c r="E2675" s="137">
        <v>200</v>
      </c>
      <c r="F2675" s="137" t="s">
        <v>55</v>
      </c>
      <c r="G2675" s="137" t="s">
        <v>589</v>
      </c>
      <c r="H2675" s="137" t="s">
        <v>370</v>
      </c>
      <c r="I2675" s="137" t="s">
        <v>103</v>
      </c>
      <c r="J2675" s="137"/>
      <c r="K2675" s="137"/>
      <c r="L2675" s="137"/>
      <c r="M2675" s="137"/>
      <c r="N2675" s="137"/>
      <c r="O2675" s="137"/>
      <c r="P2675" s="137"/>
      <c r="Q2675" s="137"/>
      <c r="R2675" s="137"/>
      <c r="S2675" s="137"/>
      <c r="T2675" s="137"/>
      <c r="U2675" s="137"/>
      <c r="V2675" s="137"/>
      <c r="W2675" s="137"/>
      <c r="X2675" s="137"/>
      <c r="Y2675" s="137"/>
      <c r="Z2675" s="137"/>
      <c r="AA2675" s="138"/>
      <c r="AB2675" s="137"/>
      <c r="AC2675" s="137"/>
      <c r="AD2675" s="137"/>
      <c r="AE2675" s="137"/>
      <c r="AF2675" s="137"/>
      <c r="AG2675" s="137"/>
      <c r="AH2675" s="137"/>
      <c r="AI2675" s="137"/>
      <c r="AJ2675" s="137"/>
      <c r="AK2675" s="137"/>
      <c r="AL2675" s="137"/>
      <c r="AM2675" s="137"/>
      <c r="AN2675" s="137"/>
      <c r="AO2675" s="335"/>
      <c r="AP2675" s="137"/>
      <c r="AQ2675" s="137"/>
      <c r="AR2675" s="137"/>
      <c r="AS2675" s="137"/>
      <c r="AT2675" s="137"/>
      <c r="AU2675" s="451"/>
      <c r="AV2675" s="387"/>
      <c r="AW2675" s="388"/>
      <c r="AX2675" s="137"/>
      <c r="AY2675" s="137"/>
      <c r="AZ2675" s="423">
        <v>316.51945000000001</v>
      </c>
      <c r="BA2675" s="200">
        <v>0</v>
      </c>
      <c r="BB2675" s="201">
        <v>0</v>
      </c>
      <c r="BC2675" s="452"/>
      <c r="BD2675" s="136">
        <v>1</v>
      </c>
    </row>
    <row r="2676" spans="1:56" ht="12.75" customHeight="1">
      <c r="A2676" s="357">
        <v>576</v>
      </c>
      <c r="B2676" s="279" t="s">
        <v>1501</v>
      </c>
      <c r="C2676" s="343">
        <v>0</v>
      </c>
      <c r="D2676" s="280"/>
      <c r="E2676" s="421">
        <v>60</v>
      </c>
      <c r="F2676" s="279" t="s">
        <v>144</v>
      </c>
      <c r="G2676" s="279" t="s">
        <v>748</v>
      </c>
      <c r="H2676" s="279" t="s">
        <v>145</v>
      </c>
      <c r="I2676" s="279" t="s">
        <v>103</v>
      </c>
      <c r="J2676" s="351"/>
      <c r="K2676" s="279"/>
      <c r="L2676" s="279"/>
      <c r="M2676" s="279"/>
      <c r="N2676" s="279"/>
      <c r="O2676" s="279"/>
      <c r="P2676" s="279"/>
      <c r="Q2676" s="279"/>
      <c r="R2676" s="279"/>
      <c r="S2676" s="279"/>
      <c r="T2676" s="279"/>
      <c r="U2676" s="279"/>
      <c r="V2676" s="279"/>
      <c r="W2676" s="279"/>
      <c r="X2676" s="279"/>
      <c r="Y2676" s="279"/>
      <c r="Z2676" s="279"/>
      <c r="AA2676" s="279"/>
      <c r="AB2676" s="279"/>
      <c r="AC2676" s="279"/>
      <c r="AD2676" s="279"/>
      <c r="AE2676" s="279"/>
      <c r="AF2676" s="279"/>
      <c r="AG2676" s="279"/>
      <c r="AH2676" s="279"/>
      <c r="AI2676" s="279"/>
      <c r="AJ2676" s="279"/>
      <c r="AK2676" s="279"/>
      <c r="AL2676" s="279"/>
      <c r="AM2676" s="279"/>
      <c r="AN2676" s="279"/>
      <c r="AO2676" s="279"/>
      <c r="AP2676" s="279"/>
      <c r="AQ2676" s="279"/>
      <c r="AR2676" s="279"/>
      <c r="AS2676" s="279"/>
      <c r="AT2676" s="279"/>
      <c r="AU2676" s="358">
        <v>14.944899999999999</v>
      </c>
      <c r="AV2676" s="265">
        <v>0</v>
      </c>
      <c r="AW2676" s="268">
        <v>0</v>
      </c>
      <c r="AX2676" s="351"/>
      <c r="AY2676" s="279"/>
      <c r="AZ2676" s="358">
        <v>340.97654999999997</v>
      </c>
      <c r="BA2676" s="265">
        <v>0</v>
      </c>
      <c r="BB2676" s="268">
        <v>0</v>
      </c>
      <c r="BC2676" s="351"/>
      <c r="BD2676" s="279"/>
    </row>
    <row r="2677" spans="1:56" ht="12.75" customHeight="1">
      <c r="A2677" s="123">
        <v>576</v>
      </c>
      <c r="B2677" s="136" t="s">
        <v>1501</v>
      </c>
      <c r="C2677" s="348">
        <v>1</v>
      </c>
      <c r="D2677" s="57">
        <v>45650</v>
      </c>
      <c r="E2677" s="136">
        <v>30</v>
      </c>
      <c r="F2677" s="136" t="s">
        <v>144</v>
      </c>
      <c r="G2677" s="136" t="s">
        <v>748</v>
      </c>
      <c r="H2677" s="136" t="s">
        <v>145</v>
      </c>
      <c r="I2677" s="136" t="s">
        <v>103</v>
      </c>
      <c r="J2677" s="136"/>
      <c r="K2677" s="136"/>
      <c r="L2677" s="136"/>
      <c r="M2677" s="136"/>
      <c r="N2677" s="136"/>
      <c r="O2677" s="136"/>
      <c r="P2677" s="136"/>
      <c r="Q2677" s="136"/>
      <c r="R2677" s="136"/>
      <c r="S2677" s="136"/>
      <c r="T2677" s="136"/>
      <c r="U2677" s="136"/>
      <c r="V2677" s="136"/>
      <c r="W2677" s="136"/>
      <c r="X2677" s="136"/>
      <c r="Y2677" s="136"/>
      <c r="Z2677" s="136"/>
      <c r="AA2677" s="136"/>
      <c r="AB2677" s="136"/>
      <c r="AC2677" s="136"/>
      <c r="AD2677" s="136"/>
      <c r="AE2677" s="136"/>
      <c r="AF2677" s="136"/>
      <c r="AG2677" s="136"/>
      <c r="AH2677" s="136"/>
      <c r="AI2677" s="136"/>
      <c r="AJ2677" s="136"/>
      <c r="AK2677" s="136"/>
      <c r="AL2677" s="136"/>
      <c r="AM2677" s="136"/>
      <c r="AN2677" s="136"/>
      <c r="AO2677" s="136"/>
      <c r="AP2677" s="136"/>
      <c r="AQ2677" s="136"/>
      <c r="AR2677" s="136"/>
      <c r="AS2677" s="136"/>
      <c r="AT2677" s="136"/>
      <c r="AU2677" s="423">
        <v>14.944899999999999</v>
      </c>
      <c r="AV2677" s="200">
        <v>0</v>
      </c>
      <c r="AW2677" s="201">
        <v>0</v>
      </c>
      <c r="AX2677" s="136"/>
      <c r="AY2677" s="126">
        <v>1</v>
      </c>
      <c r="AZ2677" s="423">
        <v>340.97654999999997</v>
      </c>
      <c r="BA2677" s="200">
        <v>0</v>
      </c>
      <c r="BB2677" s="201">
        <v>0</v>
      </c>
      <c r="BC2677" s="397"/>
      <c r="BD2677" s="136">
        <v>1</v>
      </c>
    </row>
    <row r="2678" spans="1:56" ht="11.25" customHeight="1">
      <c r="A2678" s="123">
        <v>576</v>
      </c>
      <c r="B2678" s="136" t="s">
        <v>1501</v>
      </c>
      <c r="C2678" s="348">
        <v>2</v>
      </c>
      <c r="D2678" s="57">
        <v>45650</v>
      </c>
      <c r="E2678" s="136">
        <v>30</v>
      </c>
      <c r="F2678" s="136" t="s">
        <v>144</v>
      </c>
      <c r="G2678" s="136" t="s">
        <v>748</v>
      </c>
      <c r="H2678" s="136" t="s">
        <v>145</v>
      </c>
      <c r="I2678" s="136" t="s">
        <v>103</v>
      </c>
      <c r="J2678" s="136"/>
      <c r="K2678" s="341"/>
      <c r="L2678" s="136"/>
      <c r="M2678" s="136"/>
      <c r="N2678" s="136"/>
      <c r="O2678" s="136"/>
      <c r="P2678" s="136"/>
      <c r="Q2678" s="136"/>
      <c r="R2678" s="140"/>
      <c r="S2678" s="126"/>
      <c r="T2678" s="127"/>
      <c r="U2678" s="135"/>
      <c r="V2678" s="136"/>
      <c r="W2678" s="136"/>
      <c r="X2678" s="136"/>
      <c r="Y2678" s="136"/>
      <c r="Z2678" s="341"/>
      <c r="AA2678" s="136"/>
      <c r="AB2678" s="127"/>
      <c r="AC2678" s="135"/>
      <c r="AD2678" s="136"/>
      <c r="AE2678" s="136"/>
      <c r="AF2678" s="140"/>
      <c r="AG2678" s="136"/>
      <c r="AH2678" s="341"/>
      <c r="AI2678" s="136"/>
      <c r="AJ2678" s="342"/>
      <c r="AK2678" s="136"/>
      <c r="AL2678" s="136"/>
      <c r="AM2678" s="136"/>
      <c r="AN2678" s="136"/>
      <c r="AO2678" s="237"/>
      <c r="AP2678" s="127"/>
      <c r="AQ2678" s="136"/>
      <c r="AR2678" s="342"/>
      <c r="AS2678" s="140"/>
      <c r="AT2678" s="126"/>
      <c r="AU2678" s="423">
        <v>0</v>
      </c>
      <c r="AV2678" s="200">
        <v>0</v>
      </c>
      <c r="AW2678" s="201">
        <v>0</v>
      </c>
      <c r="AX2678" s="136"/>
      <c r="AY2678" s="126">
        <v>1</v>
      </c>
      <c r="AZ2678" s="423">
        <v>0</v>
      </c>
      <c r="BA2678" s="200">
        <v>0</v>
      </c>
      <c r="BB2678" s="201">
        <v>0</v>
      </c>
      <c r="BC2678" s="397"/>
      <c r="BD2678" s="136">
        <v>1</v>
      </c>
    </row>
    <row r="2679" spans="1:56" ht="12.75" customHeight="1">
      <c r="A2679" s="357">
        <v>577</v>
      </c>
      <c r="B2679" s="279" t="s">
        <v>1517</v>
      </c>
      <c r="C2679" s="343">
        <v>0</v>
      </c>
      <c r="D2679" s="280"/>
      <c r="E2679" s="421">
        <v>40</v>
      </c>
      <c r="F2679" s="279" t="s">
        <v>144</v>
      </c>
      <c r="G2679" s="279" t="s">
        <v>748</v>
      </c>
      <c r="H2679" s="279" t="s">
        <v>145</v>
      </c>
      <c r="I2679" s="279" t="s">
        <v>103</v>
      </c>
      <c r="J2679" s="351"/>
      <c r="K2679" s="278"/>
      <c r="L2679" s="278"/>
      <c r="M2679" s="278"/>
      <c r="N2679" s="278"/>
      <c r="O2679" s="278"/>
      <c r="P2679" s="278"/>
      <c r="Q2679" s="278"/>
      <c r="R2679" s="278"/>
      <c r="S2679" s="278"/>
      <c r="T2679" s="278"/>
      <c r="U2679" s="278"/>
      <c r="V2679" s="278"/>
      <c r="W2679" s="278"/>
      <c r="X2679" s="278"/>
      <c r="Y2679" s="278"/>
      <c r="Z2679" s="278"/>
      <c r="AA2679" s="278"/>
      <c r="AB2679" s="278"/>
      <c r="AC2679" s="278"/>
      <c r="AD2679" s="278"/>
      <c r="AE2679" s="278"/>
      <c r="AF2679" s="278"/>
      <c r="AG2679" s="278"/>
      <c r="AH2679" s="278"/>
      <c r="AI2679" s="278"/>
      <c r="AJ2679" s="278"/>
      <c r="AK2679" s="278"/>
      <c r="AL2679" s="278"/>
      <c r="AM2679" s="278"/>
      <c r="AN2679" s="278"/>
      <c r="AO2679" s="278"/>
      <c r="AP2679" s="278"/>
      <c r="AQ2679" s="278"/>
      <c r="AR2679" s="278"/>
      <c r="AS2679" s="278"/>
      <c r="AT2679" s="278"/>
      <c r="AU2679" s="358">
        <v>15.0046</v>
      </c>
      <c r="AV2679" s="265">
        <v>0</v>
      </c>
      <c r="AW2679" s="268">
        <v>0</v>
      </c>
      <c r="AX2679" s="351"/>
      <c r="AY2679" s="279"/>
      <c r="AZ2679" s="358">
        <v>137.03139999999999</v>
      </c>
      <c r="BA2679" s="265">
        <v>0</v>
      </c>
      <c r="BB2679" s="268">
        <v>0</v>
      </c>
      <c r="BC2679" s="351"/>
      <c r="BD2679" s="279"/>
    </row>
    <row r="2680" spans="1:56" ht="12.75" customHeight="1">
      <c r="A2680" s="123">
        <v>577</v>
      </c>
      <c r="B2680" s="136" t="s">
        <v>1517</v>
      </c>
      <c r="C2680" s="348">
        <v>1</v>
      </c>
      <c r="D2680" s="57">
        <v>45483</v>
      </c>
      <c r="E2680" s="136">
        <v>10</v>
      </c>
      <c r="F2680" s="136" t="s">
        <v>144</v>
      </c>
      <c r="G2680" s="136" t="s">
        <v>748</v>
      </c>
      <c r="H2680" s="136" t="s">
        <v>145</v>
      </c>
      <c r="I2680" s="136" t="s">
        <v>103</v>
      </c>
      <c r="J2680" s="136"/>
      <c r="K2680" s="341"/>
      <c r="L2680" s="136"/>
      <c r="M2680" s="136"/>
      <c r="N2680" s="136"/>
      <c r="O2680" s="136"/>
      <c r="P2680" s="136"/>
      <c r="Q2680" s="136"/>
      <c r="R2680" s="140"/>
      <c r="S2680" s="126"/>
      <c r="T2680" s="127"/>
      <c r="U2680" s="135"/>
      <c r="V2680" s="136"/>
      <c r="W2680" s="136"/>
      <c r="X2680" s="136"/>
      <c r="Y2680" s="136"/>
      <c r="Z2680" s="341"/>
      <c r="AA2680" s="136"/>
      <c r="AB2680" s="127"/>
      <c r="AC2680" s="135"/>
      <c r="AD2680" s="136"/>
      <c r="AE2680" s="136"/>
      <c r="AF2680" s="140"/>
      <c r="AG2680" s="136"/>
      <c r="AH2680" s="341"/>
      <c r="AI2680" s="136"/>
      <c r="AJ2680" s="342"/>
      <c r="AK2680" s="136"/>
      <c r="AL2680" s="136"/>
      <c r="AM2680" s="136"/>
      <c r="AN2680" s="136"/>
      <c r="AO2680" s="237"/>
      <c r="AP2680" s="127"/>
      <c r="AQ2680" s="136"/>
      <c r="AR2680" s="342"/>
      <c r="AS2680" s="140"/>
      <c r="AT2680" s="126"/>
      <c r="AU2680" s="423">
        <v>15.0046</v>
      </c>
      <c r="AV2680" s="200">
        <v>0</v>
      </c>
      <c r="AW2680" s="201">
        <v>0</v>
      </c>
      <c r="AX2680" s="136"/>
      <c r="AY2680" s="126">
        <v>1</v>
      </c>
      <c r="AZ2680" s="423">
        <v>137.03139999999999</v>
      </c>
      <c r="BA2680" s="200">
        <v>0</v>
      </c>
      <c r="BB2680" s="201">
        <v>0</v>
      </c>
      <c r="BC2680" s="397"/>
      <c r="BD2680" s="136">
        <v>1</v>
      </c>
    </row>
    <row r="2681" spans="1:56" ht="12.75" customHeight="1">
      <c r="A2681" s="123">
        <v>577</v>
      </c>
      <c r="B2681" s="136" t="s">
        <v>1517</v>
      </c>
      <c r="C2681" s="348">
        <v>2</v>
      </c>
      <c r="D2681" s="57">
        <v>45565</v>
      </c>
      <c r="E2681" s="136">
        <v>30</v>
      </c>
      <c r="F2681" s="136" t="s">
        <v>144</v>
      </c>
      <c r="G2681" s="136" t="s">
        <v>748</v>
      </c>
      <c r="H2681" s="136" t="s">
        <v>145</v>
      </c>
      <c r="I2681" s="136" t="s">
        <v>103</v>
      </c>
      <c r="J2681" s="136"/>
      <c r="K2681" s="341"/>
      <c r="L2681" s="136"/>
      <c r="M2681" s="136"/>
      <c r="N2681" s="136"/>
      <c r="O2681" s="136"/>
      <c r="P2681" s="136"/>
      <c r="Q2681" s="136"/>
      <c r="R2681" s="140"/>
      <c r="S2681" s="126"/>
      <c r="T2681" s="127"/>
      <c r="U2681" s="135"/>
      <c r="V2681" s="136"/>
      <c r="W2681" s="136"/>
      <c r="X2681" s="136"/>
      <c r="Y2681" s="136"/>
      <c r="Z2681" s="341"/>
      <c r="AA2681" s="136"/>
      <c r="AB2681" s="127"/>
      <c r="AC2681" s="135"/>
      <c r="AD2681" s="136"/>
      <c r="AE2681" s="136"/>
      <c r="AF2681" s="140"/>
      <c r="AG2681" s="136"/>
      <c r="AH2681" s="341"/>
      <c r="AI2681" s="136"/>
      <c r="AJ2681" s="342"/>
      <c r="AK2681" s="136"/>
      <c r="AL2681" s="136"/>
      <c r="AM2681" s="136"/>
      <c r="AN2681" s="136"/>
      <c r="AO2681" s="237"/>
      <c r="AP2681" s="127"/>
      <c r="AQ2681" s="136"/>
      <c r="AR2681" s="342"/>
      <c r="AS2681" s="140"/>
      <c r="AT2681" s="126"/>
      <c r="AU2681" s="423">
        <v>0</v>
      </c>
      <c r="AV2681" s="200">
        <v>0</v>
      </c>
      <c r="AW2681" s="201">
        <v>0</v>
      </c>
      <c r="AX2681" s="136"/>
      <c r="AY2681" s="126">
        <v>1</v>
      </c>
      <c r="AZ2681" s="423">
        <v>0</v>
      </c>
      <c r="BA2681" s="200">
        <v>0</v>
      </c>
      <c r="BB2681" s="201">
        <v>0</v>
      </c>
      <c r="BC2681" s="397"/>
      <c r="BD2681" s="136">
        <v>1</v>
      </c>
    </row>
    <row r="2682" spans="1:56" ht="12.75" customHeight="1">
      <c r="A2682" s="357">
        <v>578</v>
      </c>
      <c r="B2682" s="279" t="s">
        <v>1502</v>
      </c>
      <c r="C2682" s="343">
        <v>0</v>
      </c>
      <c r="D2682" s="280"/>
      <c r="E2682" s="421">
        <v>60</v>
      </c>
      <c r="F2682" s="279" t="s">
        <v>902</v>
      </c>
      <c r="G2682" s="279" t="s">
        <v>589</v>
      </c>
      <c r="H2682" s="279" t="s">
        <v>373</v>
      </c>
      <c r="I2682" s="279" t="s">
        <v>103</v>
      </c>
      <c r="J2682" s="351"/>
      <c r="K2682" s="278"/>
      <c r="L2682" s="278"/>
      <c r="M2682" s="278"/>
      <c r="N2682" s="278"/>
      <c r="O2682" s="278"/>
      <c r="P2682" s="278"/>
      <c r="Q2682" s="278"/>
      <c r="R2682" s="278"/>
      <c r="S2682" s="278"/>
      <c r="T2682" s="278"/>
      <c r="U2682" s="278"/>
      <c r="V2682" s="278"/>
      <c r="W2682" s="278"/>
      <c r="X2682" s="278"/>
      <c r="Y2682" s="278"/>
      <c r="Z2682" s="278"/>
      <c r="AA2682" s="278"/>
      <c r="AB2682" s="278"/>
      <c r="AC2682" s="278"/>
      <c r="AD2682" s="278"/>
      <c r="AE2682" s="278"/>
      <c r="AF2682" s="278"/>
      <c r="AG2682" s="278"/>
      <c r="AH2682" s="278"/>
      <c r="AI2682" s="278"/>
      <c r="AJ2682" s="278"/>
      <c r="AK2682" s="278"/>
      <c r="AL2682" s="278"/>
      <c r="AM2682" s="278"/>
      <c r="AN2682" s="278"/>
      <c r="AO2682" s="278"/>
      <c r="AP2682" s="278"/>
      <c r="AQ2682" s="278"/>
      <c r="AR2682" s="278"/>
      <c r="AS2682" s="278"/>
      <c r="AT2682" s="278"/>
      <c r="AU2682" s="358">
        <v>313.26580000000001</v>
      </c>
      <c r="AV2682" s="265">
        <v>0</v>
      </c>
      <c r="AW2682" s="268">
        <v>0</v>
      </c>
      <c r="AX2682" s="351"/>
      <c r="AY2682" s="279"/>
      <c r="AZ2682" s="358">
        <v>298.44029999999998</v>
      </c>
      <c r="BA2682" s="265">
        <v>0</v>
      </c>
      <c r="BB2682" s="268">
        <v>0</v>
      </c>
      <c r="BC2682" s="351"/>
      <c r="BD2682" s="279"/>
    </row>
    <row r="2683" spans="1:56" ht="11.25" customHeight="1">
      <c r="A2683" s="123">
        <v>578</v>
      </c>
      <c r="B2683" s="136" t="s">
        <v>1502</v>
      </c>
      <c r="C2683" s="348">
        <v>1</v>
      </c>
      <c r="D2683" s="57">
        <v>45254</v>
      </c>
      <c r="E2683" s="136">
        <v>30</v>
      </c>
      <c r="F2683" s="136" t="s">
        <v>902</v>
      </c>
      <c r="G2683" s="136" t="s">
        <v>589</v>
      </c>
      <c r="H2683" s="136" t="s">
        <v>373</v>
      </c>
      <c r="I2683" s="136" t="s">
        <v>103</v>
      </c>
      <c r="J2683" s="136"/>
      <c r="K2683" s="341"/>
      <c r="L2683" s="136"/>
      <c r="M2683" s="136"/>
      <c r="N2683" s="136"/>
      <c r="O2683" s="136"/>
      <c r="P2683" s="136"/>
      <c r="Q2683" s="136"/>
      <c r="R2683" s="140"/>
      <c r="S2683" s="126"/>
      <c r="T2683" s="127"/>
      <c r="U2683" s="135"/>
      <c r="V2683" s="136"/>
      <c r="W2683" s="136"/>
      <c r="X2683" s="136"/>
      <c r="Y2683" s="136"/>
      <c r="Z2683" s="341"/>
      <c r="AA2683" s="136"/>
      <c r="AB2683" s="127"/>
      <c r="AC2683" s="135"/>
      <c r="AD2683" s="136"/>
      <c r="AE2683" s="136"/>
      <c r="AF2683" s="140"/>
      <c r="AG2683" s="136"/>
      <c r="AH2683" s="341"/>
      <c r="AI2683" s="136"/>
      <c r="AJ2683" s="342"/>
      <c r="AK2683" s="136"/>
      <c r="AL2683" s="136"/>
      <c r="AM2683" s="136"/>
      <c r="AN2683" s="136"/>
      <c r="AO2683" s="237"/>
      <c r="AP2683" s="127"/>
      <c r="AQ2683" s="136"/>
      <c r="AR2683" s="342"/>
      <c r="AS2683" s="140"/>
      <c r="AT2683" s="55">
        <v>1</v>
      </c>
      <c r="AU2683" s="423">
        <v>173.13995000000003</v>
      </c>
      <c r="AV2683" s="200">
        <v>0</v>
      </c>
      <c r="AW2683" s="201">
        <v>0</v>
      </c>
      <c r="AX2683" s="136"/>
      <c r="AY2683" s="126">
        <v>1</v>
      </c>
      <c r="AZ2683" s="423">
        <v>298.44029999999998</v>
      </c>
      <c r="BA2683" s="200">
        <v>0</v>
      </c>
      <c r="BB2683" s="201">
        <v>0</v>
      </c>
      <c r="BC2683" s="397"/>
      <c r="BD2683" s="136">
        <v>1</v>
      </c>
    </row>
    <row r="2684" spans="1:56" ht="12.75" customHeight="1">
      <c r="A2684" s="123">
        <v>578</v>
      </c>
      <c r="B2684" s="136" t="s">
        <v>1502</v>
      </c>
      <c r="C2684" s="348">
        <v>2</v>
      </c>
      <c r="D2684" s="57">
        <v>45264</v>
      </c>
      <c r="E2684" s="136">
        <v>30</v>
      </c>
      <c r="F2684" s="136" t="s">
        <v>902</v>
      </c>
      <c r="G2684" s="136" t="s">
        <v>589</v>
      </c>
      <c r="H2684" s="136" t="s">
        <v>373</v>
      </c>
      <c r="I2684" s="136" t="s">
        <v>103</v>
      </c>
      <c r="J2684" s="136"/>
      <c r="K2684" s="341"/>
      <c r="L2684" s="136"/>
      <c r="M2684" s="136"/>
      <c r="N2684" s="136"/>
      <c r="O2684" s="136"/>
      <c r="P2684" s="136"/>
      <c r="Q2684" s="136"/>
      <c r="R2684" s="140"/>
      <c r="S2684" s="126"/>
      <c r="T2684" s="127"/>
      <c r="U2684" s="135"/>
      <c r="V2684" s="136"/>
      <c r="W2684" s="136"/>
      <c r="X2684" s="136"/>
      <c r="Y2684" s="136"/>
      <c r="Z2684" s="341"/>
      <c r="AA2684" s="136"/>
      <c r="AB2684" s="127"/>
      <c r="AC2684" s="135"/>
      <c r="AD2684" s="136"/>
      <c r="AE2684" s="136"/>
      <c r="AF2684" s="140"/>
      <c r="AG2684" s="136"/>
      <c r="AH2684" s="341"/>
      <c r="AI2684" s="136"/>
      <c r="AJ2684" s="342"/>
      <c r="AK2684" s="136"/>
      <c r="AL2684" s="136"/>
      <c r="AM2684" s="136"/>
      <c r="AN2684" s="136"/>
      <c r="AO2684" s="237"/>
      <c r="AP2684" s="127"/>
      <c r="AQ2684" s="136"/>
      <c r="AR2684" s="342"/>
      <c r="AS2684" s="140"/>
      <c r="AT2684" s="55">
        <v>1</v>
      </c>
      <c r="AU2684" s="423">
        <v>140.12584999999999</v>
      </c>
      <c r="AV2684" s="200">
        <v>0</v>
      </c>
      <c r="AW2684" s="201">
        <v>0</v>
      </c>
      <c r="AX2684" s="136"/>
      <c r="AY2684" s="126">
        <v>1</v>
      </c>
      <c r="AZ2684" s="447">
        <v>0</v>
      </c>
      <c r="BA2684" s="200">
        <v>0</v>
      </c>
      <c r="BB2684" s="201">
        <v>0</v>
      </c>
      <c r="BC2684" s="397"/>
      <c r="BD2684" s="136">
        <v>1</v>
      </c>
    </row>
    <row r="2685" spans="1:56" ht="12.75" customHeight="1">
      <c r="A2685" s="357">
        <v>579</v>
      </c>
      <c r="B2685" s="263" t="s">
        <v>1508</v>
      </c>
      <c r="C2685" s="344">
        <v>0</v>
      </c>
      <c r="D2685" s="280"/>
      <c r="E2685" s="453">
        <v>26.83</v>
      </c>
      <c r="F2685" s="279" t="s">
        <v>1518</v>
      </c>
      <c r="G2685" s="263" t="s">
        <v>748</v>
      </c>
      <c r="H2685" s="279" t="s">
        <v>1519</v>
      </c>
      <c r="I2685" s="263" t="s">
        <v>849</v>
      </c>
      <c r="J2685" s="263" t="s">
        <v>129</v>
      </c>
      <c r="K2685" s="263" t="s">
        <v>688</v>
      </c>
      <c r="L2685" s="422"/>
      <c r="M2685" s="265">
        <v>0</v>
      </c>
      <c r="N2685" s="268">
        <v>0</v>
      </c>
      <c r="O2685" s="422"/>
      <c r="P2685" s="422"/>
      <c r="Q2685" s="422"/>
      <c r="R2685" s="422"/>
      <c r="S2685" s="422"/>
      <c r="T2685" s="422"/>
      <c r="U2685" s="422"/>
      <c r="V2685" s="422"/>
      <c r="W2685" s="422"/>
      <c r="X2685" s="422"/>
      <c r="Y2685" s="422"/>
      <c r="Z2685" s="422"/>
      <c r="AA2685" s="422"/>
      <c r="AB2685" s="422"/>
      <c r="AC2685" s="422"/>
      <c r="AD2685" s="422"/>
      <c r="AE2685" s="422"/>
      <c r="AF2685" s="422"/>
      <c r="AG2685" s="422"/>
      <c r="AH2685" s="422"/>
      <c r="AI2685" s="422"/>
      <c r="AJ2685" s="422"/>
      <c r="AK2685" s="422"/>
      <c r="AL2685" s="422"/>
      <c r="AM2685" s="422"/>
      <c r="AN2685" s="422"/>
      <c r="AO2685" s="422"/>
      <c r="AP2685" s="422"/>
      <c r="AQ2685" s="422"/>
      <c r="AR2685" s="422"/>
      <c r="AS2685" s="422"/>
      <c r="AT2685" s="422"/>
      <c r="AU2685" s="454">
        <v>0</v>
      </c>
      <c r="AV2685" s="265">
        <v>0</v>
      </c>
      <c r="AW2685" s="268">
        <v>0</v>
      </c>
      <c r="AX2685" s="454"/>
      <c r="AY2685" s="279"/>
      <c r="AZ2685" s="455">
        <v>0</v>
      </c>
      <c r="BA2685" s="265">
        <v>0</v>
      </c>
      <c r="BB2685" s="268">
        <v>0</v>
      </c>
      <c r="BC2685" s="454"/>
      <c r="BD2685" s="279"/>
    </row>
    <row r="2686" spans="1:56" ht="12.75" customHeight="1">
      <c r="A2686" s="123">
        <v>579</v>
      </c>
      <c r="B2686" s="136" t="s">
        <v>1508</v>
      </c>
      <c r="C2686" s="345">
        <v>1</v>
      </c>
      <c r="D2686" s="57">
        <v>44652</v>
      </c>
      <c r="E2686" s="94">
        <v>26.83</v>
      </c>
      <c r="F2686" s="136" t="s">
        <v>1518</v>
      </c>
      <c r="G2686" s="55" t="s">
        <v>748</v>
      </c>
      <c r="H2686" s="136" t="s">
        <v>1519</v>
      </c>
      <c r="I2686" s="55" t="s">
        <v>849</v>
      </c>
      <c r="J2686" s="55" t="s">
        <v>129</v>
      </c>
      <c r="K2686" s="55" t="s">
        <v>688</v>
      </c>
      <c r="L2686" s="423"/>
      <c r="M2686" s="200">
        <v>0</v>
      </c>
      <c r="N2686" s="201">
        <v>0</v>
      </c>
      <c r="O2686" s="423"/>
      <c r="P2686" s="423"/>
      <c r="Q2686" s="1"/>
      <c r="R2686" s="101"/>
      <c r="S2686" s="7"/>
      <c r="T2686" s="34"/>
      <c r="U2686" s="2"/>
      <c r="V2686" s="1"/>
      <c r="W2686" s="1"/>
      <c r="X2686" s="1"/>
      <c r="Y2686" s="1"/>
      <c r="Z2686" s="125"/>
      <c r="AA2686" s="1"/>
      <c r="AB2686" s="34"/>
      <c r="AC2686" s="2"/>
      <c r="AD2686" s="1"/>
      <c r="AE2686" s="1"/>
      <c r="AF2686" s="101"/>
      <c r="AG2686" s="1"/>
      <c r="AH2686" s="125"/>
      <c r="AI2686" s="1"/>
      <c r="AJ2686" s="100"/>
      <c r="AK2686" s="1"/>
      <c r="AL2686" s="1"/>
      <c r="AM2686" s="1"/>
      <c r="AN2686" s="1"/>
      <c r="AO2686" s="22"/>
      <c r="AP2686" s="34"/>
      <c r="AQ2686" s="1"/>
      <c r="AR2686" s="100"/>
      <c r="AS2686" s="101"/>
      <c r="AT2686" s="55">
        <v>1</v>
      </c>
      <c r="AU2686" s="423">
        <v>0</v>
      </c>
      <c r="AV2686" s="200">
        <v>0</v>
      </c>
      <c r="AW2686" s="201">
        <v>0</v>
      </c>
      <c r="AX2686" s="423">
        <v>1</v>
      </c>
      <c r="AY2686" s="126">
        <v>1</v>
      </c>
      <c r="AZ2686" s="398">
        <v>0</v>
      </c>
      <c r="BA2686" s="200">
        <v>0</v>
      </c>
      <c r="BB2686" s="201">
        <v>0</v>
      </c>
      <c r="BC2686" s="425">
        <v>1</v>
      </c>
      <c r="BD2686" s="136">
        <v>1</v>
      </c>
    </row>
    <row r="2687" spans="1:56" ht="12.75" customHeight="1">
      <c r="A2687" s="357">
        <v>580</v>
      </c>
      <c r="B2687" s="263" t="s">
        <v>1509</v>
      </c>
      <c r="C2687" s="337">
        <v>0</v>
      </c>
      <c r="D2687" s="279"/>
      <c r="E2687" s="453">
        <v>0</v>
      </c>
      <c r="F2687" s="263" t="s">
        <v>327</v>
      </c>
      <c r="G2687" s="263" t="s">
        <v>338</v>
      </c>
      <c r="H2687" s="279" t="s">
        <v>529</v>
      </c>
      <c r="I2687" s="279" t="s">
        <v>849</v>
      </c>
      <c r="J2687" s="279" t="s">
        <v>596</v>
      </c>
      <c r="K2687" s="279" t="s">
        <v>688</v>
      </c>
      <c r="L2687" s="422"/>
      <c r="M2687" s="279"/>
      <c r="N2687" s="279"/>
      <c r="O2687" s="422"/>
      <c r="P2687" s="422"/>
      <c r="Q2687" s="337"/>
      <c r="R2687" s="422"/>
      <c r="S2687" s="422"/>
      <c r="T2687" s="422"/>
      <c r="U2687" s="422"/>
      <c r="V2687" s="279"/>
      <c r="W2687" s="263"/>
      <c r="X2687" s="337"/>
      <c r="Y2687" s="279"/>
      <c r="Z2687" s="263"/>
      <c r="AA2687" s="422"/>
      <c r="AB2687" s="279"/>
      <c r="AC2687" s="279"/>
      <c r="AD2687" s="422"/>
      <c r="AE2687" s="422"/>
      <c r="AF2687" s="337"/>
      <c r="AG2687" s="422"/>
      <c r="AH2687" s="422"/>
      <c r="AI2687" s="422"/>
      <c r="AJ2687" s="422"/>
      <c r="AK2687" s="422"/>
      <c r="AL2687" s="263"/>
      <c r="AM2687" s="263"/>
      <c r="AN2687" s="422"/>
      <c r="AO2687" s="422"/>
      <c r="AP2687" s="279"/>
      <c r="AQ2687" s="422"/>
      <c r="AR2687" s="279"/>
      <c r="AS2687" s="262"/>
      <c r="AT2687" s="263"/>
      <c r="AU2687" s="454">
        <v>0</v>
      </c>
      <c r="AV2687" s="265">
        <v>0</v>
      </c>
      <c r="AW2687" s="268">
        <v>0</v>
      </c>
      <c r="AX2687" s="279"/>
      <c r="AY2687" s="263"/>
      <c r="AZ2687" s="455">
        <v>0</v>
      </c>
      <c r="BA2687" s="265">
        <v>0</v>
      </c>
      <c r="BB2687" s="268">
        <v>0</v>
      </c>
      <c r="BC2687" s="279"/>
      <c r="BD2687" s="263"/>
    </row>
    <row r="2688" spans="1:56" ht="11.25" customHeight="1">
      <c r="A2688" s="123">
        <v>580</v>
      </c>
      <c r="B2688" s="136" t="s">
        <v>1509</v>
      </c>
      <c r="C2688" s="346">
        <v>1</v>
      </c>
      <c r="D2688" s="140">
        <v>35684</v>
      </c>
      <c r="E2688" s="333">
        <v>0</v>
      </c>
      <c r="F2688" s="55" t="s">
        <v>327</v>
      </c>
      <c r="G2688" s="55" t="s">
        <v>338</v>
      </c>
      <c r="H2688" s="136" t="s">
        <v>529</v>
      </c>
      <c r="I2688" s="136" t="s">
        <v>849</v>
      </c>
      <c r="J2688" s="136" t="s">
        <v>596</v>
      </c>
      <c r="K2688" s="136" t="s">
        <v>688</v>
      </c>
      <c r="L2688" s="423"/>
      <c r="M2688" s="137"/>
      <c r="N2688" s="137"/>
      <c r="O2688" s="423"/>
      <c r="P2688" s="423"/>
      <c r="Q2688" s="346"/>
      <c r="R2688" s="423"/>
      <c r="S2688" s="423"/>
      <c r="T2688" s="423"/>
      <c r="U2688" s="423"/>
      <c r="V2688" s="137"/>
      <c r="W2688" s="55"/>
      <c r="X2688" s="346"/>
      <c r="Y2688" s="140"/>
      <c r="Z2688" s="333"/>
      <c r="AA2688" s="423"/>
      <c r="AB2688" s="137"/>
      <c r="AC2688" s="137"/>
      <c r="AD2688" s="423"/>
      <c r="AE2688" s="423"/>
      <c r="AF2688" s="346"/>
      <c r="AG2688" s="423"/>
      <c r="AH2688" s="423"/>
      <c r="AI2688" s="423"/>
      <c r="AJ2688" s="423"/>
      <c r="AK2688" s="423"/>
      <c r="AL2688" s="334"/>
      <c r="AM2688" s="334"/>
      <c r="AN2688" s="423"/>
      <c r="AO2688" s="423"/>
      <c r="AP2688" s="137"/>
      <c r="AQ2688" s="423"/>
      <c r="AR2688" s="423"/>
      <c r="AS2688" s="123"/>
      <c r="AT2688" s="55"/>
      <c r="AU2688" s="423">
        <v>0</v>
      </c>
      <c r="AV2688" s="200">
        <v>0</v>
      </c>
      <c r="AW2688" s="201">
        <v>0</v>
      </c>
      <c r="AX2688" s="423">
        <v>1</v>
      </c>
      <c r="AY2688" s="55"/>
      <c r="AZ2688" s="423">
        <v>0</v>
      </c>
      <c r="BA2688" s="200">
        <v>0</v>
      </c>
      <c r="BB2688" s="201">
        <v>0</v>
      </c>
      <c r="BC2688" s="425">
        <v>1</v>
      </c>
      <c r="BD2688" s="136"/>
    </row>
    <row r="2689" spans="1:56" ht="12.75" customHeight="1">
      <c r="A2689" s="123">
        <v>580</v>
      </c>
      <c r="B2689" s="136" t="s">
        <v>1509</v>
      </c>
      <c r="C2689" s="346">
        <v>2</v>
      </c>
      <c r="D2689" s="140">
        <v>35744</v>
      </c>
      <c r="E2689" s="127">
        <v>0</v>
      </c>
      <c r="F2689" s="55" t="s">
        <v>327</v>
      </c>
      <c r="G2689" s="55" t="s">
        <v>338</v>
      </c>
      <c r="H2689" s="136" t="s">
        <v>529</v>
      </c>
      <c r="I2689" s="136" t="s">
        <v>849</v>
      </c>
      <c r="J2689" s="136" t="s">
        <v>596</v>
      </c>
      <c r="K2689" s="136" t="s">
        <v>688</v>
      </c>
      <c r="L2689" s="423"/>
      <c r="M2689" s="137"/>
      <c r="N2689" s="137"/>
      <c r="O2689" s="423"/>
      <c r="P2689" s="423"/>
      <c r="Q2689" s="346"/>
      <c r="R2689" s="423"/>
      <c r="S2689" s="423"/>
      <c r="T2689" s="423"/>
      <c r="U2689" s="423"/>
      <c r="V2689" s="137"/>
      <c r="W2689" s="55"/>
      <c r="X2689" s="346"/>
      <c r="Y2689" s="140"/>
      <c r="Z2689" s="333"/>
      <c r="AA2689" s="423"/>
      <c r="AB2689" s="137"/>
      <c r="AC2689" s="137"/>
      <c r="AD2689" s="423"/>
      <c r="AE2689" s="423"/>
      <c r="AF2689" s="346"/>
      <c r="AG2689" s="423"/>
      <c r="AH2689" s="423"/>
      <c r="AI2689" s="423"/>
      <c r="AJ2689" s="423"/>
      <c r="AK2689" s="423"/>
      <c r="AL2689" s="334"/>
      <c r="AM2689" s="334"/>
      <c r="AN2689" s="423"/>
      <c r="AO2689" s="423"/>
      <c r="AP2689" s="137"/>
      <c r="AQ2689" s="423"/>
      <c r="AR2689" s="423"/>
      <c r="AS2689" s="123"/>
      <c r="AT2689" s="55"/>
      <c r="AU2689" s="423">
        <v>0</v>
      </c>
      <c r="AV2689" s="200">
        <v>0</v>
      </c>
      <c r="AW2689" s="201">
        <v>0</v>
      </c>
      <c r="AX2689" s="423">
        <v>1</v>
      </c>
      <c r="AY2689" s="55"/>
      <c r="AZ2689" s="447">
        <v>0</v>
      </c>
      <c r="BA2689" s="200">
        <v>0</v>
      </c>
      <c r="BB2689" s="201">
        <v>0</v>
      </c>
      <c r="BC2689" s="425">
        <v>1</v>
      </c>
      <c r="BD2689" s="136"/>
    </row>
    <row r="2690" spans="1:56" ht="12.75" customHeight="1">
      <c r="A2690" s="357">
        <v>581</v>
      </c>
      <c r="B2690" s="263" t="s">
        <v>1563</v>
      </c>
      <c r="C2690" s="337">
        <v>0</v>
      </c>
      <c r="D2690" s="279"/>
      <c r="E2690" s="453">
        <v>0</v>
      </c>
      <c r="F2690" s="263" t="s">
        <v>459</v>
      </c>
      <c r="G2690" s="263" t="s">
        <v>748</v>
      </c>
      <c r="H2690" s="279" t="s">
        <v>460</v>
      </c>
      <c r="I2690" s="279" t="s">
        <v>849</v>
      </c>
      <c r="J2690" s="279" t="s">
        <v>129</v>
      </c>
      <c r="K2690" s="279" t="s">
        <v>688</v>
      </c>
      <c r="L2690" s="279"/>
      <c r="M2690" s="279"/>
      <c r="N2690" s="279"/>
      <c r="O2690" s="279"/>
      <c r="P2690" s="279"/>
      <c r="Q2690" s="279"/>
      <c r="R2690" s="279"/>
      <c r="S2690" s="279"/>
      <c r="T2690" s="279"/>
      <c r="U2690" s="279"/>
      <c r="V2690" s="279"/>
      <c r="W2690" s="279"/>
      <c r="X2690" s="279"/>
      <c r="Y2690" s="279"/>
      <c r="Z2690" s="279"/>
      <c r="AA2690" s="279"/>
      <c r="AB2690" s="279"/>
      <c r="AC2690" s="279"/>
      <c r="AD2690" s="279"/>
      <c r="AE2690" s="279"/>
      <c r="AF2690" s="279"/>
      <c r="AG2690" s="279"/>
      <c r="AH2690" s="279"/>
      <c r="AI2690" s="279"/>
      <c r="AJ2690" s="279"/>
      <c r="AK2690" s="279"/>
      <c r="AL2690" s="279"/>
      <c r="AM2690" s="279"/>
      <c r="AN2690" s="279"/>
      <c r="AO2690" s="279"/>
      <c r="AP2690" s="279"/>
      <c r="AQ2690" s="279"/>
      <c r="AR2690" s="279"/>
      <c r="AS2690" s="279"/>
      <c r="AT2690" s="279"/>
      <c r="AU2690" s="454">
        <v>0</v>
      </c>
      <c r="AV2690" s="265">
        <v>0</v>
      </c>
      <c r="AW2690" s="268">
        <v>0</v>
      </c>
      <c r="AX2690" s="279"/>
      <c r="AY2690" s="263"/>
      <c r="AZ2690" s="455">
        <v>0</v>
      </c>
      <c r="BA2690" s="265">
        <v>0</v>
      </c>
      <c r="BB2690" s="268">
        <v>0</v>
      </c>
      <c r="BC2690" s="279"/>
      <c r="BD2690" s="263"/>
    </row>
    <row r="2691" spans="1:56" ht="12.75" customHeight="1">
      <c r="A2691" s="123">
        <v>581</v>
      </c>
      <c r="B2691" s="136" t="s">
        <v>1564</v>
      </c>
      <c r="C2691" s="346">
        <v>1</v>
      </c>
      <c r="D2691" s="140">
        <v>29201</v>
      </c>
      <c r="E2691" s="333">
        <v>0</v>
      </c>
      <c r="F2691" s="55" t="s">
        <v>459</v>
      </c>
      <c r="G2691" s="55" t="s">
        <v>748</v>
      </c>
      <c r="H2691" s="136" t="s">
        <v>460</v>
      </c>
      <c r="I2691" s="136" t="s">
        <v>849</v>
      </c>
      <c r="J2691" s="136" t="s">
        <v>129</v>
      </c>
      <c r="K2691" s="136" t="s">
        <v>688</v>
      </c>
      <c r="L2691" s="136"/>
      <c r="M2691" s="137"/>
      <c r="N2691" s="137"/>
      <c r="O2691" s="137"/>
      <c r="P2691" s="137"/>
      <c r="Q2691" s="136"/>
      <c r="R2691" s="140"/>
      <c r="S2691" s="126"/>
      <c r="T2691" s="127"/>
      <c r="U2691" s="135"/>
      <c r="V2691" s="136"/>
      <c r="W2691" s="136"/>
      <c r="X2691" s="136"/>
      <c r="Y2691" s="136"/>
      <c r="Z2691" s="341"/>
      <c r="AA2691" s="136"/>
      <c r="AB2691" s="127"/>
      <c r="AC2691" s="135"/>
      <c r="AD2691" s="136"/>
      <c r="AE2691" s="136"/>
      <c r="AF2691" s="140"/>
      <c r="AG2691" s="136"/>
      <c r="AH2691" s="341"/>
      <c r="AI2691" s="136"/>
      <c r="AJ2691" s="342"/>
      <c r="AK2691" s="136"/>
      <c r="AL2691" s="136"/>
      <c r="AM2691" s="136"/>
      <c r="AN2691" s="136"/>
      <c r="AO2691" s="237"/>
      <c r="AP2691" s="127"/>
      <c r="AQ2691" s="136"/>
      <c r="AR2691" s="449"/>
      <c r="AS2691" s="140"/>
      <c r="AT2691" s="126"/>
      <c r="AU2691" s="423">
        <v>0</v>
      </c>
      <c r="AV2691" s="200">
        <v>0</v>
      </c>
      <c r="AW2691" s="201">
        <v>0</v>
      </c>
      <c r="AX2691" s="423">
        <v>1</v>
      </c>
      <c r="AY2691" s="55"/>
      <c r="AZ2691" s="456">
        <v>0</v>
      </c>
      <c r="BA2691" s="200">
        <v>0</v>
      </c>
      <c r="BB2691" s="201">
        <v>0</v>
      </c>
      <c r="BC2691" s="425">
        <v>1</v>
      </c>
      <c r="BD2691" s="136"/>
    </row>
    <row r="2692" spans="1:56" ht="12.75" customHeight="1">
      <c r="A2692" s="123">
        <v>581</v>
      </c>
      <c r="B2692" s="136" t="s">
        <v>1564</v>
      </c>
      <c r="C2692" s="346">
        <v>2</v>
      </c>
      <c r="D2692" s="140">
        <v>29132</v>
      </c>
      <c r="E2692" s="127">
        <v>0</v>
      </c>
      <c r="F2692" s="55" t="s">
        <v>459</v>
      </c>
      <c r="G2692" s="55" t="s">
        <v>748</v>
      </c>
      <c r="H2692" s="136" t="s">
        <v>460</v>
      </c>
      <c r="I2692" s="136" t="s">
        <v>849</v>
      </c>
      <c r="J2692" s="136" t="s">
        <v>129</v>
      </c>
      <c r="K2692" s="136" t="s">
        <v>688</v>
      </c>
      <c r="L2692" s="136"/>
      <c r="M2692" s="137"/>
      <c r="N2692" s="137"/>
      <c r="O2692" s="137"/>
      <c r="P2692" s="137"/>
      <c r="Q2692" s="136"/>
      <c r="R2692" s="140"/>
      <c r="S2692" s="126"/>
      <c r="T2692" s="127"/>
      <c r="U2692" s="135"/>
      <c r="V2692" s="136"/>
      <c r="W2692" s="136"/>
      <c r="X2692" s="136"/>
      <c r="Y2692" s="136"/>
      <c r="Z2692" s="341"/>
      <c r="AA2692" s="136"/>
      <c r="AB2692" s="127"/>
      <c r="AC2692" s="135"/>
      <c r="AD2692" s="136"/>
      <c r="AE2692" s="136"/>
      <c r="AF2692" s="140"/>
      <c r="AG2692" s="136"/>
      <c r="AH2692" s="341"/>
      <c r="AI2692" s="136"/>
      <c r="AJ2692" s="342"/>
      <c r="AK2692" s="136"/>
      <c r="AL2692" s="136"/>
      <c r="AM2692" s="136"/>
      <c r="AN2692" s="136"/>
      <c r="AO2692" s="237"/>
      <c r="AP2692" s="127"/>
      <c r="AQ2692" s="136"/>
      <c r="AR2692" s="449"/>
      <c r="AS2692" s="140"/>
      <c r="AT2692" s="126"/>
      <c r="AU2692" s="423">
        <v>0</v>
      </c>
      <c r="AV2692" s="200">
        <v>0</v>
      </c>
      <c r="AW2692" s="201">
        <v>0</v>
      </c>
      <c r="AX2692" s="423">
        <v>1</v>
      </c>
      <c r="AY2692" s="55"/>
      <c r="AZ2692" s="457">
        <v>0</v>
      </c>
      <c r="BA2692" s="200">
        <v>0</v>
      </c>
      <c r="BB2692" s="201">
        <v>0</v>
      </c>
      <c r="BC2692" s="425">
        <v>1</v>
      </c>
      <c r="BD2692" s="136"/>
    </row>
    <row r="2693" spans="1:56" ht="11.25" customHeight="1">
      <c r="A2693" s="357">
        <v>582</v>
      </c>
      <c r="B2693" s="263" t="s">
        <v>1510</v>
      </c>
      <c r="C2693" s="337">
        <v>0</v>
      </c>
      <c r="D2693" s="279"/>
      <c r="E2693" s="453">
        <v>63.5</v>
      </c>
      <c r="F2693" s="263" t="s">
        <v>151</v>
      </c>
      <c r="G2693" s="263" t="s">
        <v>338</v>
      </c>
      <c r="H2693" s="279" t="s">
        <v>1520</v>
      </c>
      <c r="I2693" s="279" t="s">
        <v>849</v>
      </c>
      <c r="J2693" s="279" t="s">
        <v>591</v>
      </c>
      <c r="K2693" s="279" t="s">
        <v>848</v>
      </c>
      <c r="L2693" s="279"/>
      <c r="M2693" s="279"/>
      <c r="N2693" s="279"/>
      <c r="O2693" s="279"/>
      <c r="P2693" s="279"/>
      <c r="Q2693" s="279"/>
      <c r="R2693" s="455"/>
      <c r="S2693" s="455"/>
      <c r="T2693" s="455"/>
      <c r="U2693" s="279"/>
      <c r="V2693" s="455"/>
      <c r="W2693" s="455"/>
      <c r="X2693" s="455"/>
      <c r="Y2693" s="455"/>
      <c r="Z2693" s="455"/>
      <c r="AA2693" s="455"/>
      <c r="AB2693" s="455"/>
      <c r="AC2693" s="455"/>
      <c r="AD2693" s="455"/>
      <c r="AE2693" s="455"/>
      <c r="AF2693" s="279"/>
      <c r="AG2693" s="279"/>
      <c r="AH2693" s="279"/>
      <c r="AI2693" s="279"/>
      <c r="AJ2693" s="455"/>
      <c r="AK2693" s="455"/>
      <c r="AL2693" s="455"/>
      <c r="AM2693" s="455"/>
      <c r="AN2693" s="455"/>
      <c r="AO2693" s="455"/>
      <c r="AP2693" s="455"/>
      <c r="AQ2693" s="279"/>
      <c r="AR2693" s="455"/>
      <c r="AS2693" s="455"/>
      <c r="AT2693" s="455"/>
      <c r="AU2693" s="454">
        <v>0</v>
      </c>
      <c r="AV2693" s="265">
        <v>0</v>
      </c>
      <c r="AW2693" s="268">
        <v>0</v>
      </c>
      <c r="AX2693" s="279"/>
      <c r="AY2693" s="455"/>
      <c r="AZ2693" s="455">
        <v>0</v>
      </c>
      <c r="BA2693" s="265">
        <v>0</v>
      </c>
      <c r="BB2693" s="268">
        <v>0</v>
      </c>
      <c r="BC2693" s="279"/>
      <c r="BD2693" s="455"/>
    </row>
    <row r="2694" spans="1:56" ht="12.75" customHeight="1">
      <c r="A2694" s="123">
        <v>582</v>
      </c>
      <c r="B2694" s="208" t="s">
        <v>1510</v>
      </c>
      <c r="C2694" s="376">
        <v>1</v>
      </c>
      <c r="D2694" s="377">
        <v>36482</v>
      </c>
      <c r="E2694" s="378">
        <v>63.5</v>
      </c>
      <c r="F2694" s="208" t="s">
        <v>151</v>
      </c>
      <c r="G2694" s="208" t="s">
        <v>338</v>
      </c>
      <c r="H2694" s="208" t="s">
        <v>1520</v>
      </c>
      <c r="I2694" s="208" t="s">
        <v>849</v>
      </c>
      <c r="J2694" s="208" t="s">
        <v>591</v>
      </c>
      <c r="K2694" s="208" t="s">
        <v>848</v>
      </c>
      <c r="L2694" s="208">
        <v>815.68094700000006</v>
      </c>
      <c r="M2694" s="379"/>
      <c r="N2694" s="379"/>
      <c r="O2694" s="379"/>
      <c r="P2694" s="379"/>
      <c r="Q2694" s="208"/>
      <c r="R2694" s="458"/>
      <c r="S2694" s="458"/>
      <c r="T2694" s="458"/>
      <c r="U2694" s="379"/>
      <c r="V2694" s="458"/>
      <c r="W2694" s="458"/>
      <c r="X2694" s="458"/>
      <c r="Y2694" s="458"/>
      <c r="Z2694" s="458"/>
      <c r="AA2694" s="458"/>
      <c r="AB2694" s="458"/>
      <c r="AC2694" s="458"/>
      <c r="AD2694" s="458"/>
      <c r="AE2694" s="458"/>
      <c r="AF2694" s="379"/>
      <c r="AG2694" s="208"/>
      <c r="AH2694" s="208"/>
      <c r="AI2694" s="208"/>
      <c r="AJ2694" s="458"/>
      <c r="AK2694" s="458"/>
      <c r="AL2694" s="458"/>
      <c r="AM2694" s="458"/>
      <c r="AN2694" s="458"/>
      <c r="AO2694" s="458"/>
      <c r="AP2694" s="458"/>
      <c r="AQ2694" s="208"/>
      <c r="AR2694" s="458"/>
      <c r="AS2694" s="458"/>
      <c r="AT2694" s="458"/>
      <c r="AU2694" s="447">
        <v>0</v>
      </c>
      <c r="AV2694" s="380">
        <v>0</v>
      </c>
      <c r="AW2694" s="381">
        <v>0</v>
      </c>
      <c r="AX2694" s="447">
        <v>1</v>
      </c>
      <c r="AY2694" s="458"/>
      <c r="AZ2694" s="459">
        <v>0</v>
      </c>
      <c r="BA2694" s="380">
        <v>0</v>
      </c>
      <c r="BB2694" s="381">
        <v>0</v>
      </c>
      <c r="BC2694" s="460">
        <v>1</v>
      </c>
      <c r="BD2694" s="449"/>
    </row>
    <row r="2695" spans="1:56" ht="12.75" customHeight="1">
      <c r="A2695" s="357">
        <v>583</v>
      </c>
      <c r="B2695" s="279" t="s">
        <v>1542</v>
      </c>
      <c r="C2695" s="278">
        <v>0</v>
      </c>
      <c r="D2695" s="382"/>
      <c r="E2695" s="282">
        <v>600</v>
      </c>
      <c r="F2695" s="279" t="s">
        <v>540</v>
      </c>
      <c r="G2695" s="279" t="s">
        <v>338</v>
      </c>
      <c r="H2695" s="279" t="s">
        <v>1556</v>
      </c>
      <c r="I2695" s="279" t="s">
        <v>849</v>
      </c>
      <c r="J2695" s="279" t="s">
        <v>591</v>
      </c>
      <c r="K2695" s="279" t="s">
        <v>848</v>
      </c>
      <c r="L2695" s="279"/>
      <c r="M2695" s="279"/>
      <c r="N2695" s="279"/>
      <c r="O2695" s="279"/>
      <c r="P2695" s="279"/>
      <c r="Q2695" s="279"/>
      <c r="R2695" s="279"/>
      <c r="S2695" s="279"/>
      <c r="T2695" s="279"/>
      <c r="U2695" s="279"/>
      <c r="V2695" s="279"/>
      <c r="W2695" s="279"/>
      <c r="X2695" s="279"/>
      <c r="Y2695" s="279"/>
      <c r="Z2695" s="279"/>
      <c r="AA2695" s="279"/>
      <c r="AB2695" s="279"/>
      <c r="AC2695" s="279"/>
      <c r="AD2695" s="279"/>
      <c r="AE2695" s="279"/>
      <c r="AF2695" s="279"/>
      <c r="AG2695" s="279"/>
      <c r="AH2695" s="279"/>
      <c r="AI2695" s="279"/>
      <c r="AJ2695" s="279"/>
      <c r="AK2695" s="279"/>
      <c r="AL2695" s="279"/>
      <c r="AM2695" s="279"/>
      <c r="AN2695" s="279"/>
      <c r="AO2695" s="279"/>
      <c r="AP2695" s="279"/>
      <c r="AQ2695" s="279"/>
      <c r="AR2695" s="279"/>
      <c r="AS2695" s="279"/>
      <c r="AT2695" s="279"/>
      <c r="AU2695" s="279"/>
      <c r="AV2695" s="279"/>
      <c r="AW2695" s="279"/>
      <c r="AX2695" s="279"/>
      <c r="AY2695" s="279"/>
      <c r="AZ2695" s="455">
        <v>2295.5868921961619</v>
      </c>
      <c r="BA2695" s="265">
        <v>2309482.4178905776</v>
      </c>
      <c r="BB2695" s="268">
        <v>1.0060531473418206</v>
      </c>
      <c r="BC2695" s="279"/>
      <c r="BD2695" s="279"/>
    </row>
    <row r="2696" spans="1:56" s="105" customFormat="1" ht="12.75" customHeight="1">
      <c r="A2696" s="123">
        <v>583</v>
      </c>
      <c r="B2696" s="137" t="s">
        <v>1542</v>
      </c>
      <c r="C2696" s="461">
        <v>1</v>
      </c>
      <c r="D2696" s="385">
        <v>45861</v>
      </c>
      <c r="E2696" s="386">
        <v>600</v>
      </c>
      <c r="F2696" s="137" t="s">
        <v>540</v>
      </c>
      <c r="G2696" s="137" t="s">
        <v>338</v>
      </c>
      <c r="H2696" s="137" t="s">
        <v>1556</v>
      </c>
      <c r="I2696" s="137" t="s">
        <v>849</v>
      </c>
      <c r="J2696" s="137" t="s">
        <v>591</v>
      </c>
      <c r="K2696" s="137" t="s">
        <v>848</v>
      </c>
      <c r="L2696" s="137"/>
      <c r="M2696" s="137"/>
      <c r="N2696" s="137"/>
      <c r="O2696" s="137"/>
      <c r="P2696" s="137"/>
      <c r="Q2696" s="137"/>
      <c r="R2696" s="462"/>
      <c r="S2696" s="462"/>
      <c r="T2696" s="462"/>
      <c r="U2696" s="137"/>
      <c r="V2696" s="462"/>
      <c r="W2696" s="462"/>
      <c r="X2696" s="462"/>
      <c r="Y2696" s="462"/>
      <c r="Z2696" s="462"/>
      <c r="AA2696" s="462"/>
      <c r="AB2696" s="462"/>
      <c r="AC2696" s="462"/>
      <c r="AD2696" s="462"/>
      <c r="AE2696" s="462"/>
      <c r="AF2696" s="137"/>
      <c r="AG2696" s="137"/>
      <c r="AH2696" s="137"/>
      <c r="AI2696" s="137"/>
      <c r="AJ2696" s="462"/>
      <c r="AK2696" s="462"/>
      <c r="AL2696" s="462"/>
      <c r="AM2696" s="462"/>
      <c r="AN2696" s="462"/>
      <c r="AO2696" s="462"/>
      <c r="AP2696" s="462"/>
      <c r="AQ2696" s="137"/>
      <c r="AR2696" s="462"/>
      <c r="AS2696" s="462"/>
      <c r="AT2696" s="462"/>
      <c r="AU2696" s="462"/>
      <c r="AV2696" s="387"/>
      <c r="AW2696" s="388"/>
      <c r="AX2696" s="462"/>
      <c r="AY2696" s="462"/>
      <c r="AZ2696" s="463">
        <v>2295.5868921961619</v>
      </c>
      <c r="BA2696" s="200">
        <v>2309482.4178905776</v>
      </c>
      <c r="BB2696" s="201">
        <v>1.0060531473418206</v>
      </c>
      <c r="BC2696" s="464">
        <v>1</v>
      </c>
      <c r="BD2696" s="136">
        <v>1</v>
      </c>
    </row>
    <row r="2697" spans="1:56" ht="12.75" customHeight="1">
      <c r="A2697" s="357">
        <v>584</v>
      </c>
      <c r="B2697" s="279" t="s">
        <v>1551</v>
      </c>
      <c r="C2697" s="278">
        <v>0</v>
      </c>
      <c r="D2697" s="279"/>
      <c r="E2697" s="282">
        <v>660</v>
      </c>
      <c r="F2697" s="279" t="s">
        <v>835</v>
      </c>
      <c r="G2697" s="279" t="s">
        <v>589</v>
      </c>
      <c r="H2697" s="279" t="s">
        <v>373</v>
      </c>
      <c r="I2697" s="279" t="s">
        <v>849</v>
      </c>
      <c r="J2697" s="279" t="s">
        <v>591</v>
      </c>
      <c r="K2697" s="279" t="s">
        <v>848</v>
      </c>
      <c r="L2697" s="279"/>
      <c r="M2697" s="279"/>
      <c r="N2697" s="279"/>
      <c r="O2697" s="279"/>
      <c r="P2697" s="279"/>
      <c r="Q2697" s="279"/>
      <c r="R2697" s="279"/>
      <c r="S2697" s="279"/>
      <c r="T2697" s="279"/>
      <c r="U2697" s="279"/>
      <c r="V2697" s="279"/>
      <c r="W2697" s="279"/>
      <c r="X2697" s="279"/>
      <c r="Y2697" s="279"/>
      <c r="Z2697" s="279"/>
      <c r="AA2697" s="279"/>
      <c r="AB2697" s="279"/>
      <c r="AC2697" s="279"/>
      <c r="AD2697" s="279"/>
      <c r="AE2697" s="279"/>
      <c r="AF2697" s="279"/>
      <c r="AG2697" s="279"/>
      <c r="AH2697" s="279"/>
      <c r="AI2697" s="279"/>
      <c r="AJ2697" s="279"/>
      <c r="AK2697" s="279"/>
      <c r="AL2697" s="279"/>
      <c r="AM2697" s="279"/>
      <c r="AN2697" s="279"/>
      <c r="AO2697" s="279"/>
      <c r="AP2697" s="279"/>
      <c r="AQ2697" s="279"/>
      <c r="AR2697" s="279"/>
      <c r="AS2697" s="279"/>
      <c r="AT2697" s="279"/>
      <c r="AU2697" s="279"/>
      <c r="AV2697" s="279"/>
      <c r="AW2697" s="279"/>
      <c r="AX2697" s="279"/>
      <c r="AY2697" s="279"/>
      <c r="AZ2697" s="422">
        <v>975.27</v>
      </c>
      <c r="BA2697" s="265">
        <v>1023922.9606670424</v>
      </c>
      <c r="BB2697" s="268">
        <v>1.0498866577122667</v>
      </c>
      <c r="BC2697" s="279"/>
      <c r="BD2697" s="279"/>
    </row>
    <row r="2698" spans="1:56" s="105" customFormat="1" ht="12.75" customHeight="1">
      <c r="A2698" s="123">
        <v>584</v>
      </c>
      <c r="B2698" s="137" t="s">
        <v>1552</v>
      </c>
      <c r="C2698" s="461">
        <v>1</v>
      </c>
      <c r="D2698" s="385">
        <v>45975</v>
      </c>
      <c r="E2698" s="386">
        <v>660</v>
      </c>
      <c r="F2698" s="208" t="s">
        <v>835</v>
      </c>
      <c r="G2698" s="208" t="s">
        <v>589</v>
      </c>
      <c r="H2698" s="208" t="s">
        <v>373</v>
      </c>
      <c r="I2698" s="137" t="s">
        <v>849</v>
      </c>
      <c r="J2698" s="137" t="s">
        <v>591</v>
      </c>
      <c r="K2698" s="137" t="s">
        <v>848</v>
      </c>
      <c r="L2698" s="137"/>
      <c r="M2698" s="137"/>
      <c r="N2698" s="137"/>
      <c r="O2698" s="137"/>
      <c r="P2698" s="137"/>
      <c r="Q2698" s="137"/>
      <c r="R2698" s="462"/>
      <c r="S2698" s="462"/>
      <c r="T2698" s="462"/>
      <c r="U2698" s="137"/>
      <c r="V2698" s="462"/>
      <c r="W2698" s="462"/>
      <c r="X2698" s="462"/>
      <c r="Y2698" s="462"/>
      <c r="Z2698" s="462"/>
      <c r="AA2698" s="462"/>
      <c r="AB2698" s="462"/>
      <c r="AC2698" s="462"/>
      <c r="AD2698" s="462"/>
      <c r="AE2698" s="462"/>
      <c r="AF2698" s="137"/>
      <c r="AG2698" s="137"/>
      <c r="AH2698" s="137"/>
      <c r="AI2698" s="137"/>
      <c r="AJ2698" s="462"/>
      <c r="AK2698" s="462"/>
      <c r="AL2698" s="462"/>
      <c r="AM2698" s="462"/>
      <c r="AN2698" s="462"/>
      <c r="AO2698" s="462"/>
      <c r="AP2698" s="462"/>
      <c r="AQ2698" s="137"/>
      <c r="AR2698" s="462"/>
      <c r="AS2698" s="462"/>
      <c r="AT2698" s="462"/>
      <c r="AU2698" s="462"/>
      <c r="AV2698" s="387"/>
      <c r="AW2698" s="388"/>
      <c r="AX2698" s="462"/>
      <c r="AY2698" s="462"/>
      <c r="AZ2698" s="465">
        <v>975.27</v>
      </c>
      <c r="BA2698" s="200">
        <v>1023922.9606670424</v>
      </c>
      <c r="BB2698" s="201">
        <v>1.0498866577122667</v>
      </c>
      <c r="BC2698" s="464">
        <v>1</v>
      </c>
      <c r="BD2698" s="136">
        <v>1</v>
      </c>
    </row>
    <row r="2699" spans="1:56" ht="12.75" customHeight="1">
      <c r="A2699" s="357">
        <v>585</v>
      </c>
      <c r="B2699" s="279" t="s">
        <v>1541</v>
      </c>
      <c r="C2699" s="278">
        <v>0</v>
      </c>
      <c r="D2699" s="279"/>
      <c r="E2699" s="282">
        <v>800</v>
      </c>
      <c r="F2699" s="279" t="s">
        <v>832</v>
      </c>
      <c r="G2699" s="279" t="s">
        <v>589</v>
      </c>
      <c r="H2699" s="279" t="s">
        <v>1553</v>
      </c>
      <c r="I2699" s="279" t="s">
        <v>849</v>
      </c>
      <c r="J2699" s="279" t="s">
        <v>591</v>
      </c>
      <c r="K2699" s="279" t="s">
        <v>848</v>
      </c>
      <c r="L2699" s="279"/>
      <c r="M2699" s="279"/>
      <c r="N2699" s="279"/>
      <c r="O2699" s="279"/>
      <c r="P2699" s="279"/>
      <c r="Q2699" s="279"/>
      <c r="R2699" s="279"/>
      <c r="S2699" s="279"/>
      <c r="T2699" s="279"/>
      <c r="U2699" s="279"/>
      <c r="V2699" s="279"/>
      <c r="W2699" s="279"/>
      <c r="X2699" s="279"/>
      <c r="Y2699" s="279"/>
      <c r="Z2699" s="279"/>
      <c r="AA2699" s="279"/>
      <c r="AB2699" s="279"/>
      <c r="AC2699" s="279"/>
      <c r="AD2699" s="279"/>
      <c r="AE2699" s="279"/>
      <c r="AF2699" s="279"/>
      <c r="AG2699" s="279"/>
      <c r="AH2699" s="279"/>
      <c r="AI2699" s="279"/>
      <c r="AJ2699" s="279"/>
      <c r="AK2699" s="279"/>
      <c r="AL2699" s="279"/>
      <c r="AM2699" s="279"/>
      <c r="AN2699" s="279"/>
      <c r="AO2699" s="279"/>
      <c r="AP2699" s="279"/>
      <c r="AQ2699" s="279"/>
      <c r="AR2699" s="279"/>
      <c r="AS2699" s="279"/>
      <c r="AT2699" s="279"/>
      <c r="AU2699" s="279"/>
      <c r="AV2699" s="279"/>
      <c r="AW2699" s="279"/>
      <c r="AX2699" s="279"/>
      <c r="AY2699" s="279"/>
      <c r="AZ2699" s="422">
        <v>1931</v>
      </c>
      <c r="BA2699" s="265">
        <v>1830153.9135117484</v>
      </c>
      <c r="BB2699" s="268">
        <v>0.94777520119717673</v>
      </c>
      <c r="BC2699" s="279"/>
      <c r="BD2699" s="279"/>
    </row>
    <row r="2700" spans="1:56" s="105" customFormat="1" ht="12.75">
      <c r="A2700" s="123">
        <v>585</v>
      </c>
      <c r="B2700" s="137" t="s">
        <v>1541</v>
      </c>
      <c r="C2700" s="461">
        <v>1</v>
      </c>
      <c r="D2700" s="385">
        <v>45966</v>
      </c>
      <c r="E2700" s="386">
        <v>800</v>
      </c>
      <c r="F2700" s="208" t="s">
        <v>832</v>
      </c>
      <c r="G2700" s="208" t="s">
        <v>589</v>
      </c>
      <c r="H2700" s="208" t="s">
        <v>1553</v>
      </c>
      <c r="I2700" s="137" t="s">
        <v>849</v>
      </c>
      <c r="J2700" s="137" t="s">
        <v>591</v>
      </c>
      <c r="K2700" s="137" t="s">
        <v>848</v>
      </c>
      <c r="L2700" s="466"/>
      <c r="M2700" s="466"/>
      <c r="N2700" s="466"/>
      <c r="O2700" s="466"/>
      <c r="P2700" s="466"/>
      <c r="Q2700" s="466"/>
      <c r="R2700" s="467"/>
      <c r="S2700" s="468"/>
      <c r="T2700" s="469"/>
      <c r="U2700" s="470"/>
      <c r="V2700" s="466"/>
      <c r="W2700" s="466"/>
      <c r="X2700" s="466"/>
      <c r="Y2700" s="466"/>
      <c r="Z2700" s="471"/>
      <c r="AA2700" s="466"/>
      <c r="AB2700" s="469"/>
      <c r="AC2700" s="470"/>
      <c r="AD2700" s="466"/>
      <c r="AE2700" s="466"/>
      <c r="AF2700" s="467"/>
      <c r="AG2700" s="466"/>
      <c r="AH2700" s="471"/>
      <c r="AI2700" s="466"/>
      <c r="AJ2700" s="472"/>
      <c r="AK2700" s="466"/>
      <c r="AL2700" s="466"/>
      <c r="AM2700" s="466"/>
      <c r="AN2700" s="466"/>
      <c r="AO2700" s="473"/>
      <c r="AP2700" s="469"/>
      <c r="AQ2700" s="466"/>
      <c r="AR2700" s="472"/>
      <c r="AS2700" s="467"/>
      <c r="AT2700" s="468"/>
      <c r="AU2700" s="466"/>
      <c r="AV2700" s="466"/>
      <c r="AW2700" s="466"/>
      <c r="AX2700" s="466"/>
      <c r="AY2700" s="466"/>
      <c r="AZ2700" s="466">
        <v>1931</v>
      </c>
      <c r="BA2700" s="200">
        <v>1830153.9135117484</v>
      </c>
      <c r="BB2700" s="201">
        <v>0.94777520119717673</v>
      </c>
      <c r="BC2700" s="464">
        <v>1</v>
      </c>
      <c r="BD2700" s="136">
        <v>1</v>
      </c>
    </row>
    <row r="2701" spans="1:56" ht="12.75">
      <c r="A2701" s="357">
        <v>586</v>
      </c>
      <c r="B2701" s="279" t="s">
        <v>1543</v>
      </c>
      <c r="C2701" s="278">
        <v>0</v>
      </c>
      <c r="D2701" s="279"/>
      <c r="E2701" s="421">
        <v>240</v>
      </c>
      <c r="F2701" s="279" t="s">
        <v>1549</v>
      </c>
      <c r="G2701" s="279" t="s">
        <v>338</v>
      </c>
      <c r="H2701" s="279" t="s">
        <v>1555</v>
      </c>
      <c r="I2701" s="279" t="s">
        <v>103</v>
      </c>
      <c r="J2701" s="279"/>
      <c r="K2701" s="279"/>
      <c r="L2701" s="279"/>
      <c r="M2701" s="279"/>
      <c r="N2701" s="279"/>
      <c r="O2701" s="279"/>
      <c r="P2701" s="279"/>
      <c r="Q2701" s="279"/>
      <c r="R2701" s="279"/>
      <c r="S2701" s="279"/>
      <c r="T2701" s="279"/>
      <c r="U2701" s="279"/>
      <c r="V2701" s="279"/>
      <c r="W2701" s="279"/>
      <c r="X2701" s="279"/>
      <c r="Y2701" s="279"/>
      <c r="Z2701" s="279"/>
      <c r="AA2701" s="279"/>
      <c r="AB2701" s="279"/>
      <c r="AC2701" s="279"/>
      <c r="AD2701" s="279"/>
      <c r="AE2701" s="279"/>
      <c r="AF2701" s="279"/>
      <c r="AG2701" s="279"/>
      <c r="AH2701" s="279"/>
      <c r="AI2701" s="279"/>
      <c r="AJ2701" s="279"/>
      <c r="AK2701" s="279"/>
      <c r="AL2701" s="279"/>
      <c r="AM2701" s="279"/>
      <c r="AN2701" s="279"/>
      <c r="AO2701" s="279"/>
      <c r="AP2701" s="279"/>
      <c r="AQ2701" s="279"/>
      <c r="AR2701" s="279"/>
      <c r="AS2701" s="279"/>
      <c r="AT2701" s="279"/>
      <c r="AU2701" s="279"/>
      <c r="AV2701" s="279"/>
      <c r="AW2701" s="279"/>
      <c r="AX2701" s="279"/>
      <c r="AY2701" s="279"/>
      <c r="AZ2701" s="358">
        <v>390.27879999999999</v>
      </c>
      <c r="BA2701" s="279">
        <v>0</v>
      </c>
      <c r="BB2701" s="279">
        <v>0</v>
      </c>
      <c r="BC2701" s="279"/>
      <c r="BD2701" s="279"/>
    </row>
    <row r="2702" spans="1:56" s="105" customFormat="1" ht="12.75">
      <c r="A2702" s="123">
        <v>586</v>
      </c>
      <c r="B2702" s="137" t="s">
        <v>1544</v>
      </c>
      <c r="C2702" s="461">
        <v>1</v>
      </c>
      <c r="D2702" s="385">
        <v>45874</v>
      </c>
      <c r="E2702" s="333">
        <v>80</v>
      </c>
      <c r="F2702" s="55" t="s">
        <v>1549</v>
      </c>
      <c r="G2702" s="55" t="s">
        <v>338</v>
      </c>
      <c r="H2702" s="136" t="s">
        <v>1555</v>
      </c>
      <c r="I2702" s="136" t="s">
        <v>103</v>
      </c>
      <c r="J2702" s="136"/>
      <c r="K2702" s="136"/>
      <c r="L2702" s="466"/>
      <c r="M2702" s="466"/>
      <c r="N2702" s="466"/>
      <c r="O2702" s="466"/>
      <c r="P2702" s="466"/>
      <c r="Q2702" s="466"/>
      <c r="R2702" s="467"/>
      <c r="S2702" s="468"/>
      <c r="T2702" s="469"/>
      <c r="U2702" s="470"/>
      <c r="V2702" s="466"/>
      <c r="W2702" s="466"/>
      <c r="X2702" s="466"/>
      <c r="Y2702" s="466"/>
      <c r="Z2702" s="471"/>
      <c r="AA2702" s="466"/>
      <c r="AB2702" s="469"/>
      <c r="AC2702" s="470"/>
      <c r="AD2702" s="466"/>
      <c r="AE2702" s="466"/>
      <c r="AF2702" s="467"/>
      <c r="AG2702" s="466"/>
      <c r="AH2702" s="471"/>
      <c r="AI2702" s="466"/>
      <c r="AJ2702" s="472"/>
      <c r="AK2702" s="466"/>
      <c r="AL2702" s="466"/>
      <c r="AM2702" s="466"/>
      <c r="AN2702" s="466"/>
      <c r="AO2702" s="473"/>
      <c r="AP2702" s="469"/>
      <c r="AQ2702" s="466"/>
      <c r="AR2702" s="472"/>
      <c r="AS2702" s="467"/>
      <c r="AT2702" s="468"/>
      <c r="AU2702" s="466"/>
      <c r="AV2702" s="466"/>
      <c r="AW2702" s="466"/>
      <c r="AX2702" s="466"/>
      <c r="AY2702" s="466"/>
      <c r="AZ2702" s="423">
        <v>134.0265</v>
      </c>
      <c r="BA2702" s="200">
        <v>0</v>
      </c>
      <c r="BB2702" s="201">
        <v>0</v>
      </c>
      <c r="BC2702" s="474"/>
      <c r="BD2702" s="136" t="s">
        <v>1561</v>
      </c>
    </row>
    <row r="2703" spans="1:56" s="105" customFormat="1" ht="12.75">
      <c r="A2703" s="123">
        <v>586</v>
      </c>
      <c r="B2703" s="137" t="s">
        <v>1544</v>
      </c>
      <c r="C2703" s="461">
        <v>2</v>
      </c>
      <c r="D2703" s="385">
        <v>45869</v>
      </c>
      <c r="E2703" s="333">
        <v>80</v>
      </c>
      <c r="F2703" s="55" t="s">
        <v>1549</v>
      </c>
      <c r="G2703" s="55" t="s">
        <v>338</v>
      </c>
      <c r="H2703" s="136" t="s">
        <v>1555</v>
      </c>
      <c r="I2703" s="136" t="s">
        <v>103</v>
      </c>
      <c r="J2703" s="136"/>
      <c r="K2703" s="136"/>
      <c r="L2703" s="466"/>
      <c r="M2703" s="466"/>
      <c r="N2703" s="466"/>
      <c r="O2703" s="466"/>
      <c r="P2703" s="466"/>
      <c r="Q2703" s="466"/>
      <c r="R2703" s="467"/>
      <c r="S2703" s="468"/>
      <c r="T2703" s="469"/>
      <c r="U2703" s="470"/>
      <c r="V2703" s="466"/>
      <c r="W2703" s="466"/>
      <c r="X2703" s="466"/>
      <c r="Y2703" s="466"/>
      <c r="Z2703" s="471"/>
      <c r="AA2703" s="466"/>
      <c r="AB2703" s="469"/>
      <c r="AC2703" s="470"/>
      <c r="AD2703" s="466"/>
      <c r="AE2703" s="466"/>
      <c r="AF2703" s="467"/>
      <c r="AG2703" s="466"/>
      <c r="AH2703" s="471"/>
      <c r="AI2703" s="466"/>
      <c r="AJ2703" s="472"/>
      <c r="AK2703" s="466"/>
      <c r="AL2703" s="466"/>
      <c r="AM2703" s="466"/>
      <c r="AN2703" s="466"/>
      <c r="AO2703" s="473"/>
      <c r="AP2703" s="469"/>
      <c r="AQ2703" s="466"/>
      <c r="AR2703" s="472"/>
      <c r="AS2703" s="467"/>
      <c r="AT2703" s="468"/>
      <c r="AU2703" s="466"/>
      <c r="AV2703" s="466"/>
      <c r="AW2703" s="466"/>
      <c r="AX2703" s="466"/>
      <c r="AY2703" s="466"/>
      <c r="AZ2703" s="423">
        <v>127.2804</v>
      </c>
      <c r="BA2703" s="200">
        <v>0</v>
      </c>
      <c r="BB2703" s="201">
        <v>0</v>
      </c>
      <c r="BC2703" s="474"/>
      <c r="BD2703" s="136" t="s">
        <v>1561</v>
      </c>
    </row>
    <row r="2704" spans="1:56" s="105" customFormat="1" ht="12.75">
      <c r="A2704" s="123">
        <v>586</v>
      </c>
      <c r="B2704" s="137" t="s">
        <v>1544</v>
      </c>
      <c r="C2704" s="461">
        <v>3</v>
      </c>
      <c r="D2704" s="385">
        <v>45877</v>
      </c>
      <c r="E2704" s="333">
        <v>80</v>
      </c>
      <c r="F2704" s="55" t="s">
        <v>1549</v>
      </c>
      <c r="G2704" s="55" t="s">
        <v>338</v>
      </c>
      <c r="H2704" s="136" t="s">
        <v>1555</v>
      </c>
      <c r="I2704" s="136" t="s">
        <v>103</v>
      </c>
      <c r="J2704" s="136"/>
      <c r="K2704" s="136"/>
      <c r="L2704" s="466"/>
      <c r="M2704" s="466"/>
      <c r="N2704" s="466"/>
      <c r="O2704" s="466"/>
      <c r="P2704" s="466"/>
      <c r="Q2704" s="466"/>
      <c r="R2704" s="467"/>
      <c r="S2704" s="468"/>
      <c r="T2704" s="469"/>
      <c r="U2704" s="470"/>
      <c r="V2704" s="466"/>
      <c r="W2704" s="466"/>
      <c r="X2704" s="466"/>
      <c r="Y2704" s="466"/>
      <c r="Z2704" s="471"/>
      <c r="AA2704" s="466"/>
      <c r="AB2704" s="469"/>
      <c r="AC2704" s="470"/>
      <c r="AD2704" s="466"/>
      <c r="AE2704" s="466"/>
      <c r="AF2704" s="467"/>
      <c r="AG2704" s="466"/>
      <c r="AH2704" s="471"/>
      <c r="AI2704" s="466"/>
      <c r="AJ2704" s="472"/>
      <c r="AK2704" s="466"/>
      <c r="AL2704" s="466"/>
      <c r="AM2704" s="466"/>
      <c r="AN2704" s="466"/>
      <c r="AO2704" s="473"/>
      <c r="AP2704" s="469"/>
      <c r="AQ2704" s="466"/>
      <c r="AR2704" s="472"/>
      <c r="AS2704" s="467"/>
      <c r="AT2704" s="468"/>
      <c r="AU2704" s="466"/>
      <c r="AV2704" s="466"/>
      <c r="AW2704" s="466"/>
      <c r="AX2704" s="466"/>
      <c r="AY2704" s="466"/>
      <c r="AZ2704" s="423">
        <v>128.97190000000001</v>
      </c>
      <c r="BA2704" s="200">
        <v>0</v>
      </c>
      <c r="BB2704" s="201">
        <v>0</v>
      </c>
      <c r="BC2704" s="474"/>
      <c r="BD2704" s="136" t="s">
        <v>1561</v>
      </c>
    </row>
    <row r="2705" spans="1:56" ht="12.75">
      <c r="A2705" s="357">
        <v>587</v>
      </c>
      <c r="B2705" s="279" t="s">
        <v>1545</v>
      </c>
      <c r="C2705" s="278">
        <v>0</v>
      </c>
      <c r="D2705" s="279"/>
      <c r="E2705" s="421">
        <v>1680</v>
      </c>
      <c r="F2705" s="279" t="s">
        <v>978</v>
      </c>
      <c r="G2705" s="279" t="s">
        <v>338</v>
      </c>
      <c r="H2705" s="279" t="s">
        <v>1557</v>
      </c>
      <c r="I2705" s="279" t="s">
        <v>103</v>
      </c>
      <c r="J2705" s="279"/>
      <c r="K2705" s="279"/>
      <c r="L2705" s="279"/>
      <c r="M2705" s="279"/>
      <c r="N2705" s="279"/>
      <c r="O2705" s="279"/>
      <c r="P2705" s="279"/>
      <c r="Q2705" s="279"/>
      <c r="R2705" s="279"/>
      <c r="S2705" s="279"/>
      <c r="T2705" s="279"/>
      <c r="U2705" s="279"/>
      <c r="V2705" s="279"/>
      <c r="W2705" s="279"/>
      <c r="X2705" s="279"/>
      <c r="Y2705" s="279"/>
      <c r="Z2705" s="279"/>
      <c r="AA2705" s="279"/>
      <c r="AB2705" s="279"/>
      <c r="AC2705" s="279"/>
      <c r="AD2705" s="279"/>
      <c r="AE2705" s="279"/>
      <c r="AF2705" s="279"/>
      <c r="AG2705" s="279"/>
      <c r="AH2705" s="279"/>
      <c r="AI2705" s="279"/>
      <c r="AJ2705" s="279"/>
      <c r="AK2705" s="279"/>
      <c r="AL2705" s="279"/>
      <c r="AM2705" s="279"/>
      <c r="AN2705" s="279"/>
      <c r="AO2705" s="279"/>
      <c r="AP2705" s="279"/>
      <c r="AQ2705" s="279"/>
      <c r="AR2705" s="279"/>
      <c r="AS2705" s="279"/>
      <c r="AT2705" s="279"/>
      <c r="AU2705" s="279"/>
      <c r="AV2705" s="279"/>
      <c r="AW2705" s="279"/>
      <c r="AX2705" s="279"/>
      <c r="AY2705" s="279"/>
      <c r="AZ2705" s="422">
        <v>2254.8789499999998</v>
      </c>
      <c r="BA2705" s="279">
        <v>0</v>
      </c>
      <c r="BB2705" s="279">
        <v>0</v>
      </c>
      <c r="BC2705" s="279"/>
      <c r="BD2705" s="279"/>
    </row>
    <row r="2706" spans="1:56" s="105" customFormat="1" ht="12.75">
      <c r="A2706" s="123">
        <v>587</v>
      </c>
      <c r="B2706" s="137" t="s">
        <v>1545</v>
      </c>
      <c r="C2706" s="461">
        <v>1</v>
      </c>
      <c r="D2706" s="385">
        <v>45812</v>
      </c>
      <c r="E2706" s="333">
        <v>240</v>
      </c>
      <c r="F2706" s="55" t="s">
        <v>978</v>
      </c>
      <c r="G2706" s="55" t="s">
        <v>338</v>
      </c>
      <c r="H2706" s="136" t="s">
        <v>1557</v>
      </c>
      <c r="I2706" s="136" t="s">
        <v>103</v>
      </c>
      <c r="J2706" s="136"/>
      <c r="K2706" s="136"/>
      <c r="L2706" s="466"/>
      <c r="M2706" s="466"/>
      <c r="N2706" s="466"/>
      <c r="O2706" s="466"/>
      <c r="P2706" s="466"/>
      <c r="Q2706" s="466"/>
      <c r="R2706" s="467"/>
      <c r="S2706" s="468"/>
      <c r="T2706" s="469"/>
      <c r="U2706" s="470"/>
      <c r="V2706" s="466"/>
      <c r="W2706" s="466"/>
      <c r="X2706" s="466"/>
      <c r="Y2706" s="466"/>
      <c r="Z2706" s="471"/>
      <c r="AA2706" s="466"/>
      <c r="AB2706" s="469"/>
      <c r="AC2706" s="470"/>
      <c r="AD2706" s="466"/>
      <c r="AE2706" s="466"/>
      <c r="AF2706" s="467"/>
      <c r="AG2706" s="466"/>
      <c r="AH2706" s="471"/>
      <c r="AI2706" s="466"/>
      <c r="AJ2706" s="472"/>
      <c r="AK2706" s="466"/>
      <c r="AL2706" s="466"/>
      <c r="AM2706" s="466"/>
      <c r="AN2706" s="466"/>
      <c r="AO2706" s="473"/>
      <c r="AP2706" s="469"/>
      <c r="AQ2706" s="466"/>
      <c r="AR2706" s="472"/>
      <c r="AS2706" s="467"/>
      <c r="AT2706" s="468"/>
      <c r="AU2706" s="466"/>
      <c r="AV2706" s="466"/>
      <c r="AW2706" s="466"/>
      <c r="AX2706" s="466"/>
      <c r="AY2706" s="466"/>
      <c r="AZ2706" s="423">
        <v>420.96459999999996</v>
      </c>
      <c r="BA2706" s="200">
        <v>0</v>
      </c>
      <c r="BB2706" s="201">
        <v>0</v>
      </c>
      <c r="BC2706" s="474"/>
      <c r="BD2706" s="136">
        <v>1</v>
      </c>
    </row>
    <row r="2707" spans="1:56" s="105" customFormat="1" ht="12.75">
      <c r="A2707" s="123">
        <v>587</v>
      </c>
      <c r="B2707" s="137" t="s">
        <v>1545</v>
      </c>
      <c r="C2707" s="461">
        <v>2</v>
      </c>
      <c r="D2707" s="385">
        <v>45804</v>
      </c>
      <c r="E2707" s="333">
        <v>240</v>
      </c>
      <c r="F2707" s="55" t="s">
        <v>978</v>
      </c>
      <c r="G2707" s="55" t="s">
        <v>338</v>
      </c>
      <c r="H2707" s="136" t="s">
        <v>1557</v>
      </c>
      <c r="I2707" s="136" t="s">
        <v>103</v>
      </c>
      <c r="J2707" s="136"/>
      <c r="K2707" s="136"/>
      <c r="L2707" s="466"/>
      <c r="M2707" s="466"/>
      <c r="N2707" s="466"/>
      <c r="O2707" s="466"/>
      <c r="P2707" s="466"/>
      <c r="Q2707" s="466"/>
      <c r="R2707" s="467"/>
      <c r="S2707" s="468"/>
      <c r="T2707" s="469"/>
      <c r="U2707" s="470"/>
      <c r="V2707" s="466"/>
      <c r="W2707" s="466"/>
      <c r="X2707" s="466"/>
      <c r="Y2707" s="466"/>
      <c r="Z2707" s="471"/>
      <c r="AA2707" s="466"/>
      <c r="AB2707" s="469"/>
      <c r="AC2707" s="470"/>
      <c r="AD2707" s="466"/>
      <c r="AE2707" s="466"/>
      <c r="AF2707" s="467"/>
      <c r="AG2707" s="466"/>
      <c r="AH2707" s="471"/>
      <c r="AI2707" s="466"/>
      <c r="AJ2707" s="472"/>
      <c r="AK2707" s="466"/>
      <c r="AL2707" s="466"/>
      <c r="AM2707" s="466"/>
      <c r="AN2707" s="466"/>
      <c r="AO2707" s="473"/>
      <c r="AP2707" s="469"/>
      <c r="AQ2707" s="466"/>
      <c r="AR2707" s="472"/>
      <c r="AS2707" s="467"/>
      <c r="AT2707" s="468"/>
      <c r="AU2707" s="466"/>
      <c r="AV2707" s="466"/>
      <c r="AW2707" s="466"/>
      <c r="AX2707" s="466"/>
      <c r="AY2707" s="466"/>
      <c r="AZ2707" s="423">
        <v>479.38104999999996</v>
      </c>
      <c r="BA2707" s="200">
        <v>0</v>
      </c>
      <c r="BB2707" s="201">
        <v>0</v>
      </c>
      <c r="BC2707" s="474"/>
      <c r="BD2707" s="136">
        <v>1</v>
      </c>
    </row>
    <row r="2708" spans="1:56" s="105" customFormat="1" ht="12.75">
      <c r="A2708" s="123">
        <v>587</v>
      </c>
      <c r="B2708" s="137" t="s">
        <v>1545</v>
      </c>
      <c r="C2708" s="461">
        <v>3</v>
      </c>
      <c r="D2708" s="385">
        <v>45807</v>
      </c>
      <c r="E2708" s="333">
        <v>240</v>
      </c>
      <c r="F2708" s="55" t="s">
        <v>978</v>
      </c>
      <c r="G2708" s="55" t="s">
        <v>338</v>
      </c>
      <c r="H2708" s="136" t="s">
        <v>1557</v>
      </c>
      <c r="I2708" s="136" t="s">
        <v>103</v>
      </c>
      <c r="J2708" s="136"/>
      <c r="K2708" s="136"/>
      <c r="L2708" s="466"/>
      <c r="M2708" s="466"/>
      <c r="N2708" s="466"/>
      <c r="O2708" s="466"/>
      <c r="P2708" s="466"/>
      <c r="Q2708" s="466"/>
      <c r="R2708" s="467"/>
      <c r="S2708" s="468"/>
      <c r="T2708" s="469"/>
      <c r="U2708" s="470"/>
      <c r="V2708" s="466"/>
      <c r="W2708" s="466"/>
      <c r="X2708" s="466"/>
      <c r="Y2708" s="466"/>
      <c r="Z2708" s="471"/>
      <c r="AA2708" s="466"/>
      <c r="AB2708" s="469"/>
      <c r="AC2708" s="470"/>
      <c r="AD2708" s="466"/>
      <c r="AE2708" s="466"/>
      <c r="AF2708" s="467"/>
      <c r="AG2708" s="466"/>
      <c r="AH2708" s="471"/>
      <c r="AI2708" s="466"/>
      <c r="AJ2708" s="472"/>
      <c r="AK2708" s="466"/>
      <c r="AL2708" s="466"/>
      <c r="AM2708" s="466"/>
      <c r="AN2708" s="466"/>
      <c r="AO2708" s="473"/>
      <c r="AP2708" s="469"/>
      <c r="AQ2708" s="466"/>
      <c r="AR2708" s="472"/>
      <c r="AS2708" s="467"/>
      <c r="AT2708" s="468"/>
      <c r="AU2708" s="466"/>
      <c r="AV2708" s="466"/>
      <c r="AW2708" s="466"/>
      <c r="AX2708" s="466"/>
      <c r="AY2708" s="466"/>
      <c r="AZ2708" s="423">
        <v>386.74654999999996</v>
      </c>
      <c r="BA2708" s="200">
        <v>0</v>
      </c>
      <c r="BB2708" s="201">
        <v>0</v>
      </c>
      <c r="BC2708" s="474"/>
      <c r="BD2708" s="136">
        <v>1</v>
      </c>
    </row>
    <row r="2709" spans="1:56" s="105" customFormat="1" ht="12.75">
      <c r="A2709" s="123">
        <v>587</v>
      </c>
      <c r="B2709" s="137" t="s">
        <v>1545</v>
      </c>
      <c r="C2709" s="461">
        <v>4</v>
      </c>
      <c r="D2709" s="385">
        <v>45835</v>
      </c>
      <c r="E2709" s="333">
        <v>240</v>
      </c>
      <c r="F2709" s="55" t="s">
        <v>978</v>
      </c>
      <c r="G2709" s="55" t="s">
        <v>338</v>
      </c>
      <c r="H2709" s="136" t="s">
        <v>1557</v>
      </c>
      <c r="I2709" s="136" t="s">
        <v>103</v>
      </c>
      <c r="J2709" s="136"/>
      <c r="K2709" s="136"/>
      <c r="L2709" s="466"/>
      <c r="M2709" s="466"/>
      <c r="N2709" s="466"/>
      <c r="O2709" s="466"/>
      <c r="P2709" s="466"/>
      <c r="Q2709" s="466"/>
      <c r="R2709" s="467"/>
      <c r="S2709" s="468"/>
      <c r="T2709" s="469"/>
      <c r="U2709" s="470"/>
      <c r="V2709" s="466"/>
      <c r="W2709" s="466"/>
      <c r="X2709" s="466"/>
      <c r="Y2709" s="466"/>
      <c r="Z2709" s="471"/>
      <c r="AA2709" s="466"/>
      <c r="AB2709" s="469"/>
      <c r="AC2709" s="470"/>
      <c r="AD2709" s="466"/>
      <c r="AE2709" s="466"/>
      <c r="AF2709" s="467"/>
      <c r="AG2709" s="466"/>
      <c r="AH2709" s="471"/>
      <c r="AI2709" s="466"/>
      <c r="AJ2709" s="472"/>
      <c r="AK2709" s="466"/>
      <c r="AL2709" s="466"/>
      <c r="AM2709" s="466"/>
      <c r="AN2709" s="466"/>
      <c r="AO2709" s="473"/>
      <c r="AP2709" s="469"/>
      <c r="AQ2709" s="466"/>
      <c r="AR2709" s="472"/>
      <c r="AS2709" s="467"/>
      <c r="AT2709" s="468"/>
      <c r="AU2709" s="466"/>
      <c r="AV2709" s="466"/>
      <c r="AW2709" s="466"/>
      <c r="AX2709" s="466"/>
      <c r="AY2709" s="466"/>
      <c r="AZ2709" s="423">
        <v>365.69235000000009</v>
      </c>
      <c r="BA2709" s="200">
        <v>0</v>
      </c>
      <c r="BB2709" s="201">
        <v>0</v>
      </c>
      <c r="BC2709" s="474"/>
      <c r="BD2709" s="136">
        <v>1</v>
      </c>
    </row>
    <row r="2710" spans="1:56" s="105" customFormat="1" ht="12.75">
      <c r="A2710" s="123">
        <v>587</v>
      </c>
      <c r="B2710" s="137" t="s">
        <v>1545</v>
      </c>
      <c r="C2710" s="461">
        <v>5</v>
      </c>
      <c r="D2710" s="385">
        <v>45953</v>
      </c>
      <c r="E2710" s="333">
        <v>240</v>
      </c>
      <c r="F2710" s="55" t="s">
        <v>978</v>
      </c>
      <c r="G2710" s="55" t="s">
        <v>338</v>
      </c>
      <c r="H2710" s="136" t="s">
        <v>1557</v>
      </c>
      <c r="I2710" s="136" t="s">
        <v>103</v>
      </c>
      <c r="J2710" s="136"/>
      <c r="K2710" s="136"/>
      <c r="L2710" s="466"/>
      <c r="M2710" s="466"/>
      <c r="N2710" s="466"/>
      <c r="O2710" s="466"/>
      <c r="P2710" s="466"/>
      <c r="Q2710" s="466"/>
      <c r="R2710" s="467"/>
      <c r="S2710" s="468"/>
      <c r="T2710" s="469"/>
      <c r="U2710" s="470"/>
      <c r="V2710" s="466"/>
      <c r="W2710" s="466"/>
      <c r="X2710" s="466"/>
      <c r="Y2710" s="466"/>
      <c r="Z2710" s="471"/>
      <c r="AA2710" s="466"/>
      <c r="AB2710" s="469"/>
      <c r="AC2710" s="470"/>
      <c r="AD2710" s="466"/>
      <c r="AE2710" s="466"/>
      <c r="AF2710" s="467"/>
      <c r="AG2710" s="466"/>
      <c r="AH2710" s="471"/>
      <c r="AI2710" s="466"/>
      <c r="AJ2710" s="472"/>
      <c r="AK2710" s="466"/>
      <c r="AL2710" s="466"/>
      <c r="AM2710" s="466"/>
      <c r="AN2710" s="466"/>
      <c r="AO2710" s="473"/>
      <c r="AP2710" s="469"/>
      <c r="AQ2710" s="466"/>
      <c r="AR2710" s="472"/>
      <c r="AS2710" s="467"/>
      <c r="AT2710" s="468"/>
      <c r="AU2710" s="466"/>
      <c r="AV2710" s="466"/>
      <c r="AW2710" s="466"/>
      <c r="AX2710" s="466"/>
      <c r="AY2710" s="466"/>
      <c r="AZ2710" s="423">
        <v>129.17090000000002</v>
      </c>
      <c r="BA2710" s="200">
        <v>0</v>
      </c>
      <c r="BB2710" s="201">
        <v>0</v>
      </c>
      <c r="BC2710" s="474"/>
      <c r="BD2710" s="136">
        <v>1</v>
      </c>
    </row>
    <row r="2711" spans="1:56" s="105" customFormat="1" ht="12.75">
      <c r="A2711" s="123">
        <v>587</v>
      </c>
      <c r="B2711" s="137" t="s">
        <v>1545</v>
      </c>
      <c r="C2711" s="461">
        <v>6</v>
      </c>
      <c r="D2711" s="385">
        <v>45832</v>
      </c>
      <c r="E2711" s="333">
        <v>240</v>
      </c>
      <c r="F2711" s="55" t="s">
        <v>978</v>
      </c>
      <c r="G2711" s="55" t="s">
        <v>338</v>
      </c>
      <c r="H2711" s="136" t="s">
        <v>1557</v>
      </c>
      <c r="I2711" s="136" t="s">
        <v>103</v>
      </c>
      <c r="J2711" s="136"/>
      <c r="K2711" s="136"/>
      <c r="L2711" s="466"/>
      <c r="M2711" s="466"/>
      <c r="N2711" s="466"/>
      <c r="O2711" s="466"/>
      <c r="P2711" s="466"/>
      <c r="Q2711" s="466"/>
      <c r="R2711" s="467"/>
      <c r="S2711" s="468"/>
      <c r="T2711" s="469"/>
      <c r="U2711" s="470"/>
      <c r="V2711" s="466"/>
      <c r="W2711" s="466"/>
      <c r="X2711" s="466"/>
      <c r="Y2711" s="466"/>
      <c r="Z2711" s="471"/>
      <c r="AA2711" s="466"/>
      <c r="AB2711" s="469"/>
      <c r="AC2711" s="470"/>
      <c r="AD2711" s="466"/>
      <c r="AE2711" s="466"/>
      <c r="AF2711" s="467"/>
      <c r="AG2711" s="466"/>
      <c r="AH2711" s="471"/>
      <c r="AI2711" s="466"/>
      <c r="AJ2711" s="472"/>
      <c r="AK2711" s="466"/>
      <c r="AL2711" s="466"/>
      <c r="AM2711" s="466"/>
      <c r="AN2711" s="466"/>
      <c r="AO2711" s="473"/>
      <c r="AP2711" s="469"/>
      <c r="AQ2711" s="466"/>
      <c r="AR2711" s="472"/>
      <c r="AS2711" s="467"/>
      <c r="AT2711" s="468"/>
      <c r="AU2711" s="466"/>
      <c r="AV2711" s="466"/>
      <c r="AW2711" s="466"/>
      <c r="AX2711" s="466"/>
      <c r="AY2711" s="466"/>
      <c r="AZ2711" s="423">
        <v>249.16789999999997</v>
      </c>
      <c r="BA2711" s="200">
        <v>0</v>
      </c>
      <c r="BB2711" s="201">
        <v>0</v>
      </c>
      <c r="BC2711" s="474"/>
      <c r="BD2711" s="136">
        <v>1</v>
      </c>
    </row>
    <row r="2712" spans="1:56" s="105" customFormat="1" ht="12.75">
      <c r="A2712" s="123">
        <v>587</v>
      </c>
      <c r="B2712" s="137" t="s">
        <v>1545</v>
      </c>
      <c r="C2712" s="461">
        <v>7</v>
      </c>
      <c r="D2712" s="385">
        <v>45883</v>
      </c>
      <c r="E2712" s="333">
        <v>120</v>
      </c>
      <c r="F2712" s="55" t="s">
        <v>978</v>
      </c>
      <c r="G2712" s="55" t="s">
        <v>338</v>
      </c>
      <c r="H2712" s="136" t="s">
        <v>1557</v>
      </c>
      <c r="I2712" s="136" t="s">
        <v>103</v>
      </c>
      <c r="J2712" s="136"/>
      <c r="K2712" s="136"/>
      <c r="L2712" s="466"/>
      <c r="M2712" s="466"/>
      <c r="N2712" s="466"/>
      <c r="O2712" s="466"/>
      <c r="P2712" s="466"/>
      <c r="Q2712" s="466"/>
      <c r="R2712" s="467"/>
      <c r="S2712" s="468"/>
      <c r="T2712" s="469"/>
      <c r="U2712" s="470"/>
      <c r="V2712" s="466"/>
      <c r="W2712" s="466"/>
      <c r="X2712" s="466"/>
      <c r="Y2712" s="466"/>
      <c r="Z2712" s="471"/>
      <c r="AA2712" s="466"/>
      <c r="AB2712" s="469"/>
      <c r="AC2712" s="470"/>
      <c r="AD2712" s="466"/>
      <c r="AE2712" s="466"/>
      <c r="AF2712" s="467"/>
      <c r="AG2712" s="466"/>
      <c r="AH2712" s="471"/>
      <c r="AI2712" s="466"/>
      <c r="AJ2712" s="472"/>
      <c r="AK2712" s="466"/>
      <c r="AL2712" s="466"/>
      <c r="AM2712" s="466"/>
      <c r="AN2712" s="466"/>
      <c r="AO2712" s="473"/>
      <c r="AP2712" s="469"/>
      <c r="AQ2712" s="466"/>
      <c r="AR2712" s="472"/>
      <c r="AS2712" s="467"/>
      <c r="AT2712" s="468"/>
      <c r="AU2712" s="466"/>
      <c r="AV2712" s="466"/>
      <c r="AW2712" s="466"/>
      <c r="AX2712" s="466"/>
      <c r="AY2712" s="466"/>
      <c r="AZ2712" s="423">
        <v>113.67875000000001</v>
      </c>
      <c r="BA2712" s="200">
        <v>0</v>
      </c>
      <c r="BB2712" s="201">
        <v>0</v>
      </c>
      <c r="BC2712" s="474"/>
      <c r="BD2712" s="136">
        <v>1</v>
      </c>
    </row>
    <row r="2713" spans="1:56" s="105" customFormat="1" ht="12.75">
      <c r="A2713" s="123">
        <v>587</v>
      </c>
      <c r="B2713" s="137" t="s">
        <v>1545</v>
      </c>
      <c r="C2713" s="461">
        <v>8</v>
      </c>
      <c r="D2713" s="385">
        <v>45884</v>
      </c>
      <c r="E2713" s="333">
        <v>120</v>
      </c>
      <c r="F2713" s="55" t="s">
        <v>978</v>
      </c>
      <c r="G2713" s="55" t="s">
        <v>338</v>
      </c>
      <c r="H2713" s="136" t="s">
        <v>1557</v>
      </c>
      <c r="I2713" s="136" t="s">
        <v>103</v>
      </c>
      <c r="J2713" s="136"/>
      <c r="K2713" s="136"/>
      <c r="L2713" s="466"/>
      <c r="M2713" s="466"/>
      <c r="N2713" s="466"/>
      <c r="O2713" s="466"/>
      <c r="P2713" s="466"/>
      <c r="Q2713" s="466"/>
      <c r="R2713" s="467"/>
      <c r="S2713" s="468"/>
      <c r="T2713" s="469"/>
      <c r="U2713" s="470"/>
      <c r="V2713" s="466"/>
      <c r="W2713" s="466"/>
      <c r="X2713" s="466"/>
      <c r="Y2713" s="466"/>
      <c r="Z2713" s="471"/>
      <c r="AA2713" s="466"/>
      <c r="AB2713" s="469"/>
      <c r="AC2713" s="470"/>
      <c r="AD2713" s="466"/>
      <c r="AE2713" s="466"/>
      <c r="AF2713" s="467"/>
      <c r="AG2713" s="466"/>
      <c r="AH2713" s="471"/>
      <c r="AI2713" s="466"/>
      <c r="AJ2713" s="472"/>
      <c r="AK2713" s="466"/>
      <c r="AL2713" s="466"/>
      <c r="AM2713" s="466"/>
      <c r="AN2713" s="466"/>
      <c r="AO2713" s="473"/>
      <c r="AP2713" s="469"/>
      <c r="AQ2713" s="466"/>
      <c r="AR2713" s="472"/>
      <c r="AS2713" s="467"/>
      <c r="AT2713" s="468"/>
      <c r="AU2713" s="466"/>
      <c r="AV2713" s="466"/>
      <c r="AW2713" s="466"/>
      <c r="AX2713" s="466"/>
      <c r="AY2713" s="466"/>
      <c r="AZ2713" s="423">
        <v>110.07684999999999</v>
      </c>
      <c r="BA2713" s="200">
        <v>0</v>
      </c>
      <c r="BB2713" s="201">
        <v>0</v>
      </c>
      <c r="BC2713" s="474"/>
      <c r="BD2713" s="136">
        <v>1</v>
      </c>
    </row>
    <row r="2714" spans="1:56" ht="12.75">
      <c r="A2714" s="357">
        <v>588</v>
      </c>
      <c r="B2714" s="279" t="s">
        <v>1546</v>
      </c>
      <c r="C2714" s="278">
        <v>0</v>
      </c>
      <c r="D2714" s="279"/>
      <c r="E2714" s="421">
        <v>750</v>
      </c>
      <c r="F2714" s="279" t="s">
        <v>99</v>
      </c>
      <c r="G2714" s="279" t="s">
        <v>589</v>
      </c>
      <c r="H2714" s="279" t="s">
        <v>370</v>
      </c>
      <c r="I2714" s="279" t="s">
        <v>103</v>
      </c>
      <c r="J2714" s="279"/>
      <c r="K2714" s="279"/>
      <c r="L2714" s="279"/>
      <c r="M2714" s="279"/>
      <c r="N2714" s="279"/>
      <c r="O2714" s="279"/>
      <c r="P2714" s="279"/>
      <c r="Q2714" s="279"/>
      <c r="R2714" s="279"/>
      <c r="S2714" s="279"/>
      <c r="T2714" s="279"/>
      <c r="U2714" s="279"/>
      <c r="V2714" s="279"/>
      <c r="W2714" s="279"/>
      <c r="X2714" s="279"/>
      <c r="Y2714" s="279"/>
      <c r="Z2714" s="279"/>
      <c r="AA2714" s="279"/>
      <c r="AB2714" s="279"/>
      <c r="AC2714" s="279"/>
      <c r="AD2714" s="279"/>
      <c r="AE2714" s="279"/>
      <c r="AF2714" s="279"/>
      <c r="AG2714" s="279"/>
      <c r="AH2714" s="279"/>
      <c r="AI2714" s="279"/>
      <c r="AJ2714" s="279"/>
      <c r="AK2714" s="279"/>
      <c r="AL2714" s="279"/>
      <c r="AM2714" s="279"/>
      <c r="AN2714" s="279"/>
      <c r="AO2714" s="279"/>
      <c r="AP2714" s="279"/>
      <c r="AQ2714" s="279"/>
      <c r="AR2714" s="279"/>
      <c r="AS2714" s="279"/>
      <c r="AT2714" s="279"/>
      <c r="AU2714" s="279"/>
      <c r="AV2714" s="279"/>
      <c r="AW2714" s="279"/>
      <c r="AX2714" s="279"/>
      <c r="AY2714" s="279"/>
      <c r="AZ2714" s="422">
        <v>503.00234999999998</v>
      </c>
      <c r="BA2714" s="279">
        <v>0</v>
      </c>
      <c r="BB2714" s="279">
        <v>0</v>
      </c>
      <c r="BC2714" s="279"/>
      <c r="BD2714" s="279"/>
    </row>
    <row r="2715" spans="1:56" s="105" customFormat="1" ht="12.75">
      <c r="A2715" s="123">
        <v>588</v>
      </c>
      <c r="B2715" s="137" t="s">
        <v>1546</v>
      </c>
      <c r="C2715" s="461">
        <v>1</v>
      </c>
      <c r="D2715" s="385">
        <v>46081</v>
      </c>
      <c r="E2715" s="333">
        <v>250</v>
      </c>
      <c r="F2715" s="55" t="s">
        <v>99</v>
      </c>
      <c r="G2715" s="55" t="s">
        <v>589</v>
      </c>
      <c r="H2715" s="136" t="s">
        <v>370</v>
      </c>
      <c r="I2715" s="136" t="s">
        <v>103</v>
      </c>
      <c r="J2715" s="333"/>
      <c r="K2715" s="55"/>
      <c r="L2715" s="136"/>
      <c r="M2715" s="136"/>
      <c r="N2715" s="333"/>
      <c r="O2715" s="55"/>
      <c r="P2715" s="55"/>
      <c r="Q2715" s="333"/>
      <c r="R2715" s="333"/>
      <c r="S2715" s="55"/>
      <c r="T2715" s="55"/>
      <c r="U2715" s="136"/>
      <c r="V2715" s="55"/>
      <c r="W2715" s="55"/>
      <c r="X2715" s="55"/>
      <c r="Y2715" s="136"/>
      <c r="Z2715" s="136"/>
      <c r="AA2715" s="55"/>
      <c r="AB2715" s="55"/>
      <c r="AC2715" s="136"/>
      <c r="AD2715" s="136"/>
      <c r="AE2715" s="333"/>
      <c r="AF2715" s="136"/>
      <c r="AG2715" s="136"/>
      <c r="AH2715" s="136"/>
      <c r="AI2715" s="333"/>
      <c r="AJ2715" s="55"/>
      <c r="AK2715" s="136"/>
      <c r="AL2715" s="136"/>
      <c r="AM2715" s="333"/>
      <c r="AN2715" s="55"/>
      <c r="AO2715" s="55"/>
      <c r="AP2715" s="333"/>
      <c r="AQ2715" s="333"/>
      <c r="AR2715" s="55"/>
      <c r="AS2715" s="55"/>
      <c r="AT2715" s="136"/>
      <c r="AU2715" s="55"/>
      <c r="AV2715" s="55"/>
      <c r="AW2715" s="55"/>
      <c r="AX2715" s="136"/>
      <c r="AY2715" s="136"/>
      <c r="AZ2715" s="423">
        <v>39.879600000000003</v>
      </c>
      <c r="BA2715" s="200">
        <v>0</v>
      </c>
      <c r="BB2715" s="201">
        <v>0</v>
      </c>
      <c r="BC2715" s="474"/>
      <c r="BD2715" s="136">
        <v>1</v>
      </c>
    </row>
    <row r="2716" spans="1:56" s="105" customFormat="1" ht="12.75">
      <c r="A2716" s="123">
        <v>588</v>
      </c>
      <c r="B2716" s="137" t="s">
        <v>1546</v>
      </c>
      <c r="C2716" s="461">
        <v>2</v>
      </c>
      <c r="D2716" s="385">
        <v>46009</v>
      </c>
      <c r="E2716" s="333">
        <v>250</v>
      </c>
      <c r="F2716" s="55" t="s">
        <v>99</v>
      </c>
      <c r="G2716" s="55" t="s">
        <v>589</v>
      </c>
      <c r="H2716" s="136" t="s">
        <v>370</v>
      </c>
      <c r="I2716" s="136" t="s">
        <v>103</v>
      </c>
      <c r="J2716" s="333"/>
      <c r="K2716" s="55"/>
      <c r="L2716" s="136"/>
      <c r="M2716" s="136"/>
      <c r="N2716" s="333"/>
      <c r="O2716" s="55"/>
      <c r="P2716" s="55"/>
      <c r="Q2716" s="333"/>
      <c r="R2716" s="333"/>
      <c r="S2716" s="55"/>
      <c r="T2716" s="55"/>
      <c r="U2716" s="136"/>
      <c r="V2716" s="55"/>
      <c r="W2716" s="55"/>
      <c r="X2716" s="55"/>
      <c r="Y2716" s="136"/>
      <c r="Z2716" s="136"/>
      <c r="AA2716" s="55"/>
      <c r="AB2716" s="55"/>
      <c r="AC2716" s="136"/>
      <c r="AD2716" s="136"/>
      <c r="AE2716" s="333"/>
      <c r="AF2716" s="136"/>
      <c r="AG2716" s="136"/>
      <c r="AH2716" s="136"/>
      <c r="AI2716" s="333"/>
      <c r="AJ2716" s="55"/>
      <c r="AK2716" s="136"/>
      <c r="AL2716" s="136"/>
      <c r="AM2716" s="333"/>
      <c r="AN2716" s="55"/>
      <c r="AO2716" s="55"/>
      <c r="AP2716" s="333"/>
      <c r="AQ2716" s="333"/>
      <c r="AR2716" s="55"/>
      <c r="AS2716" s="55"/>
      <c r="AT2716" s="136"/>
      <c r="AU2716" s="55"/>
      <c r="AV2716" s="55"/>
      <c r="AW2716" s="55"/>
      <c r="AX2716" s="136"/>
      <c r="AY2716" s="136"/>
      <c r="AZ2716" s="423">
        <v>412.44740000000002</v>
      </c>
      <c r="BA2716" s="200">
        <v>0</v>
      </c>
      <c r="BB2716" s="201">
        <v>0</v>
      </c>
      <c r="BC2716" s="474"/>
      <c r="BD2716" s="136">
        <v>1</v>
      </c>
    </row>
    <row r="2717" spans="1:56" s="105" customFormat="1" ht="12.75">
      <c r="A2717" s="123">
        <v>588</v>
      </c>
      <c r="B2717" s="137" t="s">
        <v>1546</v>
      </c>
      <c r="C2717" s="461">
        <v>3</v>
      </c>
      <c r="D2717" s="385">
        <v>46046</v>
      </c>
      <c r="E2717" s="333">
        <v>250</v>
      </c>
      <c r="F2717" s="55" t="s">
        <v>99</v>
      </c>
      <c r="G2717" s="55" t="s">
        <v>589</v>
      </c>
      <c r="H2717" s="136" t="s">
        <v>370</v>
      </c>
      <c r="I2717" s="136" t="s">
        <v>103</v>
      </c>
      <c r="J2717" s="333"/>
      <c r="K2717" s="55"/>
      <c r="L2717" s="136"/>
      <c r="M2717" s="136"/>
      <c r="N2717" s="333"/>
      <c r="O2717" s="55"/>
      <c r="P2717" s="55"/>
      <c r="Q2717" s="333"/>
      <c r="R2717" s="333"/>
      <c r="S2717" s="55"/>
      <c r="T2717" s="55"/>
      <c r="U2717" s="136"/>
      <c r="V2717" s="55"/>
      <c r="W2717" s="55"/>
      <c r="X2717" s="55"/>
      <c r="Y2717" s="136"/>
      <c r="Z2717" s="136"/>
      <c r="AA2717" s="55"/>
      <c r="AB2717" s="55"/>
      <c r="AC2717" s="136"/>
      <c r="AD2717" s="136"/>
      <c r="AE2717" s="333"/>
      <c r="AF2717" s="136"/>
      <c r="AG2717" s="136"/>
      <c r="AH2717" s="136"/>
      <c r="AI2717" s="333"/>
      <c r="AJ2717" s="55"/>
      <c r="AK2717" s="136"/>
      <c r="AL2717" s="136"/>
      <c r="AM2717" s="333"/>
      <c r="AN2717" s="55"/>
      <c r="AO2717" s="55"/>
      <c r="AP2717" s="333"/>
      <c r="AQ2717" s="333"/>
      <c r="AR2717" s="55"/>
      <c r="AS2717" s="55"/>
      <c r="AT2717" s="136"/>
      <c r="AU2717" s="55"/>
      <c r="AV2717" s="55"/>
      <c r="AW2717" s="55"/>
      <c r="AX2717" s="136"/>
      <c r="AY2717" s="136"/>
      <c r="AZ2717" s="423">
        <v>50.675350000000002</v>
      </c>
      <c r="BA2717" s="200">
        <v>0</v>
      </c>
      <c r="BB2717" s="201">
        <v>0</v>
      </c>
      <c r="BC2717" s="474"/>
      <c r="BD2717" s="136">
        <v>1</v>
      </c>
    </row>
    <row r="2718" spans="1:56" ht="12.75">
      <c r="A2718" s="357">
        <v>589</v>
      </c>
      <c r="B2718" s="279" t="s">
        <v>1547</v>
      </c>
      <c r="C2718" s="278">
        <v>0</v>
      </c>
      <c r="D2718" s="279"/>
      <c r="E2718" s="421">
        <v>750</v>
      </c>
      <c r="F2718" s="263" t="s">
        <v>902</v>
      </c>
      <c r="G2718" s="279" t="s">
        <v>589</v>
      </c>
      <c r="H2718" s="279" t="s">
        <v>91</v>
      </c>
      <c r="I2718" s="279" t="s">
        <v>103</v>
      </c>
      <c r="J2718" s="279"/>
      <c r="K2718" s="279"/>
      <c r="L2718" s="279"/>
      <c r="M2718" s="279"/>
      <c r="N2718" s="279"/>
      <c r="O2718" s="279"/>
      <c r="P2718" s="279"/>
      <c r="Q2718" s="279"/>
      <c r="R2718" s="279"/>
      <c r="S2718" s="279"/>
      <c r="T2718" s="279"/>
      <c r="U2718" s="279"/>
      <c r="V2718" s="279"/>
      <c r="W2718" s="279"/>
      <c r="X2718" s="279"/>
      <c r="Y2718" s="279"/>
      <c r="Z2718" s="279"/>
      <c r="AA2718" s="279"/>
      <c r="AB2718" s="279"/>
      <c r="AC2718" s="279"/>
      <c r="AD2718" s="279"/>
      <c r="AE2718" s="279"/>
      <c r="AF2718" s="279"/>
      <c r="AG2718" s="279"/>
      <c r="AH2718" s="279"/>
      <c r="AI2718" s="279"/>
      <c r="AJ2718" s="279"/>
      <c r="AK2718" s="279"/>
      <c r="AL2718" s="279"/>
      <c r="AM2718" s="279"/>
      <c r="AN2718" s="279"/>
      <c r="AO2718" s="279"/>
      <c r="AP2718" s="279"/>
      <c r="AQ2718" s="279"/>
      <c r="AR2718" s="279"/>
      <c r="AS2718" s="279"/>
      <c r="AT2718" s="279"/>
      <c r="AU2718" s="279"/>
      <c r="AV2718" s="279"/>
      <c r="AW2718" s="279"/>
      <c r="AX2718" s="279"/>
      <c r="AY2718" s="279"/>
      <c r="AZ2718" s="422">
        <v>1198.5969</v>
      </c>
      <c r="BA2718" s="279">
        <v>0</v>
      </c>
      <c r="BB2718" s="279">
        <v>0</v>
      </c>
      <c r="BC2718" s="279"/>
      <c r="BD2718" s="279"/>
    </row>
    <row r="2719" spans="1:56" s="105" customFormat="1" ht="12.75">
      <c r="A2719" s="123">
        <v>589</v>
      </c>
      <c r="B2719" s="137" t="s">
        <v>1547</v>
      </c>
      <c r="C2719" s="461">
        <v>1</v>
      </c>
      <c r="D2719" s="385">
        <v>45813</v>
      </c>
      <c r="E2719" s="333">
        <v>250</v>
      </c>
      <c r="F2719" s="55" t="s">
        <v>902</v>
      </c>
      <c r="G2719" s="55" t="s">
        <v>589</v>
      </c>
      <c r="H2719" s="136" t="s">
        <v>91</v>
      </c>
      <c r="I2719" s="136" t="s">
        <v>103</v>
      </c>
      <c r="J2719" s="333"/>
      <c r="K2719" s="137"/>
      <c r="L2719" s="466"/>
      <c r="M2719" s="466"/>
      <c r="N2719" s="466"/>
      <c r="O2719" s="466"/>
      <c r="P2719" s="466"/>
      <c r="Q2719" s="466"/>
      <c r="R2719" s="467"/>
      <c r="S2719" s="468"/>
      <c r="T2719" s="469"/>
      <c r="U2719" s="470"/>
      <c r="V2719" s="466"/>
      <c r="W2719" s="466"/>
      <c r="X2719" s="466"/>
      <c r="Y2719" s="466"/>
      <c r="Z2719" s="471"/>
      <c r="AA2719" s="466"/>
      <c r="AB2719" s="469"/>
      <c r="AC2719" s="470"/>
      <c r="AD2719" s="466"/>
      <c r="AE2719" s="466"/>
      <c r="AF2719" s="467"/>
      <c r="AG2719" s="466"/>
      <c r="AH2719" s="471"/>
      <c r="AI2719" s="466"/>
      <c r="AJ2719" s="472"/>
      <c r="AK2719" s="466"/>
      <c r="AL2719" s="466"/>
      <c r="AM2719" s="466"/>
      <c r="AN2719" s="466"/>
      <c r="AO2719" s="473"/>
      <c r="AP2719" s="469"/>
      <c r="AQ2719" s="466"/>
      <c r="AR2719" s="472"/>
      <c r="AS2719" s="467"/>
      <c r="AT2719" s="468"/>
      <c r="AU2719" s="466"/>
      <c r="AV2719" s="466"/>
      <c r="AW2719" s="466"/>
      <c r="AX2719" s="466"/>
      <c r="AY2719" s="466"/>
      <c r="AZ2719" s="423">
        <v>522.43469999999991</v>
      </c>
      <c r="BA2719" s="200">
        <v>0</v>
      </c>
      <c r="BB2719" s="201">
        <v>0</v>
      </c>
      <c r="BC2719" s="474"/>
      <c r="BD2719" s="136">
        <v>1</v>
      </c>
    </row>
    <row r="2720" spans="1:56" s="105" customFormat="1" ht="12.75">
      <c r="A2720" s="123">
        <v>589</v>
      </c>
      <c r="B2720" s="137" t="s">
        <v>1547</v>
      </c>
      <c r="C2720" s="461">
        <v>2</v>
      </c>
      <c r="D2720" s="385">
        <v>45843</v>
      </c>
      <c r="E2720" s="333">
        <v>250</v>
      </c>
      <c r="F2720" s="55" t="s">
        <v>902</v>
      </c>
      <c r="G2720" s="55" t="s">
        <v>589</v>
      </c>
      <c r="H2720" s="136" t="s">
        <v>91</v>
      </c>
      <c r="I2720" s="136" t="s">
        <v>103</v>
      </c>
      <c r="J2720" s="333"/>
      <c r="K2720" s="137"/>
      <c r="L2720" s="466"/>
      <c r="M2720" s="466"/>
      <c r="N2720" s="466"/>
      <c r="O2720" s="466"/>
      <c r="P2720" s="466"/>
      <c r="Q2720" s="466"/>
      <c r="R2720" s="467"/>
      <c r="S2720" s="468"/>
      <c r="T2720" s="469"/>
      <c r="U2720" s="470"/>
      <c r="V2720" s="466"/>
      <c r="W2720" s="466"/>
      <c r="X2720" s="466"/>
      <c r="Y2720" s="466"/>
      <c r="Z2720" s="471"/>
      <c r="AA2720" s="466"/>
      <c r="AB2720" s="469"/>
      <c r="AC2720" s="470"/>
      <c r="AD2720" s="466"/>
      <c r="AE2720" s="466"/>
      <c r="AF2720" s="467"/>
      <c r="AG2720" s="466"/>
      <c r="AH2720" s="471"/>
      <c r="AI2720" s="466"/>
      <c r="AJ2720" s="472"/>
      <c r="AK2720" s="466"/>
      <c r="AL2720" s="466"/>
      <c r="AM2720" s="466"/>
      <c r="AN2720" s="466"/>
      <c r="AO2720" s="473"/>
      <c r="AP2720" s="469"/>
      <c r="AQ2720" s="466"/>
      <c r="AR2720" s="472"/>
      <c r="AS2720" s="467"/>
      <c r="AT2720" s="468"/>
      <c r="AU2720" s="466"/>
      <c r="AV2720" s="466"/>
      <c r="AW2720" s="466"/>
      <c r="AX2720" s="466"/>
      <c r="AY2720" s="466"/>
      <c r="AZ2720" s="423">
        <v>468.05795000000001</v>
      </c>
      <c r="BA2720" s="200">
        <v>0</v>
      </c>
      <c r="BB2720" s="201">
        <v>0</v>
      </c>
      <c r="BC2720" s="474"/>
      <c r="BD2720" s="136">
        <v>1</v>
      </c>
    </row>
    <row r="2721" spans="1:56" s="105" customFormat="1" ht="12.75">
      <c r="A2721" s="123">
        <v>589</v>
      </c>
      <c r="B2721" s="137" t="s">
        <v>1547</v>
      </c>
      <c r="C2721" s="461">
        <v>3</v>
      </c>
      <c r="D2721" s="385">
        <v>46001</v>
      </c>
      <c r="E2721" s="333">
        <v>250</v>
      </c>
      <c r="F2721" s="55" t="s">
        <v>902</v>
      </c>
      <c r="G2721" s="55" t="s">
        <v>589</v>
      </c>
      <c r="H2721" s="136" t="s">
        <v>91</v>
      </c>
      <c r="I2721" s="136" t="s">
        <v>103</v>
      </c>
      <c r="J2721" s="333"/>
      <c r="K2721" s="137"/>
      <c r="L2721" s="466"/>
      <c r="M2721" s="466"/>
      <c r="N2721" s="466"/>
      <c r="O2721" s="466"/>
      <c r="P2721" s="466"/>
      <c r="Q2721" s="466"/>
      <c r="R2721" s="467"/>
      <c r="S2721" s="468"/>
      <c r="T2721" s="469"/>
      <c r="U2721" s="470"/>
      <c r="V2721" s="466"/>
      <c r="W2721" s="466"/>
      <c r="X2721" s="466"/>
      <c r="Y2721" s="466"/>
      <c r="Z2721" s="471"/>
      <c r="AA2721" s="466"/>
      <c r="AB2721" s="469"/>
      <c r="AC2721" s="470"/>
      <c r="AD2721" s="466"/>
      <c r="AE2721" s="466"/>
      <c r="AF2721" s="467"/>
      <c r="AG2721" s="466"/>
      <c r="AH2721" s="471"/>
      <c r="AI2721" s="466"/>
      <c r="AJ2721" s="472"/>
      <c r="AK2721" s="466"/>
      <c r="AL2721" s="466"/>
      <c r="AM2721" s="466"/>
      <c r="AN2721" s="466"/>
      <c r="AO2721" s="473"/>
      <c r="AP2721" s="469"/>
      <c r="AQ2721" s="466"/>
      <c r="AR2721" s="472"/>
      <c r="AS2721" s="467"/>
      <c r="AT2721" s="468"/>
      <c r="AU2721" s="466"/>
      <c r="AV2721" s="466"/>
      <c r="AW2721" s="466"/>
      <c r="AX2721" s="466"/>
      <c r="AY2721" s="466"/>
      <c r="AZ2721" s="423">
        <v>208.10425000000001</v>
      </c>
      <c r="BA2721" s="200">
        <v>0</v>
      </c>
      <c r="BB2721" s="201">
        <v>0</v>
      </c>
      <c r="BC2721" s="474"/>
      <c r="BD2721" s="136">
        <v>1</v>
      </c>
    </row>
    <row r="2722" spans="1:56" s="105" customFormat="1" ht="12.75">
      <c r="A2722" s="357">
        <v>590</v>
      </c>
      <c r="B2722" s="279" t="s">
        <v>1554</v>
      </c>
      <c r="C2722" s="278">
        <v>0</v>
      </c>
      <c r="D2722" s="279"/>
      <c r="E2722" s="421">
        <v>70</v>
      </c>
      <c r="F2722" s="279" t="s">
        <v>151</v>
      </c>
      <c r="G2722" s="279" t="s">
        <v>338</v>
      </c>
      <c r="H2722" s="279" t="s">
        <v>1558</v>
      </c>
      <c r="I2722" s="279" t="s">
        <v>849</v>
      </c>
      <c r="J2722" s="279" t="s">
        <v>591</v>
      </c>
      <c r="K2722" s="279" t="s">
        <v>848</v>
      </c>
      <c r="L2722" s="279"/>
      <c r="M2722" s="279"/>
      <c r="N2722" s="279"/>
      <c r="O2722" s="279"/>
      <c r="P2722" s="279"/>
      <c r="Q2722" s="279"/>
      <c r="R2722" s="279"/>
      <c r="S2722" s="279"/>
      <c r="T2722" s="279"/>
      <c r="U2722" s="279"/>
      <c r="V2722" s="279"/>
      <c r="W2722" s="279"/>
      <c r="X2722" s="279"/>
      <c r="Y2722" s="279"/>
      <c r="Z2722" s="279"/>
      <c r="AA2722" s="279"/>
      <c r="AB2722" s="279"/>
      <c r="AC2722" s="279"/>
      <c r="AD2722" s="279"/>
      <c r="AE2722" s="279"/>
      <c r="AF2722" s="279"/>
      <c r="AG2722" s="279"/>
      <c r="AH2722" s="279"/>
      <c r="AI2722" s="279"/>
      <c r="AJ2722" s="279"/>
      <c r="AK2722" s="279"/>
      <c r="AL2722" s="279"/>
      <c r="AM2722" s="279"/>
      <c r="AN2722" s="279"/>
      <c r="AO2722" s="279"/>
      <c r="AP2722" s="279"/>
      <c r="AQ2722" s="279"/>
      <c r="AR2722" s="279"/>
      <c r="AS2722" s="279"/>
      <c r="AT2722" s="279"/>
      <c r="AU2722" s="279"/>
      <c r="AV2722" s="279"/>
      <c r="AW2722" s="279"/>
      <c r="AX2722" s="279"/>
      <c r="AY2722" s="279"/>
      <c r="AZ2722" s="422">
        <v>0</v>
      </c>
      <c r="BA2722" s="279">
        <v>0</v>
      </c>
      <c r="BB2722" s="279">
        <v>0</v>
      </c>
      <c r="BC2722" s="279"/>
      <c r="BD2722" s="279"/>
    </row>
    <row r="2723" spans="1:56" s="105" customFormat="1" ht="12.75">
      <c r="A2723" s="123">
        <v>590</v>
      </c>
      <c r="B2723" s="137" t="s">
        <v>1554</v>
      </c>
      <c r="C2723" s="461">
        <v>1</v>
      </c>
      <c r="D2723" s="385">
        <v>41450</v>
      </c>
      <c r="E2723" s="475">
        <v>35</v>
      </c>
      <c r="F2723" s="208" t="s">
        <v>151</v>
      </c>
      <c r="G2723" s="208" t="s">
        <v>338</v>
      </c>
      <c r="H2723" s="208" t="s">
        <v>1554</v>
      </c>
      <c r="I2723" s="137" t="s">
        <v>849</v>
      </c>
      <c r="J2723" s="137" t="s">
        <v>591</v>
      </c>
      <c r="K2723" s="137" t="s">
        <v>848</v>
      </c>
      <c r="L2723" s="466"/>
      <c r="M2723" s="466"/>
      <c r="N2723" s="466"/>
      <c r="O2723" s="466"/>
      <c r="P2723" s="466"/>
      <c r="Q2723" s="466"/>
      <c r="R2723" s="467"/>
      <c r="S2723" s="468"/>
      <c r="T2723" s="469"/>
      <c r="U2723" s="470"/>
      <c r="V2723" s="466"/>
      <c r="W2723" s="466"/>
      <c r="X2723" s="466"/>
      <c r="Y2723" s="466"/>
      <c r="Z2723" s="471"/>
      <c r="AA2723" s="466"/>
      <c r="AB2723" s="469"/>
      <c r="AC2723" s="470"/>
      <c r="AD2723" s="466"/>
      <c r="AE2723" s="466"/>
      <c r="AF2723" s="467"/>
      <c r="AG2723" s="466"/>
      <c r="AH2723" s="471"/>
      <c r="AI2723" s="466"/>
      <c r="AJ2723" s="472"/>
      <c r="AK2723" s="466"/>
      <c r="AL2723" s="466"/>
      <c r="AM2723" s="466"/>
      <c r="AN2723" s="466"/>
      <c r="AO2723" s="473"/>
      <c r="AP2723" s="469"/>
      <c r="AQ2723" s="466"/>
      <c r="AR2723" s="472"/>
      <c r="AS2723" s="467"/>
      <c r="AT2723" s="468"/>
      <c r="AU2723" s="466"/>
      <c r="AV2723" s="466"/>
      <c r="AW2723" s="466"/>
      <c r="AX2723" s="466"/>
      <c r="AY2723" s="466"/>
      <c r="AZ2723" s="466">
        <v>0</v>
      </c>
      <c r="BA2723" s="200">
        <v>0</v>
      </c>
      <c r="BB2723" s="201">
        <v>0</v>
      </c>
      <c r="BC2723" s="464">
        <v>1</v>
      </c>
      <c r="BD2723" s="466"/>
    </row>
    <row r="2724" spans="1:56" ht="12.75">
      <c r="A2724" s="123">
        <v>590</v>
      </c>
      <c r="B2724" s="137" t="s">
        <v>1554</v>
      </c>
      <c r="C2724" s="461">
        <v>2</v>
      </c>
      <c r="D2724" s="385">
        <v>42574</v>
      </c>
      <c r="E2724" s="475">
        <v>35</v>
      </c>
      <c r="F2724" s="136" t="s">
        <v>151</v>
      </c>
      <c r="G2724" s="136" t="s">
        <v>338</v>
      </c>
      <c r="H2724" s="136" t="s">
        <v>1554</v>
      </c>
      <c r="I2724" s="137" t="s">
        <v>849</v>
      </c>
      <c r="J2724" s="137" t="s">
        <v>591</v>
      </c>
      <c r="K2724" s="137" t="s">
        <v>848</v>
      </c>
      <c r="L2724" s="466"/>
      <c r="M2724" s="466"/>
      <c r="N2724" s="466"/>
      <c r="O2724" s="466"/>
      <c r="P2724" s="466"/>
      <c r="Q2724" s="466"/>
      <c r="R2724" s="467"/>
      <c r="S2724" s="468"/>
      <c r="T2724" s="469"/>
      <c r="U2724" s="470"/>
      <c r="V2724" s="466"/>
      <c r="W2724" s="466"/>
      <c r="X2724" s="466"/>
      <c r="Y2724" s="466"/>
      <c r="Z2724" s="471"/>
      <c r="AA2724" s="466"/>
      <c r="AB2724" s="469"/>
      <c r="AC2724" s="470"/>
      <c r="AD2724" s="466"/>
      <c r="AE2724" s="466"/>
      <c r="AF2724" s="467"/>
      <c r="AG2724" s="466"/>
      <c r="AH2724" s="471"/>
      <c r="AI2724" s="466"/>
      <c r="AJ2724" s="472"/>
      <c r="AK2724" s="466"/>
      <c r="AL2724" s="466"/>
      <c r="AM2724" s="466"/>
      <c r="AN2724" s="466"/>
      <c r="AO2724" s="473"/>
      <c r="AP2724" s="469"/>
      <c r="AQ2724" s="466"/>
      <c r="AR2724" s="472"/>
      <c r="AS2724" s="467"/>
      <c r="AT2724" s="468"/>
      <c r="AU2724" s="466"/>
      <c r="AV2724" s="466"/>
      <c r="AW2724" s="466"/>
      <c r="AX2724" s="466"/>
      <c r="AY2724" s="466"/>
      <c r="AZ2724" s="466">
        <v>0</v>
      </c>
      <c r="BA2724" s="200">
        <v>0</v>
      </c>
      <c r="BB2724" s="201">
        <v>0</v>
      </c>
      <c r="BC2724" s="464">
        <v>1</v>
      </c>
      <c r="BD2724" s="466"/>
    </row>
    <row r="2725" spans="1:56" ht="12.75">
      <c r="A2725" s="395"/>
      <c r="B2725" s="105"/>
      <c r="C2725" s="476"/>
      <c r="D2725" s="477"/>
      <c r="E2725" s="478"/>
      <c r="F2725" s="186"/>
      <c r="G2725" s="186"/>
      <c r="H2725" s="186"/>
      <c r="I2725" s="105"/>
      <c r="J2725" s="105"/>
      <c r="K2725" s="105"/>
      <c r="L2725" s="186"/>
      <c r="M2725" s="186"/>
      <c r="N2725" s="186"/>
      <c r="O2725" s="186"/>
      <c r="P2725" s="186"/>
      <c r="Q2725" s="186"/>
      <c r="R2725" s="479"/>
      <c r="S2725" s="480"/>
      <c r="T2725" s="481"/>
      <c r="U2725" s="482"/>
      <c r="V2725" s="186"/>
      <c r="W2725" s="186"/>
      <c r="X2725" s="186"/>
      <c r="Y2725" s="186"/>
      <c r="Z2725" s="483"/>
      <c r="AA2725" s="186"/>
      <c r="AB2725" s="481"/>
      <c r="AC2725" s="482"/>
      <c r="AD2725" s="186"/>
      <c r="AE2725" s="186"/>
      <c r="AF2725" s="479"/>
      <c r="AG2725" s="186"/>
      <c r="AH2725" s="483"/>
      <c r="AI2725" s="186"/>
      <c r="AJ2725" s="484"/>
      <c r="AK2725" s="186"/>
      <c r="AL2725" s="186"/>
      <c r="AM2725" s="186"/>
      <c r="AN2725" s="186"/>
      <c r="AO2725" s="485"/>
      <c r="AP2725" s="481"/>
      <c r="AQ2725" s="186"/>
      <c r="AR2725" s="484"/>
      <c r="AS2725" s="479"/>
      <c r="AT2725" s="480"/>
      <c r="AU2725" s="186"/>
      <c r="AV2725" s="186"/>
      <c r="AW2725" s="186"/>
      <c r="AX2725" s="186"/>
      <c r="AY2725" s="186"/>
      <c r="AZ2725" s="186"/>
      <c r="BA2725" s="186"/>
      <c r="BB2725" s="186"/>
      <c r="BC2725" s="186"/>
      <c r="BD2725" s="186"/>
    </row>
    <row r="2726" spans="1:56" ht="12.75">
      <c r="A2726" s="395"/>
      <c r="B2726" s="105"/>
      <c r="C2726" s="476"/>
      <c r="D2726" s="477"/>
      <c r="E2726" s="478"/>
      <c r="F2726" s="186"/>
      <c r="G2726" s="186"/>
      <c r="H2726" s="186"/>
      <c r="I2726" s="105"/>
      <c r="J2726" s="105"/>
      <c r="K2726" s="105"/>
      <c r="L2726" s="186"/>
      <c r="M2726" s="186"/>
      <c r="N2726" s="186"/>
      <c r="O2726" s="186"/>
      <c r="P2726" s="186"/>
      <c r="Q2726" s="186"/>
      <c r="R2726" s="479"/>
      <c r="S2726" s="480"/>
      <c r="T2726" s="481"/>
      <c r="U2726" s="482"/>
      <c r="V2726" s="186"/>
      <c r="W2726" s="186"/>
      <c r="X2726" s="186"/>
      <c r="Y2726" s="186"/>
      <c r="Z2726" s="483"/>
      <c r="AA2726" s="186"/>
      <c r="AB2726" s="481"/>
      <c r="AC2726" s="482"/>
      <c r="AD2726" s="186"/>
      <c r="AE2726" s="186"/>
      <c r="AF2726" s="479"/>
      <c r="AG2726" s="186"/>
      <c r="AH2726" s="483"/>
      <c r="AI2726" s="186"/>
      <c r="AJ2726" s="484"/>
      <c r="AK2726" s="186"/>
      <c r="AL2726" s="186"/>
      <c r="AM2726" s="186"/>
      <c r="AN2726" s="186"/>
      <c r="AO2726" s="485"/>
      <c r="AP2726" s="481"/>
      <c r="AQ2726" s="186"/>
      <c r="AR2726" s="484"/>
      <c r="AS2726" s="479"/>
      <c r="AT2726" s="480"/>
      <c r="AU2726" s="186"/>
      <c r="AV2726" s="186"/>
      <c r="AW2726" s="186"/>
      <c r="AX2726" s="186"/>
      <c r="AY2726" s="186"/>
      <c r="AZ2726" s="186"/>
      <c r="BA2726" s="186"/>
      <c r="BB2726" s="186"/>
      <c r="BC2726" s="186"/>
      <c r="BD2726" s="186"/>
    </row>
    <row r="2727" spans="1:56" ht="12">
      <c r="B2727" s="486" t="s">
        <v>1525</v>
      </c>
      <c r="C2727" s="486"/>
      <c r="D2727" s="486"/>
      <c r="E2727" s="486"/>
      <c r="F2727" s="486"/>
      <c r="G2727" s="486"/>
      <c r="H2727" s="486"/>
      <c r="I2727" s="486"/>
      <c r="J2727" s="486"/>
      <c r="K2727" s="125"/>
      <c r="L2727" s="1"/>
      <c r="M2727" s="1"/>
      <c r="N2727" s="1"/>
      <c r="O2727" s="1"/>
      <c r="P2727" s="1"/>
      <c r="Q2727" s="1"/>
      <c r="R2727" s="101"/>
      <c r="S2727" s="7"/>
      <c r="T2727" s="34"/>
      <c r="U2727" s="2"/>
      <c r="V2727" s="1"/>
      <c r="W2727" s="1"/>
      <c r="X2727" s="1"/>
      <c r="Y2727" s="1"/>
      <c r="Z2727" s="125"/>
      <c r="AA2727" s="1"/>
      <c r="AB2727" s="34"/>
      <c r="AC2727" s="2"/>
      <c r="AD2727" s="1"/>
      <c r="AE2727" s="1"/>
      <c r="AF2727" s="101"/>
      <c r="AG2727" s="1"/>
      <c r="AH2727" s="125"/>
      <c r="AI2727" s="1"/>
      <c r="AJ2727" s="100"/>
      <c r="AK2727" s="1"/>
      <c r="AL2727" s="1"/>
      <c r="AM2727" s="1"/>
      <c r="AN2727" s="1"/>
      <c r="AO2727" s="22"/>
      <c r="AP2727" s="34"/>
      <c r="AQ2727" s="1"/>
      <c r="AR2727" s="100"/>
      <c r="AS2727" s="101"/>
      <c r="AT2727" s="7"/>
    </row>
    <row r="2728" spans="1:56" ht="12">
      <c r="B2728" s="487" t="s">
        <v>1529</v>
      </c>
      <c r="C2728" s="488"/>
      <c r="D2728" s="488"/>
      <c r="E2728" s="488"/>
      <c r="F2728" s="488"/>
      <c r="G2728" s="488"/>
      <c r="H2728" s="488"/>
      <c r="I2728" s="488"/>
      <c r="J2728" s="489"/>
      <c r="K2728" s="125"/>
      <c r="L2728" s="1"/>
      <c r="M2728" s="1"/>
      <c r="N2728" s="1"/>
      <c r="O2728" s="1"/>
      <c r="P2728" s="1"/>
      <c r="Q2728" s="1"/>
      <c r="R2728" s="101"/>
      <c r="S2728" s="7"/>
      <c r="T2728" s="34"/>
      <c r="U2728" s="2"/>
      <c r="V2728" s="1"/>
      <c r="W2728" s="1"/>
      <c r="X2728" s="1"/>
      <c r="Y2728" s="1"/>
      <c r="Z2728" s="125"/>
      <c r="AA2728" s="1"/>
      <c r="AB2728" s="34"/>
      <c r="AC2728" s="2"/>
      <c r="AD2728" s="1"/>
      <c r="AE2728" s="1"/>
      <c r="AF2728" s="101"/>
      <c r="AG2728" s="1"/>
      <c r="AH2728" s="125"/>
      <c r="AI2728" s="1"/>
      <c r="AJ2728" s="100"/>
      <c r="AK2728" s="1"/>
      <c r="AL2728" s="1"/>
      <c r="AM2728" s="1"/>
      <c r="AN2728" s="1"/>
      <c r="AO2728" s="22"/>
      <c r="AP2728" s="34"/>
      <c r="AQ2728" s="1"/>
      <c r="AR2728" s="100"/>
      <c r="AS2728" s="101"/>
      <c r="AT2728" s="7"/>
    </row>
    <row r="2729" spans="1:56" ht="12">
      <c r="B2729" s="487" t="s">
        <v>1526</v>
      </c>
      <c r="C2729" s="488"/>
      <c r="D2729" s="488"/>
      <c r="E2729" s="488"/>
      <c r="F2729" s="488"/>
      <c r="G2729" s="488"/>
      <c r="H2729" s="488"/>
      <c r="I2729" s="488"/>
      <c r="J2729" s="489"/>
      <c r="K2729" s="125"/>
      <c r="L2729" s="1"/>
      <c r="M2729" s="1"/>
      <c r="N2729" s="1"/>
      <c r="O2729" s="1"/>
      <c r="P2729" s="1"/>
      <c r="Q2729" s="1"/>
      <c r="R2729" s="101"/>
      <c r="S2729" s="7"/>
      <c r="T2729" s="34"/>
      <c r="U2729" s="2"/>
      <c r="V2729" s="1"/>
      <c r="W2729" s="1"/>
      <c r="X2729" s="1"/>
      <c r="Y2729" s="1"/>
      <c r="Z2729" s="125"/>
      <c r="AA2729" s="1"/>
      <c r="AB2729" s="34"/>
      <c r="AC2729" s="2"/>
      <c r="AD2729" s="1"/>
      <c r="AE2729" s="1"/>
      <c r="AF2729" s="101"/>
      <c r="AG2729" s="1"/>
      <c r="AH2729" s="125"/>
      <c r="AI2729" s="1"/>
      <c r="AJ2729" s="100"/>
      <c r="AK2729" s="1"/>
      <c r="AL2729" s="1"/>
      <c r="AM2729" s="1"/>
      <c r="AN2729" s="1"/>
      <c r="AO2729" s="22"/>
      <c r="AP2729" s="34"/>
      <c r="AQ2729" s="1"/>
      <c r="AR2729" s="100"/>
      <c r="AS2729" s="101"/>
      <c r="AT2729" s="7"/>
    </row>
    <row r="2730" spans="1:56" ht="12">
      <c r="B2730" s="487" t="s">
        <v>1527</v>
      </c>
      <c r="C2730" s="488"/>
      <c r="D2730" s="488"/>
      <c r="E2730" s="488"/>
      <c r="F2730" s="488"/>
      <c r="G2730" s="488"/>
      <c r="H2730" s="488"/>
      <c r="I2730" s="488"/>
      <c r="J2730" s="489"/>
      <c r="K2730" s="125"/>
      <c r="L2730" s="1"/>
      <c r="M2730" s="1"/>
      <c r="N2730" s="1"/>
      <c r="O2730" s="1"/>
      <c r="P2730" s="1"/>
      <c r="Q2730" s="1"/>
      <c r="R2730" s="101"/>
      <c r="S2730" s="7"/>
      <c r="T2730" s="34"/>
      <c r="U2730" s="2"/>
      <c r="V2730" s="1"/>
      <c r="W2730" s="1"/>
      <c r="X2730" s="1"/>
      <c r="Y2730" s="1"/>
      <c r="Z2730" s="125"/>
      <c r="AA2730" s="1"/>
      <c r="AB2730" s="34"/>
      <c r="AC2730" s="2"/>
      <c r="AD2730" s="1"/>
      <c r="AE2730" s="1"/>
      <c r="AF2730" s="101"/>
      <c r="AG2730" s="1"/>
      <c r="AH2730" s="125"/>
      <c r="AI2730" s="1"/>
      <c r="AJ2730" s="100"/>
      <c r="AK2730" s="1"/>
      <c r="AL2730" s="1"/>
      <c r="AM2730" s="1"/>
      <c r="AN2730" s="1"/>
      <c r="AO2730" s="22"/>
      <c r="AP2730" s="34"/>
      <c r="AQ2730" s="1"/>
      <c r="AR2730" s="100"/>
      <c r="AS2730" s="101"/>
      <c r="AT2730" s="7"/>
    </row>
    <row r="2731" spans="1:56" ht="12">
      <c r="B2731" s="487" t="s">
        <v>1528</v>
      </c>
      <c r="C2731" s="488"/>
      <c r="D2731" s="488"/>
      <c r="E2731" s="488"/>
      <c r="F2731" s="488"/>
      <c r="G2731" s="488"/>
      <c r="H2731" s="488"/>
      <c r="I2731" s="488"/>
      <c r="J2731" s="489"/>
      <c r="K2731" s="125"/>
      <c r="L2731" s="1"/>
      <c r="M2731" s="1"/>
      <c r="N2731" s="1"/>
      <c r="O2731" s="1"/>
      <c r="P2731" s="1"/>
      <c r="Q2731" s="1"/>
      <c r="R2731" s="101"/>
      <c r="S2731" s="7"/>
      <c r="T2731" s="34"/>
      <c r="U2731" s="2"/>
      <c r="V2731" s="1"/>
      <c r="W2731" s="1"/>
      <c r="X2731" s="1"/>
      <c r="Y2731" s="1"/>
      <c r="Z2731" s="125"/>
      <c r="AA2731" s="1"/>
      <c r="AB2731" s="34"/>
      <c r="AC2731" s="2"/>
      <c r="AD2731" s="1"/>
      <c r="AE2731" s="1"/>
      <c r="AF2731" s="101"/>
      <c r="AG2731" s="1"/>
      <c r="AH2731" s="125"/>
      <c r="AI2731" s="1"/>
      <c r="AJ2731" s="100"/>
      <c r="AK2731" s="1"/>
      <c r="AL2731" s="1"/>
      <c r="AM2731" s="1"/>
      <c r="AN2731" s="1"/>
      <c r="AO2731" s="22"/>
      <c r="AP2731" s="34"/>
      <c r="AQ2731" s="1"/>
      <c r="AR2731" s="100"/>
      <c r="AS2731" s="101"/>
      <c r="AT2731" s="7"/>
    </row>
    <row r="2732" spans="1:56" ht="11.25">
      <c r="K2732" s="125"/>
      <c r="L2732" s="1"/>
      <c r="M2732" s="1"/>
      <c r="N2732" s="1"/>
      <c r="O2732" s="1"/>
      <c r="P2732" s="1"/>
      <c r="Q2732" s="1"/>
      <c r="R2732" s="101"/>
      <c r="S2732" s="7"/>
      <c r="T2732" s="34"/>
      <c r="U2732" s="2"/>
      <c r="V2732" s="1"/>
      <c r="W2732" s="1"/>
      <c r="X2732" s="1"/>
      <c r="Y2732" s="1"/>
      <c r="Z2732" s="125"/>
      <c r="AA2732" s="1"/>
      <c r="AB2732" s="34"/>
      <c r="AC2732" s="2"/>
      <c r="AD2732" s="1"/>
      <c r="AE2732" s="1"/>
      <c r="AF2732" s="101"/>
      <c r="AG2732" s="1"/>
      <c r="AH2732" s="125"/>
      <c r="AI2732" s="1"/>
      <c r="AJ2732" s="100"/>
      <c r="AK2732" s="1"/>
      <c r="AL2732" s="1"/>
      <c r="AM2732" s="1"/>
      <c r="AN2732" s="1"/>
      <c r="AO2732" s="22"/>
      <c r="AP2732" s="34"/>
      <c r="AQ2732" s="1"/>
      <c r="AR2732" s="100"/>
      <c r="AS2732" s="101"/>
      <c r="AT2732" s="7"/>
    </row>
    <row r="2733" spans="1:56" ht="11.25">
      <c r="K2733" s="125"/>
      <c r="L2733" s="1"/>
      <c r="M2733" s="1"/>
      <c r="N2733" s="1"/>
      <c r="O2733" s="1"/>
      <c r="P2733" s="1"/>
      <c r="Q2733" s="1"/>
      <c r="R2733" s="101"/>
      <c r="S2733" s="7"/>
      <c r="T2733" s="34"/>
      <c r="U2733" s="2"/>
      <c r="V2733" s="1"/>
      <c r="W2733" s="1"/>
      <c r="X2733" s="1"/>
      <c r="Y2733" s="1"/>
      <c r="Z2733" s="125"/>
      <c r="AA2733" s="1"/>
      <c r="AB2733" s="34"/>
      <c r="AC2733" s="2"/>
      <c r="AD2733" s="1"/>
      <c r="AE2733" s="1"/>
      <c r="AF2733" s="101"/>
      <c r="AG2733" s="1"/>
      <c r="AH2733" s="125"/>
      <c r="AI2733" s="1"/>
      <c r="AJ2733" s="100"/>
      <c r="AK2733" s="1"/>
      <c r="AL2733" s="1"/>
      <c r="AM2733" s="1"/>
      <c r="AN2733" s="1"/>
      <c r="AO2733" s="22"/>
      <c r="AP2733" s="34"/>
      <c r="AQ2733" s="1"/>
      <c r="AR2733" s="100"/>
      <c r="AS2733" s="101"/>
      <c r="AT2733" s="7"/>
    </row>
    <row r="2734" spans="1:56" ht="11.25" customHeight="1">
      <c r="K2734" s="125"/>
      <c r="L2734" s="1"/>
      <c r="M2734" s="1"/>
      <c r="N2734" s="1"/>
      <c r="O2734" s="1"/>
      <c r="P2734" s="1"/>
      <c r="Q2734" s="1"/>
      <c r="R2734" s="101"/>
      <c r="S2734" s="7"/>
      <c r="T2734" s="34"/>
      <c r="U2734" s="2"/>
      <c r="V2734" s="1"/>
      <c r="W2734" s="1"/>
      <c r="X2734" s="1"/>
      <c r="Y2734" s="1"/>
      <c r="Z2734" s="125"/>
      <c r="AA2734" s="1"/>
      <c r="AB2734" s="34"/>
      <c r="AC2734" s="2"/>
      <c r="AD2734" s="1"/>
      <c r="AE2734" s="1"/>
      <c r="AF2734" s="101"/>
      <c r="AG2734" s="1"/>
      <c r="AH2734" s="125"/>
      <c r="AI2734" s="1"/>
      <c r="AJ2734" s="100"/>
      <c r="AK2734" s="1"/>
      <c r="AL2734" s="1"/>
      <c r="AM2734" s="1"/>
      <c r="AN2734" s="1"/>
      <c r="AO2734" s="22"/>
      <c r="AP2734" s="34"/>
      <c r="AQ2734" s="1"/>
      <c r="AR2734" s="100"/>
      <c r="AS2734" s="101"/>
      <c r="AT2734" s="7"/>
    </row>
    <row r="2735" spans="1:56" ht="11.25">
      <c r="K2735" s="125"/>
      <c r="L2735" s="1"/>
      <c r="M2735" s="1"/>
      <c r="N2735" s="1"/>
      <c r="O2735" s="1"/>
      <c r="P2735" s="1"/>
      <c r="Q2735" s="1"/>
      <c r="R2735" s="101"/>
      <c r="S2735" s="7"/>
      <c r="T2735" s="34"/>
      <c r="U2735" s="2"/>
      <c r="V2735" s="1"/>
      <c r="W2735" s="1"/>
      <c r="X2735" s="1"/>
      <c r="Y2735" s="1"/>
      <c r="Z2735" s="125"/>
      <c r="AA2735" s="1"/>
      <c r="AB2735" s="34"/>
      <c r="AC2735" s="2"/>
      <c r="AD2735" s="1"/>
      <c r="AE2735" s="1"/>
      <c r="AF2735" s="101"/>
      <c r="AG2735" s="1"/>
      <c r="AH2735" s="125"/>
      <c r="AI2735" s="1"/>
      <c r="AJ2735" s="100"/>
      <c r="AK2735" s="1"/>
      <c r="AL2735" s="1"/>
      <c r="AM2735" s="1"/>
      <c r="AN2735" s="1"/>
      <c r="AO2735" s="22"/>
      <c r="AP2735" s="34"/>
      <c r="AQ2735" s="1"/>
      <c r="AR2735" s="100"/>
      <c r="AS2735" s="101"/>
      <c r="AT2735" s="7"/>
    </row>
    <row r="2736" spans="1:56" ht="11.25">
      <c r="K2736" s="125"/>
      <c r="L2736" s="1"/>
      <c r="M2736" s="1"/>
      <c r="N2736" s="1"/>
      <c r="O2736" s="1"/>
      <c r="P2736" s="1"/>
      <c r="Q2736" s="1"/>
      <c r="R2736" s="101"/>
      <c r="S2736" s="7"/>
      <c r="T2736" s="34"/>
      <c r="U2736" s="2"/>
      <c r="V2736" s="1"/>
      <c r="W2736" s="1"/>
      <c r="X2736" s="1"/>
      <c r="Y2736" s="1"/>
      <c r="Z2736" s="125"/>
      <c r="AA2736" s="1"/>
      <c r="AB2736" s="34"/>
      <c r="AC2736" s="2"/>
      <c r="AD2736" s="1"/>
      <c r="AE2736" s="1"/>
      <c r="AF2736" s="101"/>
      <c r="AG2736" s="1"/>
      <c r="AH2736" s="125"/>
      <c r="AI2736" s="1"/>
      <c r="AJ2736" s="100"/>
      <c r="AK2736" s="1"/>
      <c r="AL2736" s="1"/>
      <c r="AM2736" s="1"/>
      <c r="AN2736" s="1"/>
      <c r="AO2736" s="22"/>
      <c r="AP2736" s="34"/>
      <c r="AQ2736" s="1"/>
      <c r="AR2736" s="100"/>
      <c r="AS2736" s="101"/>
      <c r="AT2736" s="7"/>
    </row>
    <row r="2737" spans="11:46" ht="11.25">
      <c r="K2737" s="125"/>
      <c r="L2737" s="1"/>
      <c r="M2737" s="1"/>
      <c r="N2737" s="1"/>
      <c r="O2737" s="1"/>
      <c r="P2737" s="1"/>
      <c r="Q2737" s="1"/>
      <c r="R2737" s="101"/>
      <c r="S2737" s="7"/>
      <c r="T2737" s="34"/>
      <c r="U2737" s="2"/>
      <c r="V2737" s="1"/>
      <c r="W2737" s="1"/>
      <c r="X2737" s="1"/>
      <c r="Y2737" s="1"/>
      <c r="Z2737" s="125"/>
      <c r="AA2737" s="1"/>
      <c r="AB2737" s="34"/>
      <c r="AC2737" s="2"/>
      <c r="AD2737" s="1"/>
      <c r="AE2737" s="1"/>
      <c r="AF2737" s="101"/>
      <c r="AG2737" s="1"/>
      <c r="AH2737" s="125"/>
      <c r="AI2737" s="1"/>
      <c r="AJ2737" s="100"/>
      <c r="AK2737" s="1"/>
      <c r="AL2737" s="1"/>
      <c r="AM2737" s="1"/>
      <c r="AN2737" s="1"/>
      <c r="AO2737" s="22"/>
      <c r="AP2737" s="34"/>
      <c r="AQ2737" s="1"/>
      <c r="AR2737" s="100"/>
      <c r="AS2737" s="101"/>
      <c r="AT2737" s="7"/>
    </row>
    <row r="2738" spans="11:46" ht="11.25">
      <c r="K2738" s="125"/>
      <c r="L2738" s="1"/>
      <c r="M2738" s="1"/>
      <c r="N2738" s="1"/>
      <c r="O2738" s="1"/>
      <c r="P2738" s="1"/>
      <c r="Q2738" s="1"/>
      <c r="R2738" s="101"/>
      <c r="S2738" s="7"/>
      <c r="T2738" s="34"/>
      <c r="U2738" s="2"/>
      <c r="V2738" s="1"/>
      <c r="W2738" s="1"/>
      <c r="X2738" s="1"/>
      <c r="Y2738" s="1"/>
      <c r="Z2738" s="125"/>
      <c r="AA2738" s="1"/>
      <c r="AB2738" s="34"/>
      <c r="AC2738" s="2"/>
      <c r="AD2738" s="1"/>
      <c r="AE2738" s="1"/>
      <c r="AF2738" s="101"/>
      <c r="AG2738" s="1"/>
      <c r="AH2738" s="125"/>
      <c r="AI2738" s="1"/>
      <c r="AJ2738" s="100"/>
      <c r="AK2738" s="1"/>
      <c r="AL2738" s="1"/>
      <c r="AM2738" s="1"/>
      <c r="AN2738" s="1"/>
      <c r="AO2738" s="22"/>
      <c r="AP2738" s="34"/>
      <c r="AQ2738" s="1"/>
      <c r="AR2738" s="100"/>
      <c r="AS2738" s="101"/>
      <c r="AT2738" s="7"/>
    </row>
    <row r="2739" spans="11:46" ht="11.25" customHeight="1">
      <c r="K2739" s="125"/>
      <c r="L2739" s="1"/>
      <c r="M2739" s="1"/>
      <c r="N2739" s="1"/>
      <c r="O2739" s="1"/>
      <c r="P2739" s="1"/>
      <c r="Q2739" s="1"/>
      <c r="R2739" s="101"/>
      <c r="S2739" s="7"/>
      <c r="T2739" s="34"/>
      <c r="U2739" s="2"/>
      <c r="V2739" s="1"/>
      <c r="W2739" s="1"/>
      <c r="X2739" s="1"/>
      <c r="Y2739" s="1"/>
      <c r="Z2739" s="125"/>
      <c r="AA2739" s="1"/>
      <c r="AB2739" s="34"/>
      <c r="AC2739" s="2"/>
      <c r="AD2739" s="1"/>
      <c r="AE2739" s="1"/>
      <c r="AF2739" s="101"/>
      <c r="AG2739" s="1"/>
      <c r="AH2739" s="125"/>
      <c r="AI2739" s="1"/>
      <c r="AJ2739" s="100"/>
      <c r="AK2739" s="1"/>
      <c r="AL2739" s="1"/>
      <c r="AM2739" s="1"/>
      <c r="AN2739" s="1"/>
      <c r="AO2739" s="22"/>
      <c r="AP2739" s="34"/>
      <c r="AQ2739" s="1"/>
      <c r="AR2739" s="100"/>
      <c r="AS2739" s="101"/>
      <c r="AT2739" s="7"/>
    </row>
    <row r="2740" spans="11:46" ht="11.25">
      <c r="K2740" s="125"/>
      <c r="L2740" s="1"/>
      <c r="M2740" s="1"/>
      <c r="N2740" s="1"/>
      <c r="O2740" s="1"/>
      <c r="P2740" s="1"/>
      <c r="Q2740" s="1"/>
      <c r="R2740" s="101"/>
      <c r="S2740" s="7"/>
      <c r="T2740" s="34"/>
      <c r="U2740" s="2"/>
      <c r="V2740" s="1"/>
      <c r="W2740" s="1"/>
      <c r="X2740" s="1"/>
      <c r="Y2740" s="1"/>
      <c r="Z2740" s="125"/>
      <c r="AA2740" s="1"/>
      <c r="AB2740" s="34"/>
      <c r="AC2740" s="2"/>
      <c r="AD2740" s="1"/>
      <c r="AE2740" s="1"/>
      <c r="AF2740" s="101"/>
      <c r="AG2740" s="1"/>
      <c r="AH2740" s="125"/>
      <c r="AI2740" s="1"/>
      <c r="AJ2740" s="100"/>
      <c r="AK2740" s="1"/>
      <c r="AL2740" s="1"/>
      <c r="AM2740" s="1"/>
      <c r="AN2740" s="1"/>
      <c r="AO2740" s="22"/>
      <c r="AP2740" s="34"/>
      <c r="AQ2740" s="1"/>
      <c r="AR2740" s="100"/>
      <c r="AS2740" s="101"/>
      <c r="AT2740" s="7"/>
    </row>
    <row r="2741" spans="11:46" ht="11.25">
      <c r="K2741" s="125"/>
      <c r="L2741" s="1"/>
      <c r="M2741" s="1"/>
      <c r="N2741" s="1"/>
      <c r="O2741" s="1"/>
      <c r="P2741" s="1"/>
      <c r="Q2741" s="1"/>
      <c r="R2741" s="101"/>
      <c r="S2741" s="7"/>
      <c r="T2741" s="34"/>
      <c r="U2741" s="2"/>
      <c r="V2741" s="1"/>
      <c r="W2741" s="1"/>
      <c r="X2741" s="1"/>
      <c r="Y2741" s="1"/>
      <c r="Z2741" s="125"/>
      <c r="AA2741" s="1"/>
      <c r="AB2741" s="34"/>
      <c r="AC2741" s="2"/>
      <c r="AD2741" s="1"/>
      <c r="AE2741" s="1"/>
      <c r="AF2741" s="101"/>
      <c r="AG2741" s="1"/>
      <c r="AH2741" s="125"/>
      <c r="AI2741" s="1"/>
      <c r="AJ2741" s="100"/>
      <c r="AK2741" s="1"/>
      <c r="AL2741" s="1"/>
      <c r="AM2741" s="1"/>
      <c r="AN2741" s="1"/>
      <c r="AO2741" s="22"/>
      <c r="AP2741" s="34"/>
      <c r="AQ2741" s="1"/>
      <c r="AR2741" s="100"/>
      <c r="AS2741" s="101"/>
      <c r="AT2741" s="7"/>
    </row>
    <row r="2742" spans="11:46" ht="11.25">
      <c r="K2742" s="125"/>
      <c r="L2742" s="1"/>
      <c r="M2742" s="1"/>
      <c r="N2742" s="1"/>
      <c r="O2742" s="1"/>
      <c r="P2742" s="1"/>
      <c r="Q2742" s="1"/>
      <c r="R2742" s="101"/>
      <c r="S2742" s="7"/>
      <c r="T2742" s="34"/>
      <c r="U2742" s="2"/>
      <c r="V2742" s="1"/>
      <c r="W2742" s="1"/>
      <c r="X2742" s="1"/>
      <c r="Y2742" s="1"/>
      <c r="Z2742" s="125"/>
      <c r="AA2742" s="1"/>
      <c r="AB2742" s="34"/>
      <c r="AC2742" s="2"/>
      <c r="AD2742" s="1"/>
      <c r="AE2742" s="1"/>
      <c r="AF2742" s="101"/>
      <c r="AG2742" s="1"/>
      <c r="AH2742" s="125"/>
      <c r="AI2742" s="1"/>
      <c r="AJ2742" s="100"/>
      <c r="AK2742" s="1"/>
      <c r="AL2742" s="1"/>
      <c r="AM2742" s="1"/>
      <c r="AN2742" s="1"/>
      <c r="AO2742" s="22"/>
      <c r="AP2742" s="34"/>
      <c r="AQ2742" s="1"/>
      <c r="AR2742" s="100"/>
      <c r="AS2742" s="101"/>
      <c r="AT2742" s="7"/>
    </row>
    <row r="2743" spans="11:46" ht="11.25">
      <c r="K2743" s="125"/>
      <c r="L2743" s="1"/>
      <c r="M2743" s="1"/>
      <c r="N2743" s="1"/>
      <c r="O2743" s="1"/>
      <c r="P2743" s="1"/>
      <c r="Q2743" s="1"/>
      <c r="R2743" s="101"/>
      <c r="S2743" s="7"/>
      <c r="T2743" s="34"/>
      <c r="U2743" s="2"/>
      <c r="V2743" s="1"/>
      <c r="W2743" s="1"/>
      <c r="X2743" s="1"/>
      <c r="Y2743" s="1"/>
      <c r="Z2743" s="125"/>
      <c r="AA2743" s="1"/>
      <c r="AB2743" s="34"/>
      <c r="AC2743" s="2"/>
      <c r="AD2743" s="1"/>
      <c r="AE2743" s="1"/>
      <c r="AF2743" s="101"/>
      <c r="AG2743" s="1"/>
      <c r="AH2743" s="125"/>
      <c r="AI2743" s="1"/>
      <c r="AJ2743" s="100"/>
      <c r="AK2743" s="1"/>
      <c r="AL2743" s="1"/>
      <c r="AM2743" s="1"/>
      <c r="AN2743" s="1"/>
      <c r="AO2743" s="22"/>
      <c r="AP2743" s="34"/>
      <c r="AQ2743" s="1"/>
      <c r="AR2743" s="100"/>
      <c r="AS2743" s="101"/>
      <c r="AT2743" s="7"/>
    </row>
    <row r="2744" spans="11:46" ht="11.25" customHeight="1">
      <c r="K2744" s="125"/>
      <c r="L2744" s="1"/>
      <c r="M2744" s="1"/>
      <c r="N2744" s="1"/>
      <c r="O2744" s="1"/>
      <c r="P2744" s="1"/>
      <c r="Q2744" s="1"/>
      <c r="R2744" s="101"/>
      <c r="S2744" s="7"/>
      <c r="T2744" s="34"/>
      <c r="U2744" s="2"/>
      <c r="V2744" s="1"/>
      <c r="W2744" s="1"/>
      <c r="X2744" s="1"/>
      <c r="Y2744" s="1"/>
      <c r="Z2744" s="125"/>
      <c r="AA2744" s="1"/>
      <c r="AB2744" s="34"/>
      <c r="AC2744" s="2"/>
      <c r="AD2744" s="1"/>
      <c r="AE2744" s="1"/>
      <c r="AF2744" s="101"/>
      <c r="AG2744" s="1"/>
      <c r="AH2744" s="125"/>
      <c r="AI2744" s="1"/>
      <c r="AJ2744" s="100"/>
      <c r="AK2744" s="1"/>
      <c r="AL2744" s="1"/>
      <c r="AM2744" s="1"/>
      <c r="AN2744" s="1"/>
      <c r="AO2744" s="22"/>
      <c r="AP2744" s="34"/>
      <c r="AQ2744" s="1"/>
      <c r="AR2744" s="100"/>
      <c r="AS2744" s="101"/>
      <c r="AT2744" s="7"/>
    </row>
    <row r="2745" spans="11:46" ht="11.25">
      <c r="K2745" s="125"/>
      <c r="L2745" s="1"/>
      <c r="M2745" s="1"/>
      <c r="N2745" s="1"/>
      <c r="O2745" s="1"/>
      <c r="P2745" s="1"/>
      <c r="Q2745" s="1"/>
      <c r="R2745" s="101"/>
      <c r="S2745" s="7"/>
      <c r="T2745" s="34"/>
      <c r="U2745" s="2"/>
      <c r="V2745" s="1"/>
      <c r="W2745" s="1"/>
      <c r="X2745" s="1"/>
      <c r="Y2745" s="1"/>
      <c r="Z2745" s="125"/>
      <c r="AA2745" s="1"/>
      <c r="AB2745" s="34"/>
      <c r="AC2745" s="2"/>
      <c r="AD2745" s="1"/>
      <c r="AE2745" s="1"/>
      <c r="AF2745" s="101"/>
      <c r="AG2745" s="1"/>
      <c r="AH2745" s="125"/>
      <c r="AI2745" s="1"/>
      <c r="AJ2745" s="100"/>
      <c r="AK2745" s="1"/>
      <c r="AL2745" s="1"/>
      <c r="AM2745" s="1"/>
      <c r="AN2745" s="1"/>
      <c r="AO2745" s="22"/>
      <c r="AP2745" s="34"/>
      <c r="AQ2745" s="1"/>
      <c r="AR2745" s="100"/>
      <c r="AS2745" s="101"/>
      <c r="AT2745" s="7"/>
    </row>
    <row r="2746" spans="11:46" ht="11.25">
      <c r="K2746" s="125"/>
      <c r="L2746" s="1"/>
      <c r="M2746" s="1"/>
      <c r="N2746" s="1"/>
      <c r="O2746" s="1"/>
      <c r="P2746" s="1"/>
      <c r="Q2746" s="1"/>
      <c r="R2746" s="101"/>
      <c r="S2746" s="7"/>
      <c r="T2746" s="34"/>
      <c r="U2746" s="2"/>
      <c r="V2746" s="1"/>
      <c r="W2746" s="1"/>
      <c r="X2746" s="1"/>
      <c r="Y2746" s="1"/>
      <c r="Z2746" s="125"/>
      <c r="AA2746" s="1"/>
      <c r="AB2746" s="34"/>
      <c r="AC2746" s="2"/>
      <c r="AD2746" s="1"/>
      <c r="AE2746" s="1"/>
      <c r="AF2746" s="101"/>
      <c r="AG2746" s="1"/>
      <c r="AH2746" s="125"/>
      <c r="AI2746" s="1"/>
      <c r="AJ2746" s="100"/>
      <c r="AK2746" s="1"/>
      <c r="AL2746" s="1"/>
      <c r="AM2746" s="1"/>
      <c r="AN2746" s="1"/>
      <c r="AO2746" s="22"/>
      <c r="AP2746" s="34"/>
      <c r="AQ2746" s="1"/>
      <c r="AR2746" s="100"/>
      <c r="AS2746" s="101"/>
      <c r="AT2746" s="7"/>
    </row>
    <row r="2747" spans="11:46" ht="11.25">
      <c r="K2747" s="125"/>
      <c r="L2747" s="1"/>
      <c r="M2747" s="1"/>
      <c r="N2747" s="1"/>
      <c r="O2747" s="1"/>
      <c r="P2747" s="1"/>
      <c r="Q2747" s="1"/>
      <c r="R2747" s="101"/>
      <c r="S2747" s="7"/>
      <c r="T2747" s="34"/>
      <c r="U2747" s="2"/>
      <c r="V2747" s="1"/>
      <c r="W2747" s="1"/>
      <c r="X2747" s="1"/>
      <c r="Y2747" s="1"/>
      <c r="Z2747" s="125"/>
      <c r="AA2747" s="1"/>
      <c r="AB2747" s="34"/>
      <c r="AC2747" s="2"/>
      <c r="AD2747" s="1"/>
      <c r="AE2747" s="1"/>
      <c r="AF2747" s="101"/>
      <c r="AG2747" s="1"/>
      <c r="AH2747" s="125"/>
      <c r="AI2747" s="1"/>
      <c r="AJ2747" s="100"/>
      <c r="AK2747" s="1"/>
      <c r="AL2747" s="1"/>
      <c r="AM2747" s="1"/>
      <c r="AN2747" s="1"/>
      <c r="AO2747" s="22"/>
      <c r="AP2747" s="34"/>
      <c r="AQ2747" s="1"/>
      <c r="AR2747" s="100"/>
      <c r="AS2747" s="101"/>
      <c r="AT2747" s="7"/>
    </row>
    <row r="2748" spans="11:46" ht="11.25">
      <c r="K2748" s="125"/>
      <c r="L2748" s="1"/>
      <c r="M2748" s="1"/>
      <c r="N2748" s="1"/>
      <c r="O2748" s="1"/>
      <c r="P2748" s="1"/>
      <c r="Q2748" s="1"/>
      <c r="R2748" s="101"/>
      <c r="S2748" s="7"/>
      <c r="T2748" s="34"/>
      <c r="U2748" s="2"/>
      <c r="V2748" s="1"/>
      <c r="W2748" s="1"/>
      <c r="X2748" s="1"/>
      <c r="Y2748" s="1"/>
      <c r="Z2748" s="125"/>
      <c r="AA2748" s="1"/>
      <c r="AB2748" s="34"/>
      <c r="AC2748" s="2"/>
      <c r="AD2748" s="1"/>
      <c r="AE2748" s="1"/>
      <c r="AF2748" s="101"/>
      <c r="AG2748" s="1"/>
      <c r="AH2748" s="125"/>
      <c r="AI2748" s="1"/>
      <c r="AJ2748" s="100"/>
      <c r="AK2748" s="1"/>
      <c r="AL2748" s="1"/>
      <c r="AM2748" s="1"/>
      <c r="AN2748" s="1"/>
      <c r="AO2748" s="22"/>
      <c r="AP2748" s="34"/>
      <c r="AQ2748" s="1"/>
      <c r="AR2748" s="100"/>
      <c r="AS2748" s="101"/>
      <c r="AT2748" s="7"/>
    </row>
    <row r="2749" spans="11:46" ht="11.25" customHeight="1">
      <c r="K2749" s="125"/>
      <c r="L2749" s="1"/>
      <c r="M2749" s="1"/>
      <c r="N2749" s="1"/>
      <c r="O2749" s="1"/>
      <c r="P2749" s="1"/>
      <c r="Q2749" s="1"/>
      <c r="R2749" s="101"/>
      <c r="S2749" s="7"/>
      <c r="T2749" s="34"/>
      <c r="U2749" s="2"/>
      <c r="V2749" s="1"/>
      <c r="W2749" s="1"/>
      <c r="X2749" s="1"/>
      <c r="Y2749" s="1"/>
      <c r="Z2749" s="125"/>
      <c r="AA2749" s="1"/>
      <c r="AB2749" s="34"/>
      <c r="AC2749" s="2"/>
      <c r="AD2749" s="1"/>
      <c r="AE2749" s="1"/>
      <c r="AF2749" s="101"/>
      <c r="AG2749" s="1"/>
      <c r="AH2749" s="125"/>
      <c r="AI2749" s="1"/>
      <c r="AJ2749" s="100"/>
      <c r="AK2749" s="1"/>
      <c r="AL2749" s="1"/>
      <c r="AM2749" s="1"/>
      <c r="AN2749" s="1"/>
      <c r="AO2749" s="22"/>
      <c r="AP2749" s="34"/>
      <c r="AQ2749" s="1"/>
      <c r="AR2749" s="100"/>
      <c r="AS2749" s="101"/>
      <c r="AT2749" s="7"/>
    </row>
    <row r="2750" spans="11:46" ht="11.25">
      <c r="K2750" s="125"/>
      <c r="L2750" s="1"/>
      <c r="M2750" s="1"/>
      <c r="N2750" s="1"/>
      <c r="O2750" s="1"/>
      <c r="P2750" s="1"/>
      <c r="Q2750" s="1"/>
      <c r="R2750" s="101"/>
      <c r="S2750" s="7"/>
      <c r="T2750" s="34"/>
      <c r="U2750" s="2"/>
      <c r="V2750" s="1"/>
      <c r="W2750" s="1"/>
      <c r="X2750" s="1"/>
      <c r="Y2750" s="1"/>
      <c r="Z2750" s="125"/>
      <c r="AA2750" s="1"/>
      <c r="AB2750" s="34"/>
      <c r="AC2750" s="2"/>
      <c r="AD2750" s="1"/>
      <c r="AE2750" s="1"/>
      <c r="AF2750" s="101"/>
      <c r="AG2750" s="1"/>
      <c r="AH2750" s="125"/>
      <c r="AI2750" s="1"/>
      <c r="AJ2750" s="100"/>
      <c r="AK2750" s="1"/>
      <c r="AL2750" s="1"/>
      <c r="AM2750" s="1"/>
      <c r="AN2750" s="1"/>
      <c r="AO2750" s="22"/>
      <c r="AP2750" s="34"/>
      <c r="AQ2750" s="1"/>
      <c r="AR2750" s="100"/>
      <c r="AS2750" s="101"/>
      <c r="AT2750" s="7"/>
    </row>
    <row r="2751" spans="11:46" ht="11.25">
      <c r="K2751" s="125"/>
      <c r="L2751" s="1"/>
      <c r="M2751" s="1"/>
      <c r="N2751" s="1"/>
      <c r="O2751" s="1"/>
      <c r="P2751" s="1"/>
      <c r="Q2751" s="1"/>
      <c r="R2751" s="101"/>
      <c r="S2751" s="7"/>
      <c r="T2751" s="34"/>
      <c r="U2751" s="2"/>
      <c r="V2751" s="1"/>
      <c r="W2751" s="1"/>
      <c r="X2751" s="1"/>
      <c r="Y2751" s="1"/>
      <c r="Z2751" s="125"/>
      <c r="AA2751" s="1"/>
      <c r="AB2751" s="34"/>
      <c r="AC2751" s="2"/>
      <c r="AD2751" s="1"/>
      <c r="AE2751" s="1"/>
      <c r="AF2751" s="101"/>
      <c r="AG2751" s="1"/>
      <c r="AH2751" s="125"/>
      <c r="AI2751" s="1"/>
      <c r="AJ2751" s="100"/>
      <c r="AK2751" s="1"/>
      <c r="AL2751" s="1"/>
      <c r="AM2751" s="1"/>
      <c r="AN2751" s="1"/>
      <c r="AO2751" s="22"/>
      <c r="AP2751" s="34"/>
      <c r="AQ2751" s="1"/>
      <c r="AR2751" s="100"/>
      <c r="AS2751" s="101"/>
      <c r="AT2751" s="7"/>
    </row>
    <row r="2752" spans="11:46" ht="11.25">
      <c r="K2752" s="125"/>
      <c r="L2752" s="1"/>
      <c r="M2752" s="1"/>
      <c r="N2752" s="1"/>
      <c r="O2752" s="1"/>
      <c r="P2752" s="1"/>
      <c r="Q2752" s="1"/>
      <c r="R2752" s="101"/>
      <c r="S2752" s="7"/>
      <c r="T2752" s="34"/>
      <c r="U2752" s="2"/>
      <c r="V2752" s="1"/>
      <c r="W2752" s="1"/>
      <c r="X2752" s="1"/>
      <c r="Y2752" s="1"/>
      <c r="Z2752" s="125"/>
      <c r="AA2752" s="1"/>
      <c r="AB2752" s="34"/>
      <c r="AC2752" s="2"/>
      <c r="AD2752" s="1"/>
      <c r="AE2752" s="1"/>
      <c r="AF2752" s="101"/>
      <c r="AG2752" s="1"/>
      <c r="AH2752" s="125"/>
      <c r="AI2752" s="1"/>
      <c r="AJ2752" s="100"/>
      <c r="AK2752" s="1"/>
      <c r="AL2752" s="1"/>
      <c r="AM2752" s="1"/>
      <c r="AN2752" s="1"/>
      <c r="AO2752" s="22"/>
      <c r="AP2752" s="34"/>
      <c r="AQ2752" s="1"/>
      <c r="AR2752" s="100"/>
      <c r="AS2752" s="101"/>
      <c r="AT2752" s="7"/>
    </row>
    <row r="2753" spans="11:46" ht="11.25">
      <c r="K2753" s="125"/>
      <c r="L2753" s="1"/>
      <c r="M2753" s="1"/>
      <c r="N2753" s="1"/>
      <c r="O2753" s="1"/>
      <c r="P2753" s="1"/>
      <c r="Q2753" s="1"/>
      <c r="R2753" s="101"/>
      <c r="S2753" s="7"/>
      <c r="T2753" s="34"/>
      <c r="U2753" s="2"/>
      <c r="V2753" s="1"/>
      <c r="W2753" s="1"/>
      <c r="X2753" s="1"/>
      <c r="Y2753" s="1"/>
      <c r="Z2753" s="125"/>
      <c r="AA2753" s="1"/>
      <c r="AB2753" s="34"/>
      <c r="AC2753" s="2"/>
      <c r="AD2753" s="1"/>
      <c r="AE2753" s="1"/>
      <c r="AF2753" s="101"/>
      <c r="AG2753" s="1"/>
      <c r="AH2753" s="125"/>
      <c r="AI2753" s="1"/>
      <c r="AJ2753" s="100"/>
      <c r="AK2753" s="1"/>
      <c r="AL2753" s="1"/>
      <c r="AM2753" s="1"/>
      <c r="AN2753" s="1"/>
      <c r="AO2753" s="22"/>
      <c r="AP2753" s="34"/>
      <c r="AQ2753" s="1"/>
      <c r="AR2753" s="100"/>
      <c r="AS2753" s="101"/>
      <c r="AT2753" s="7"/>
    </row>
    <row r="2754" spans="11:46" ht="11.25" customHeight="1">
      <c r="K2754" s="125"/>
      <c r="L2754" s="1"/>
      <c r="M2754" s="1"/>
      <c r="N2754" s="1"/>
      <c r="O2754" s="1"/>
      <c r="P2754" s="1"/>
      <c r="Q2754" s="1"/>
      <c r="R2754" s="101"/>
      <c r="S2754" s="7"/>
      <c r="T2754" s="34"/>
      <c r="U2754" s="2"/>
      <c r="V2754" s="1"/>
      <c r="W2754" s="1"/>
      <c r="X2754" s="1"/>
      <c r="Y2754" s="1"/>
      <c r="Z2754" s="125"/>
      <c r="AA2754" s="1"/>
      <c r="AB2754" s="34"/>
      <c r="AC2754" s="2"/>
      <c r="AD2754" s="1"/>
      <c r="AE2754" s="1"/>
      <c r="AF2754" s="101"/>
      <c r="AG2754" s="1"/>
      <c r="AH2754" s="125"/>
      <c r="AI2754" s="1"/>
      <c r="AJ2754" s="100"/>
      <c r="AK2754" s="1"/>
      <c r="AL2754" s="1"/>
      <c r="AM2754" s="1"/>
      <c r="AN2754" s="1"/>
      <c r="AO2754" s="22"/>
      <c r="AP2754" s="34"/>
      <c r="AQ2754" s="1"/>
      <c r="AR2754" s="100"/>
      <c r="AS2754" s="101"/>
      <c r="AT2754" s="7"/>
    </row>
    <row r="2755" spans="11:46" ht="11.25">
      <c r="K2755" s="125"/>
      <c r="L2755" s="1"/>
      <c r="M2755" s="1"/>
      <c r="N2755" s="1"/>
      <c r="O2755" s="1"/>
      <c r="P2755" s="1"/>
      <c r="Q2755" s="1"/>
      <c r="R2755" s="101"/>
      <c r="S2755" s="7"/>
      <c r="T2755" s="34"/>
      <c r="U2755" s="2"/>
      <c r="V2755" s="1"/>
      <c r="W2755" s="1"/>
      <c r="X2755" s="1"/>
      <c r="Y2755" s="1"/>
      <c r="Z2755" s="125"/>
      <c r="AA2755" s="1"/>
      <c r="AB2755" s="34"/>
      <c r="AC2755" s="2"/>
      <c r="AD2755" s="1"/>
      <c r="AE2755" s="1"/>
      <c r="AF2755" s="101"/>
      <c r="AG2755" s="1"/>
      <c r="AH2755" s="125"/>
      <c r="AI2755" s="1"/>
      <c r="AJ2755" s="100"/>
      <c r="AK2755" s="1"/>
      <c r="AL2755" s="1"/>
      <c r="AM2755" s="1"/>
      <c r="AN2755" s="1"/>
      <c r="AO2755" s="22"/>
      <c r="AP2755" s="34"/>
      <c r="AQ2755" s="1"/>
      <c r="AR2755" s="100"/>
      <c r="AS2755" s="101"/>
      <c r="AT2755" s="7"/>
    </row>
    <row r="2756" spans="11:46" ht="11.25">
      <c r="K2756" s="125"/>
      <c r="L2756" s="1"/>
      <c r="M2756" s="1"/>
      <c r="N2756" s="1"/>
      <c r="O2756" s="1"/>
      <c r="P2756" s="1"/>
      <c r="Q2756" s="1"/>
      <c r="R2756" s="101"/>
      <c r="S2756" s="7"/>
      <c r="T2756" s="34"/>
      <c r="U2756" s="2"/>
      <c r="V2756" s="1"/>
      <c r="W2756" s="1"/>
      <c r="X2756" s="1"/>
      <c r="Y2756" s="1"/>
      <c r="Z2756" s="125"/>
      <c r="AA2756" s="1"/>
      <c r="AB2756" s="34"/>
      <c r="AC2756" s="2"/>
      <c r="AD2756" s="1"/>
      <c r="AE2756" s="1"/>
      <c r="AF2756" s="101"/>
      <c r="AG2756" s="1"/>
      <c r="AH2756" s="125"/>
      <c r="AI2756" s="1"/>
      <c r="AJ2756" s="100"/>
      <c r="AK2756" s="1"/>
      <c r="AL2756" s="1"/>
      <c r="AM2756" s="1"/>
      <c r="AN2756" s="1"/>
      <c r="AO2756" s="22"/>
      <c r="AP2756" s="34"/>
      <c r="AQ2756" s="1"/>
      <c r="AR2756" s="100"/>
      <c r="AS2756" s="101"/>
      <c r="AT2756" s="7"/>
    </row>
    <row r="2757" spans="11:46" ht="11.25">
      <c r="K2757" s="125"/>
      <c r="L2757" s="1"/>
      <c r="M2757" s="1"/>
      <c r="N2757" s="1"/>
      <c r="O2757" s="1"/>
      <c r="P2757" s="1"/>
      <c r="Q2757" s="1"/>
      <c r="R2757" s="101"/>
      <c r="S2757" s="7"/>
      <c r="T2757" s="34"/>
      <c r="U2757" s="2"/>
      <c r="V2757" s="1"/>
      <c r="W2757" s="1"/>
      <c r="X2757" s="1"/>
      <c r="Y2757" s="1"/>
      <c r="Z2757" s="125"/>
      <c r="AA2757" s="1"/>
      <c r="AB2757" s="34"/>
      <c r="AC2757" s="2"/>
      <c r="AD2757" s="1"/>
      <c r="AE2757" s="1"/>
      <c r="AF2757" s="101"/>
      <c r="AG2757" s="1"/>
      <c r="AH2757" s="125"/>
      <c r="AI2757" s="1"/>
      <c r="AJ2757" s="100"/>
      <c r="AK2757" s="1"/>
      <c r="AL2757" s="1"/>
      <c r="AM2757" s="1"/>
      <c r="AN2757" s="1"/>
      <c r="AO2757" s="22"/>
      <c r="AP2757" s="34"/>
      <c r="AQ2757" s="1"/>
      <c r="AR2757" s="100"/>
      <c r="AS2757" s="101"/>
      <c r="AT2757" s="7"/>
    </row>
    <row r="2758" spans="11:46" ht="11.25">
      <c r="K2758" s="125"/>
      <c r="L2758" s="1"/>
      <c r="M2758" s="1"/>
      <c r="N2758" s="1"/>
      <c r="O2758" s="1"/>
      <c r="P2758" s="1"/>
      <c r="Q2758" s="1"/>
      <c r="R2758" s="101"/>
      <c r="S2758" s="7"/>
      <c r="T2758" s="34"/>
      <c r="U2758" s="2"/>
      <c r="V2758" s="1"/>
      <c r="W2758" s="1"/>
      <c r="X2758" s="1"/>
      <c r="Y2758" s="1"/>
      <c r="Z2758" s="125"/>
      <c r="AA2758" s="1"/>
      <c r="AB2758" s="34"/>
      <c r="AC2758" s="2"/>
      <c r="AD2758" s="1"/>
      <c r="AE2758" s="1"/>
      <c r="AF2758" s="101"/>
      <c r="AG2758" s="1"/>
      <c r="AH2758" s="125"/>
      <c r="AI2758" s="1"/>
      <c r="AJ2758" s="100"/>
      <c r="AK2758" s="1"/>
      <c r="AL2758" s="1"/>
      <c r="AM2758" s="1"/>
      <c r="AN2758" s="1"/>
      <c r="AO2758" s="22"/>
      <c r="AP2758" s="34"/>
      <c r="AQ2758" s="1"/>
      <c r="AR2758" s="100"/>
      <c r="AS2758" s="101"/>
      <c r="AT2758" s="7"/>
    </row>
    <row r="2759" spans="11:46" ht="11.25" customHeight="1">
      <c r="K2759" s="125"/>
      <c r="L2759" s="1"/>
      <c r="M2759" s="1"/>
      <c r="N2759" s="1"/>
      <c r="O2759" s="1"/>
      <c r="P2759" s="1"/>
      <c r="Q2759" s="1"/>
      <c r="R2759" s="101"/>
      <c r="S2759" s="7"/>
      <c r="T2759" s="34"/>
      <c r="U2759" s="2"/>
      <c r="V2759" s="1"/>
      <c r="W2759" s="1"/>
      <c r="X2759" s="1"/>
      <c r="Y2759" s="1"/>
      <c r="Z2759" s="125"/>
      <c r="AA2759" s="1"/>
      <c r="AB2759" s="34"/>
      <c r="AC2759" s="2"/>
      <c r="AD2759" s="1"/>
      <c r="AE2759" s="1"/>
      <c r="AF2759" s="101"/>
      <c r="AG2759" s="1"/>
      <c r="AH2759" s="125"/>
      <c r="AI2759" s="1"/>
      <c r="AJ2759" s="100"/>
      <c r="AK2759" s="1"/>
      <c r="AL2759" s="1"/>
      <c r="AM2759" s="1"/>
      <c r="AN2759" s="1"/>
      <c r="AO2759" s="22"/>
      <c r="AP2759" s="34"/>
      <c r="AQ2759" s="1"/>
      <c r="AR2759" s="100"/>
      <c r="AS2759" s="101"/>
      <c r="AT2759" s="7"/>
    </row>
    <row r="2760" spans="11:46" ht="11.25">
      <c r="K2760" s="125"/>
      <c r="L2760" s="1"/>
      <c r="M2760" s="1"/>
      <c r="N2760" s="1"/>
      <c r="O2760" s="1"/>
      <c r="P2760" s="1"/>
      <c r="Q2760" s="1"/>
      <c r="R2760" s="101"/>
      <c r="S2760" s="7"/>
      <c r="T2760" s="34"/>
      <c r="U2760" s="2"/>
      <c r="V2760" s="1"/>
      <c r="W2760" s="1"/>
      <c r="X2760" s="1"/>
      <c r="Y2760" s="1"/>
      <c r="Z2760" s="125"/>
      <c r="AA2760" s="1"/>
      <c r="AB2760" s="34"/>
      <c r="AC2760" s="2"/>
      <c r="AD2760" s="1"/>
      <c r="AE2760" s="1"/>
      <c r="AF2760" s="101"/>
      <c r="AG2760" s="1"/>
      <c r="AH2760" s="125"/>
      <c r="AI2760" s="1"/>
      <c r="AJ2760" s="100"/>
      <c r="AK2760" s="1"/>
      <c r="AL2760" s="1"/>
      <c r="AM2760" s="1"/>
      <c r="AN2760" s="1"/>
      <c r="AO2760" s="22"/>
      <c r="AP2760" s="34"/>
      <c r="AQ2760" s="1"/>
      <c r="AR2760" s="100"/>
      <c r="AS2760" s="101"/>
      <c r="AT2760" s="7"/>
    </row>
    <row r="2761" spans="11:46" ht="11.25">
      <c r="K2761" s="125"/>
      <c r="L2761" s="1"/>
      <c r="M2761" s="1"/>
      <c r="N2761" s="1"/>
      <c r="O2761" s="1"/>
      <c r="P2761" s="1"/>
      <c r="Q2761" s="1"/>
      <c r="R2761" s="101"/>
      <c r="S2761" s="7"/>
      <c r="T2761" s="34"/>
      <c r="U2761" s="2"/>
      <c r="V2761" s="1"/>
      <c r="W2761" s="1"/>
      <c r="X2761" s="1"/>
      <c r="Y2761" s="1"/>
      <c r="Z2761" s="125"/>
      <c r="AA2761" s="1"/>
      <c r="AB2761" s="34"/>
      <c r="AC2761" s="2"/>
      <c r="AD2761" s="1"/>
      <c r="AE2761" s="1"/>
      <c r="AF2761" s="101"/>
      <c r="AG2761" s="1"/>
      <c r="AH2761" s="125"/>
      <c r="AI2761" s="1"/>
      <c r="AJ2761" s="100"/>
      <c r="AK2761" s="1"/>
      <c r="AL2761" s="1"/>
      <c r="AM2761" s="1"/>
      <c r="AN2761" s="1"/>
      <c r="AO2761" s="22"/>
      <c r="AP2761" s="34"/>
      <c r="AQ2761" s="1"/>
      <c r="AR2761" s="100"/>
      <c r="AS2761" s="101"/>
      <c r="AT2761" s="7"/>
    </row>
    <row r="2762" spans="11:46" ht="11.25">
      <c r="K2762" s="125"/>
      <c r="L2762" s="1"/>
      <c r="M2762" s="1"/>
      <c r="N2762" s="1"/>
      <c r="O2762" s="1"/>
      <c r="P2762" s="1"/>
      <c r="Q2762" s="1"/>
      <c r="R2762" s="101"/>
      <c r="S2762" s="7"/>
      <c r="T2762" s="34"/>
      <c r="U2762" s="2"/>
      <c r="V2762" s="1"/>
      <c r="W2762" s="1"/>
      <c r="X2762" s="1"/>
      <c r="Y2762" s="1"/>
      <c r="Z2762" s="125"/>
      <c r="AA2762" s="1"/>
      <c r="AB2762" s="34"/>
      <c r="AC2762" s="2"/>
      <c r="AD2762" s="1"/>
      <c r="AE2762" s="1"/>
      <c r="AF2762" s="101"/>
      <c r="AG2762" s="1"/>
      <c r="AH2762" s="125"/>
      <c r="AI2762" s="1"/>
      <c r="AJ2762" s="100"/>
      <c r="AK2762" s="1"/>
      <c r="AL2762" s="1"/>
      <c r="AM2762" s="1"/>
      <c r="AN2762" s="1"/>
      <c r="AO2762" s="22"/>
      <c r="AP2762" s="34"/>
      <c r="AQ2762" s="1"/>
      <c r="AR2762" s="100"/>
      <c r="AS2762" s="101"/>
      <c r="AT2762" s="7"/>
    </row>
    <row r="2763" spans="11:46" ht="11.25">
      <c r="K2763" s="125"/>
      <c r="L2763" s="1"/>
      <c r="M2763" s="1"/>
      <c r="N2763" s="1"/>
      <c r="O2763" s="1"/>
      <c r="P2763" s="1"/>
      <c r="Q2763" s="1"/>
      <c r="R2763" s="101"/>
      <c r="S2763" s="7"/>
      <c r="T2763" s="34"/>
      <c r="U2763" s="2"/>
      <c r="V2763" s="1"/>
      <c r="W2763" s="1"/>
      <c r="X2763" s="1"/>
      <c r="Y2763" s="1"/>
      <c r="Z2763" s="125"/>
      <c r="AA2763" s="1"/>
      <c r="AB2763" s="34"/>
      <c r="AC2763" s="2"/>
      <c r="AD2763" s="1"/>
      <c r="AE2763" s="1"/>
      <c r="AF2763" s="101"/>
      <c r="AG2763" s="1"/>
      <c r="AH2763" s="125"/>
      <c r="AI2763" s="1"/>
      <c r="AJ2763" s="100"/>
      <c r="AK2763" s="1"/>
      <c r="AL2763" s="1"/>
      <c r="AM2763" s="1"/>
      <c r="AN2763" s="1"/>
      <c r="AO2763" s="22"/>
      <c r="AP2763" s="34"/>
      <c r="AQ2763" s="1"/>
      <c r="AR2763" s="100"/>
      <c r="AS2763" s="101"/>
      <c r="AT2763" s="7"/>
    </row>
    <row r="2764" spans="11:46" ht="11.25" customHeight="1">
      <c r="K2764" s="125"/>
      <c r="L2764" s="1"/>
      <c r="M2764" s="1"/>
      <c r="N2764" s="1"/>
      <c r="O2764" s="1"/>
      <c r="P2764" s="1"/>
      <c r="Q2764" s="1"/>
      <c r="R2764" s="101"/>
      <c r="S2764" s="7"/>
      <c r="T2764" s="34"/>
      <c r="U2764" s="2"/>
      <c r="V2764" s="1"/>
      <c r="W2764" s="1"/>
      <c r="X2764" s="1"/>
      <c r="Y2764" s="1"/>
      <c r="Z2764" s="125"/>
      <c r="AA2764" s="1"/>
      <c r="AB2764" s="34"/>
      <c r="AC2764" s="2"/>
      <c r="AD2764" s="1"/>
      <c r="AE2764" s="1"/>
      <c r="AF2764" s="101"/>
      <c r="AG2764" s="1"/>
      <c r="AH2764" s="125"/>
      <c r="AI2764" s="1"/>
      <c r="AJ2764" s="100"/>
      <c r="AK2764" s="1"/>
      <c r="AL2764" s="1"/>
      <c r="AM2764" s="1"/>
      <c r="AN2764" s="1"/>
      <c r="AO2764" s="22"/>
      <c r="AP2764" s="34"/>
      <c r="AQ2764" s="1"/>
      <c r="AR2764" s="100"/>
      <c r="AS2764" s="101"/>
      <c r="AT2764" s="7"/>
    </row>
    <row r="2765" spans="11:46" ht="11.25">
      <c r="K2765" s="125"/>
      <c r="L2765" s="1"/>
      <c r="M2765" s="1"/>
      <c r="N2765" s="1"/>
      <c r="O2765" s="1"/>
      <c r="P2765" s="1"/>
      <c r="Q2765" s="1"/>
      <c r="R2765" s="101"/>
      <c r="S2765" s="7"/>
      <c r="T2765" s="34"/>
      <c r="U2765" s="2"/>
      <c r="V2765" s="1"/>
      <c r="W2765" s="1"/>
      <c r="X2765" s="1"/>
      <c r="Y2765" s="1"/>
      <c r="Z2765" s="125"/>
      <c r="AA2765" s="1"/>
      <c r="AB2765" s="34"/>
      <c r="AC2765" s="2"/>
      <c r="AD2765" s="1"/>
      <c r="AE2765" s="1"/>
      <c r="AF2765" s="101"/>
      <c r="AG2765" s="1"/>
      <c r="AH2765" s="125"/>
      <c r="AI2765" s="1"/>
      <c r="AJ2765" s="100"/>
      <c r="AK2765" s="1"/>
      <c r="AL2765" s="1"/>
      <c r="AM2765" s="1"/>
      <c r="AN2765" s="1"/>
      <c r="AO2765" s="22"/>
      <c r="AP2765" s="34"/>
      <c r="AQ2765" s="1"/>
      <c r="AR2765" s="100"/>
      <c r="AS2765" s="101"/>
      <c r="AT2765" s="7"/>
    </row>
    <row r="2766" spans="11:46" ht="11.25">
      <c r="K2766" s="125"/>
      <c r="L2766" s="1"/>
      <c r="M2766" s="1"/>
      <c r="N2766" s="1"/>
      <c r="O2766" s="1"/>
      <c r="P2766" s="1"/>
      <c r="Q2766" s="1"/>
      <c r="R2766" s="101"/>
      <c r="S2766" s="7"/>
      <c r="T2766" s="34"/>
      <c r="U2766" s="2"/>
      <c r="V2766" s="1"/>
      <c r="W2766" s="1"/>
      <c r="X2766" s="1"/>
      <c r="Y2766" s="1"/>
      <c r="Z2766" s="125"/>
      <c r="AA2766" s="1"/>
      <c r="AB2766" s="34"/>
      <c r="AC2766" s="2"/>
      <c r="AD2766" s="1"/>
      <c r="AE2766" s="1"/>
      <c r="AF2766" s="101"/>
      <c r="AG2766" s="1"/>
      <c r="AH2766" s="125"/>
      <c r="AI2766" s="1"/>
      <c r="AJ2766" s="100"/>
      <c r="AK2766" s="1"/>
      <c r="AL2766" s="1"/>
      <c r="AM2766" s="1"/>
      <c r="AN2766" s="1"/>
      <c r="AO2766" s="22"/>
      <c r="AP2766" s="34"/>
      <c r="AQ2766" s="1"/>
      <c r="AR2766" s="100"/>
      <c r="AS2766" s="101"/>
      <c r="AT2766" s="7"/>
    </row>
    <row r="2767" spans="11:46" ht="11.25">
      <c r="K2767" s="125"/>
      <c r="L2767" s="1"/>
      <c r="M2767" s="1"/>
      <c r="N2767" s="1"/>
      <c r="O2767" s="1"/>
      <c r="P2767" s="1"/>
      <c r="Q2767" s="1"/>
      <c r="R2767" s="101"/>
      <c r="S2767" s="7"/>
      <c r="T2767" s="34"/>
      <c r="U2767" s="2"/>
      <c r="V2767" s="1"/>
      <c r="W2767" s="1"/>
      <c r="X2767" s="1"/>
      <c r="Y2767" s="1"/>
      <c r="Z2767" s="125"/>
      <c r="AA2767" s="1"/>
      <c r="AB2767" s="34"/>
      <c r="AC2767" s="2"/>
      <c r="AD2767" s="1"/>
      <c r="AE2767" s="1"/>
      <c r="AF2767" s="101"/>
      <c r="AG2767" s="1"/>
      <c r="AH2767" s="125"/>
      <c r="AI2767" s="1"/>
      <c r="AJ2767" s="100"/>
      <c r="AK2767" s="1"/>
      <c r="AL2767" s="1"/>
      <c r="AM2767" s="1"/>
      <c r="AN2767" s="1"/>
      <c r="AO2767" s="22"/>
      <c r="AP2767" s="34"/>
      <c r="AQ2767" s="1"/>
      <c r="AR2767" s="100"/>
      <c r="AS2767" s="101"/>
      <c r="AT2767" s="7"/>
    </row>
    <row r="2768" spans="11:46" ht="11.25">
      <c r="K2768" s="125"/>
      <c r="L2768" s="1"/>
      <c r="M2768" s="1"/>
      <c r="N2768" s="1"/>
      <c r="O2768" s="1"/>
      <c r="P2768" s="1"/>
      <c r="Q2768" s="1"/>
      <c r="R2768" s="101"/>
      <c r="S2768" s="7"/>
      <c r="T2768" s="34"/>
      <c r="U2768" s="2"/>
      <c r="V2768" s="1"/>
      <c r="W2768" s="1"/>
      <c r="X2768" s="1"/>
      <c r="Y2768" s="1"/>
      <c r="Z2768" s="125"/>
      <c r="AA2768" s="1"/>
      <c r="AB2768" s="34"/>
      <c r="AC2768" s="2"/>
      <c r="AD2768" s="1"/>
      <c r="AE2768" s="1"/>
      <c r="AF2768" s="101"/>
      <c r="AG2768" s="1"/>
      <c r="AH2768" s="125"/>
      <c r="AI2768" s="1"/>
      <c r="AJ2768" s="100"/>
      <c r="AK2768" s="1"/>
      <c r="AL2768" s="1"/>
      <c r="AM2768" s="1"/>
      <c r="AN2768" s="1"/>
      <c r="AO2768" s="22"/>
      <c r="AP2768" s="34"/>
      <c r="AQ2768" s="1"/>
      <c r="AR2768" s="100"/>
      <c r="AS2768" s="101"/>
      <c r="AT2768" s="7"/>
    </row>
    <row r="2769" spans="11:46" ht="11.25" customHeight="1">
      <c r="K2769" s="125"/>
      <c r="L2769" s="1"/>
      <c r="M2769" s="1"/>
      <c r="N2769" s="1"/>
      <c r="O2769" s="1"/>
      <c r="P2769" s="1"/>
      <c r="Q2769" s="1"/>
      <c r="R2769" s="101"/>
      <c r="S2769" s="7"/>
      <c r="T2769" s="34"/>
      <c r="U2769" s="2"/>
      <c r="V2769" s="1"/>
      <c r="W2769" s="1"/>
      <c r="X2769" s="1"/>
      <c r="Y2769" s="1"/>
      <c r="Z2769" s="125"/>
      <c r="AA2769" s="1"/>
      <c r="AB2769" s="34"/>
      <c r="AC2769" s="2"/>
      <c r="AD2769" s="1"/>
      <c r="AE2769" s="1"/>
      <c r="AF2769" s="101"/>
      <c r="AG2769" s="1"/>
      <c r="AH2769" s="125"/>
      <c r="AI2769" s="1"/>
      <c r="AJ2769" s="100"/>
      <c r="AK2769" s="1"/>
      <c r="AL2769" s="1"/>
      <c r="AM2769" s="1"/>
      <c r="AN2769" s="1"/>
      <c r="AO2769" s="22"/>
      <c r="AP2769" s="34"/>
      <c r="AQ2769" s="1"/>
      <c r="AR2769" s="100"/>
      <c r="AS2769" s="101"/>
      <c r="AT2769" s="7"/>
    </row>
    <row r="2770" spans="11:46" ht="11.25">
      <c r="K2770" s="125"/>
      <c r="L2770" s="1"/>
      <c r="M2770" s="1"/>
      <c r="N2770" s="1"/>
      <c r="O2770" s="1"/>
      <c r="P2770" s="1"/>
      <c r="Q2770" s="1"/>
      <c r="R2770" s="101"/>
      <c r="S2770" s="7"/>
      <c r="T2770" s="34"/>
      <c r="U2770" s="2"/>
      <c r="V2770" s="1"/>
      <c r="W2770" s="1"/>
      <c r="X2770" s="1"/>
      <c r="Y2770" s="1"/>
      <c r="Z2770" s="125"/>
      <c r="AA2770" s="1"/>
      <c r="AB2770" s="34"/>
      <c r="AC2770" s="2"/>
      <c r="AD2770" s="1"/>
      <c r="AE2770" s="1"/>
      <c r="AF2770" s="101"/>
      <c r="AG2770" s="1"/>
      <c r="AH2770" s="125"/>
      <c r="AI2770" s="1"/>
      <c r="AJ2770" s="100"/>
      <c r="AK2770" s="1"/>
      <c r="AL2770" s="1"/>
      <c r="AM2770" s="1"/>
      <c r="AN2770" s="1"/>
      <c r="AO2770" s="22"/>
      <c r="AP2770" s="34"/>
      <c r="AQ2770" s="1"/>
      <c r="AR2770" s="100"/>
      <c r="AS2770" s="101"/>
      <c r="AT2770" s="7"/>
    </row>
    <row r="2771" spans="11:46" ht="11.25">
      <c r="K2771" s="125"/>
      <c r="L2771" s="1"/>
      <c r="M2771" s="1"/>
      <c r="N2771" s="1"/>
      <c r="O2771" s="1"/>
      <c r="P2771" s="1"/>
      <c r="Q2771" s="1"/>
      <c r="R2771" s="101"/>
      <c r="S2771" s="7"/>
      <c r="T2771" s="34"/>
      <c r="U2771" s="2"/>
      <c r="V2771" s="1"/>
      <c r="W2771" s="1"/>
      <c r="X2771" s="1"/>
      <c r="Y2771" s="1"/>
      <c r="Z2771" s="125"/>
      <c r="AA2771" s="1"/>
      <c r="AB2771" s="34"/>
      <c r="AC2771" s="2"/>
      <c r="AD2771" s="1"/>
      <c r="AE2771" s="1"/>
      <c r="AF2771" s="101"/>
      <c r="AG2771" s="1"/>
      <c r="AH2771" s="125"/>
      <c r="AI2771" s="1"/>
      <c r="AJ2771" s="100"/>
      <c r="AK2771" s="1"/>
      <c r="AL2771" s="1"/>
      <c r="AM2771" s="1"/>
      <c r="AN2771" s="1"/>
      <c r="AO2771" s="22"/>
      <c r="AP2771" s="34"/>
      <c r="AQ2771" s="1"/>
      <c r="AR2771" s="100"/>
      <c r="AS2771" s="101"/>
      <c r="AT2771" s="7"/>
    </row>
    <row r="2772" spans="11:46" ht="11.25">
      <c r="K2772" s="125"/>
      <c r="L2772" s="1"/>
      <c r="M2772" s="1"/>
      <c r="N2772" s="1"/>
      <c r="O2772" s="1"/>
      <c r="P2772" s="1"/>
      <c r="Q2772" s="1"/>
      <c r="R2772" s="101"/>
      <c r="S2772" s="7"/>
      <c r="T2772" s="34"/>
      <c r="U2772" s="2"/>
      <c r="V2772" s="1"/>
      <c r="W2772" s="1"/>
      <c r="X2772" s="1"/>
      <c r="Y2772" s="1"/>
      <c r="Z2772" s="125"/>
      <c r="AA2772" s="1"/>
      <c r="AB2772" s="34"/>
      <c r="AC2772" s="2"/>
      <c r="AD2772" s="1"/>
      <c r="AE2772" s="1"/>
      <c r="AF2772" s="101"/>
      <c r="AG2772" s="1"/>
      <c r="AH2772" s="125"/>
      <c r="AI2772" s="1"/>
      <c r="AJ2772" s="100"/>
      <c r="AK2772" s="1"/>
      <c r="AL2772" s="1"/>
      <c r="AM2772" s="1"/>
      <c r="AN2772" s="1"/>
      <c r="AO2772" s="22"/>
      <c r="AP2772" s="34"/>
      <c r="AQ2772" s="1"/>
      <c r="AR2772" s="100"/>
      <c r="AS2772" s="101"/>
      <c r="AT2772" s="7"/>
    </row>
    <row r="2773" spans="11:46" ht="11.25">
      <c r="K2773" s="125"/>
      <c r="L2773" s="1"/>
      <c r="M2773" s="1"/>
      <c r="N2773" s="1"/>
      <c r="O2773" s="1"/>
      <c r="P2773" s="1"/>
      <c r="Q2773" s="1"/>
      <c r="R2773" s="101"/>
      <c r="S2773" s="7"/>
      <c r="T2773" s="34"/>
      <c r="U2773" s="2"/>
      <c r="V2773" s="1"/>
      <c r="W2773" s="1"/>
      <c r="X2773" s="1"/>
      <c r="Y2773" s="1"/>
      <c r="Z2773" s="125"/>
      <c r="AA2773" s="1"/>
      <c r="AB2773" s="34"/>
      <c r="AC2773" s="2"/>
      <c r="AD2773" s="1"/>
      <c r="AE2773" s="1"/>
      <c r="AF2773" s="101"/>
      <c r="AG2773" s="1"/>
      <c r="AH2773" s="125"/>
      <c r="AI2773" s="1"/>
      <c r="AJ2773" s="100"/>
      <c r="AK2773" s="1"/>
      <c r="AL2773" s="1"/>
      <c r="AM2773" s="1"/>
      <c r="AN2773" s="1"/>
      <c r="AO2773" s="22"/>
      <c r="AP2773" s="34"/>
      <c r="AQ2773" s="1"/>
      <c r="AR2773" s="100"/>
      <c r="AS2773" s="101"/>
      <c r="AT2773" s="7"/>
    </row>
    <row r="2774" spans="11:46" ht="11.25" customHeight="1">
      <c r="K2774" s="125"/>
      <c r="L2774" s="1"/>
      <c r="M2774" s="1"/>
      <c r="N2774" s="1"/>
      <c r="O2774" s="1"/>
      <c r="P2774" s="1"/>
      <c r="Q2774" s="1"/>
      <c r="R2774" s="101"/>
      <c r="S2774" s="7"/>
      <c r="T2774" s="34"/>
      <c r="U2774" s="2"/>
      <c r="V2774" s="1"/>
      <c r="W2774" s="1"/>
      <c r="X2774" s="1"/>
      <c r="Y2774" s="1"/>
      <c r="Z2774" s="125"/>
      <c r="AA2774" s="1"/>
      <c r="AB2774" s="34"/>
      <c r="AC2774" s="2"/>
      <c r="AD2774" s="1"/>
      <c r="AE2774" s="1"/>
      <c r="AF2774" s="101"/>
      <c r="AG2774" s="1"/>
      <c r="AH2774" s="125"/>
      <c r="AI2774" s="1"/>
      <c r="AJ2774" s="100"/>
      <c r="AK2774" s="1"/>
      <c r="AL2774" s="1"/>
      <c r="AM2774" s="1"/>
      <c r="AN2774" s="1"/>
      <c r="AO2774" s="22"/>
      <c r="AP2774" s="34"/>
      <c r="AQ2774" s="1"/>
      <c r="AR2774" s="100"/>
      <c r="AS2774" s="101"/>
      <c r="AT2774" s="7"/>
    </row>
    <row r="2775" spans="11:46" ht="11.25">
      <c r="K2775" s="125"/>
      <c r="L2775" s="1"/>
      <c r="M2775" s="1"/>
      <c r="N2775" s="1"/>
      <c r="O2775" s="1"/>
      <c r="P2775" s="1"/>
      <c r="Q2775" s="1"/>
      <c r="R2775" s="101"/>
      <c r="S2775" s="7"/>
      <c r="T2775" s="34"/>
      <c r="U2775" s="2"/>
      <c r="V2775" s="1"/>
      <c r="W2775" s="1"/>
      <c r="X2775" s="1"/>
      <c r="Y2775" s="1"/>
      <c r="Z2775" s="125"/>
      <c r="AA2775" s="1"/>
      <c r="AB2775" s="34"/>
      <c r="AC2775" s="2"/>
      <c r="AD2775" s="1"/>
      <c r="AE2775" s="1"/>
      <c r="AF2775" s="101"/>
      <c r="AG2775" s="1"/>
      <c r="AH2775" s="125"/>
      <c r="AI2775" s="1"/>
      <c r="AJ2775" s="100"/>
      <c r="AK2775" s="1"/>
      <c r="AL2775" s="1"/>
      <c r="AM2775" s="1"/>
      <c r="AN2775" s="1"/>
      <c r="AO2775" s="22"/>
      <c r="AP2775" s="34"/>
      <c r="AQ2775" s="1"/>
      <c r="AR2775" s="100"/>
      <c r="AS2775" s="101"/>
      <c r="AT2775" s="7"/>
    </row>
    <row r="2776" spans="11:46" ht="11.25">
      <c r="K2776" s="125"/>
      <c r="L2776" s="1"/>
      <c r="M2776" s="1"/>
      <c r="N2776" s="1"/>
      <c r="O2776" s="1"/>
      <c r="P2776" s="1"/>
      <c r="Q2776" s="1"/>
      <c r="R2776" s="101"/>
      <c r="S2776" s="7"/>
      <c r="T2776" s="34"/>
      <c r="U2776" s="2"/>
      <c r="V2776" s="1"/>
      <c r="W2776" s="1"/>
      <c r="X2776" s="1"/>
      <c r="Y2776" s="1"/>
      <c r="Z2776" s="125"/>
      <c r="AA2776" s="1"/>
      <c r="AB2776" s="34"/>
      <c r="AC2776" s="2"/>
      <c r="AD2776" s="1"/>
      <c r="AE2776" s="1"/>
      <c r="AF2776" s="101"/>
      <c r="AG2776" s="1"/>
      <c r="AH2776" s="125"/>
      <c r="AI2776" s="1"/>
      <c r="AJ2776" s="100"/>
      <c r="AK2776" s="1"/>
      <c r="AL2776" s="1"/>
      <c r="AM2776" s="1"/>
      <c r="AN2776" s="1"/>
      <c r="AO2776" s="22"/>
      <c r="AP2776" s="34"/>
      <c r="AQ2776" s="1"/>
      <c r="AR2776" s="100"/>
      <c r="AS2776" s="101"/>
      <c r="AT2776" s="7"/>
    </row>
    <row r="2777" spans="11:46" ht="11.25">
      <c r="K2777" s="125"/>
      <c r="L2777" s="1"/>
      <c r="M2777" s="1"/>
      <c r="N2777" s="1"/>
      <c r="O2777" s="1"/>
      <c r="P2777" s="1"/>
      <c r="Q2777" s="1"/>
      <c r="R2777" s="101"/>
      <c r="S2777" s="7"/>
      <c r="T2777" s="34"/>
      <c r="U2777" s="2"/>
      <c r="V2777" s="1"/>
      <c r="W2777" s="1"/>
      <c r="X2777" s="1"/>
      <c r="Y2777" s="1"/>
      <c r="Z2777" s="125"/>
      <c r="AA2777" s="1"/>
      <c r="AB2777" s="34"/>
      <c r="AC2777" s="2"/>
      <c r="AD2777" s="1"/>
      <c r="AE2777" s="1"/>
      <c r="AF2777" s="101"/>
      <c r="AG2777" s="1"/>
      <c r="AH2777" s="125"/>
      <c r="AI2777" s="1"/>
      <c r="AJ2777" s="100"/>
      <c r="AK2777" s="1"/>
      <c r="AL2777" s="1"/>
      <c r="AM2777" s="1"/>
      <c r="AN2777" s="1"/>
      <c r="AO2777" s="22"/>
      <c r="AP2777" s="34"/>
      <c r="AQ2777" s="1"/>
      <c r="AR2777" s="100"/>
      <c r="AS2777" s="101"/>
      <c r="AT2777" s="7"/>
    </row>
    <row r="2778" spans="11:46" ht="11.25">
      <c r="K2778" s="125"/>
      <c r="L2778" s="1"/>
      <c r="M2778" s="1"/>
      <c r="N2778" s="1"/>
      <c r="O2778" s="1"/>
      <c r="P2778" s="1"/>
      <c r="Q2778" s="1"/>
      <c r="R2778" s="101"/>
      <c r="S2778" s="7"/>
      <c r="T2778" s="34"/>
      <c r="U2778" s="2"/>
      <c r="V2778" s="1"/>
      <c r="W2778" s="1"/>
      <c r="X2778" s="1"/>
      <c r="Y2778" s="1"/>
      <c r="Z2778" s="125"/>
      <c r="AA2778" s="1"/>
      <c r="AB2778" s="34"/>
      <c r="AC2778" s="2"/>
      <c r="AD2778" s="1"/>
      <c r="AE2778" s="1"/>
      <c r="AF2778" s="101"/>
      <c r="AG2778" s="1"/>
      <c r="AH2778" s="125"/>
      <c r="AI2778" s="1"/>
      <c r="AJ2778" s="100"/>
      <c r="AK2778" s="1"/>
      <c r="AL2778" s="1"/>
      <c r="AM2778" s="1"/>
      <c r="AN2778" s="1"/>
      <c r="AO2778" s="22"/>
      <c r="AP2778" s="34"/>
      <c r="AQ2778" s="1"/>
      <c r="AR2778" s="100"/>
      <c r="AS2778" s="101"/>
      <c r="AT2778" s="7"/>
    </row>
    <row r="2779" spans="11:46" ht="11.25" customHeight="1">
      <c r="K2779" s="125"/>
      <c r="L2779" s="1"/>
      <c r="M2779" s="1"/>
      <c r="N2779" s="1"/>
      <c r="O2779" s="1"/>
      <c r="P2779" s="1"/>
      <c r="Q2779" s="1"/>
      <c r="R2779" s="101"/>
      <c r="S2779" s="7"/>
      <c r="T2779" s="34"/>
      <c r="U2779" s="2"/>
      <c r="V2779" s="1"/>
      <c r="W2779" s="1"/>
      <c r="X2779" s="1"/>
      <c r="Y2779" s="1"/>
      <c r="Z2779" s="125"/>
      <c r="AA2779" s="1"/>
      <c r="AB2779" s="34"/>
      <c r="AC2779" s="2"/>
      <c r="AD2779" s="1"/>
      <c r="AE2779" s="1"/>
      <c r="AF2779" s="101"/>
      <c r="AG2779" s="1"/>
      <c r="AH2779" s="125"/>
      <c r="AI2779" s="1"/>
      <c r="AJ2779" s="100"/>
      <c r="AK2779" s="1"/>
      <c r="AL2779" s="1"/>
      <c r="AM2779" s="1"/>
      <c r="AN2779" s="1"/>
      <c r="AO2779" s="22"/>
      <c r="AP2779" s="34"/>
      <c r="AQ2779" s="1"/>
      <c r="AR2779" s="100"/>
      <c r="AS2779" s="101"/>
      <c r="AT2779" s="7"/>
    </row>
    <row r="2780" spans="11:46" ht="11.25">
      <c r="K2780" s="125"/>
      <c r="L2780" s="1"/>
      <c r="M2780" s="1"/>
      <c r="N2780" s="1"/>
      <c r="O2780" s="1"/>
      <c r="P2780" s="1"/>
      <c r="Q2780" s="1"/>
      <c r="R2780" s="101"/>
      <c r="S2780" s="7"/>
      <c r="T2780" s="34"/>
      <c r="U2780" s="2"/>
      <c r="V2780" s="1"/>
      <c r="W2780" s="1"/>
      <c r="X2780" s="1"/>
      <c r="Y2780" s="1"/>
      <c r="Z2780" s="125"/>
      <c r="AA2780" s="1"/>
      <c r="AB2780" s="34"/>
      <c r="AC2780" s="2"/>
      <c r="AD2780" s="1"/>
      <c r="AE2780" s="1"/>
      <c r="AF2780" s="101"/>
      <c r="AG2780" s="1"/>
      <c r="AH2780" s="125"/>
      <c r="AI2780" s="1"/>
      <c r="AJ2780" s="100"/>
      <c r="AK2780" s="1"/>
      <c r="AL2780" s="1"/>
      <c r="AM2780" s="1"/>
      <c r="AN2780" s="1"/>
      <c r="AO2780" s="22"/>
      <c r="AP2780" s="34"/>
      <c r="AQ2780" s="1"/>
      <c r="AR2780" s="100"/>
      <c r="AS2780" s="101"/>
      <c r="AT2780" s="7"/>
    </row>
    <row r="2781" spans="11:46" ht="11.25">
      <c r="K2781" s="125"/>
      <c r="L2781" s="1"/>
      <c r="M2781" s="1"/>
      <c r="N2781" s="1"/>
      <c r="O2781" s="1"/>
      <c r="P2781" s="1"/>
      <c r="Q2781" s="1"/>
      <c r="R2781" s="101"/>
      <c r="S2781" s="7"/>
      <c r="T2781" s="34"/>
      <c r="U2781" s="2"/>
      <c r="V2781" s="1"/>
      <c r="W2781" s="1"/>
      <c r="X2781" s="1"/>
      <c r="Y2781" s="1"/>
      <c r="Z2781" s="125"/>
      <c r="AA2781" s="1"/>
      <c r="AB2781" s="34"/>
      <c r="AC2781" s="2"/>
      <c r="AD2781" s="1"/>
      <c r="AE2781" s="1"/>
      <c r="AF2781" s="101"/>
      <c r="AG2781" s="1"/>
      <c r="AH2781" s="125"/>
      <c r="AI2781" s="1"/>
      <c r="AJ2781" s="100"/>
      <c r="AK2781" s="1"/>
      <c r="AL2781" s="1"/>
      <c r="AM2781" s="1"/>
      <c r="AN2781" s="1"/>
      <c r="AO2781" s="22"/>
      <c r="AP2781" s="34"/>
      <c r="AQ2781" s="1"/>
      <c r="AR2781" s="100"/>
      <c r="AS2781" s="101"/>
      <c r="AT2781" s="7"/>
    </row>
    <row r="2782" spans="11:46" ht="11.25">
      <c r="K2782" s="125"/>
      <c r="L2782" s="1"/>
      <c r="M2782" s="1"/>
      <c r="N2782" s="1"/>
      <c r="O2782" s="1"/>
      <c r="P2782" s="1"/>
      <c r="Q2782" s="1"/>
      <c r="R2782" s="101"/>
      <c r="S2782" s="7"/>
      <c r="T2782" s="34"/>
      <c r="U2782" s="2"/>
      <c r="V2782" s="1"/>
      <c r="W2782" s="1"/>
      <c r="X2782" s="1"/>
      <c r="Y2782" s="1"/>
      <c r="Z2782" s="125"/>
      <c r="AA2782" s="1"/>
      <c r="AB2782" s="34"/>
      <c r="AC2782" s="2"/>
      <c r="AD2782" s="1"/>
      <c r="AE2782" s="1"/>
      <c r="AF2782" s="101"/>
      <c r="AG2782" s="1"/>
      <c r="AH2782" s="125"/>
      <c r="AI2782" s="1"/>
      <c r="AJ2782" s="100"/>
      <c r="AK2782" s="1"/>
      <c r="AL2782" s="1"/>
      <c r="AM2782" s="1"/>
      <c r="AN2782" s="1"/>
      <c r="AO2782" s="22"/>
      <c r="AP2782" s="34"/>
      <c r="AQ2782" s="1"/>
      <c r="AR2782" s="100"/>
      <c r="AS2782" s="101"/>
      <c r="AT2782" s="7"/>
    </row>
    <row r="2783" spans="11:46" ht="11.25">
      <c r="K2783" s="125"/>
      <c r="L2783" s="1"/>
      <c r="M2783" s="1"/>
      <c r="N2783" s="1"/>
      <c r="O2783" s="1"/>
      <c r="P2783" s="1"/>
      <c r="Q2783" s="1"/>
      <c r="R2783" s="101"/>
      <c r="S2783" s="7"/>
      <c r="T2783" s="34"/>
      <c r="U2783" s="2"/>
      <c r="V2783" s="1"/>
      <c r="W2783" s="1"/>
      <c r="X2783" s="1"/>
      <c r="Y2783" s="1"/>
      <c r="Z2783" s="125"/>
      <c r="AA2783" s="1"/>
      <c r="AB2783" s="34"/>
      <c r="AC2783" s="2"/>
      <c r="AD2783" s="1"/>
      <c r="AE2783" s="1"/>
      <c r="AF2783" s="101"/>
      <c r="AG2783" s="1"/>
      <c r="AH2783" s="125"/>
      <c r="AI2783" s="1"/>
      <c r="AJ2783" s="100"/>
      <c r="AK2783" s="1"/>
      <c r="AL2783" s="1"/>
      <c r="AM2783" s="1"/>
      <c r="AN2783" s="1"/>
      <c r="AO2783" s="22"/>
      <c r="AP2783" s="34"/>
      <c r="AQ2783" s="1"/>
      <c r="AR2783" s="100"/>
      <c r="AS2783" s="101"/>
      <c r="AT2783" s="7"/>
    </row>
    <row r="2784" spans="11:46" ht="11.25" customHeight="1">
      <c r="K2784" s="125"/>
      <c r="L2784" s="1"/>
      <c r="M2784" s="1"/>
      <c r="N2784" s="1"/>
      <c r="O2784" s="1"/>
      <c r="P2784" s="1"/>
      <c r="Q2784" s="1"/>
      <c r="R2784" s="101"/>
      <c r="S2784" s="7"/>
      <c r="T2784" s="34"/>
      <c r="U2784" s="2"/>
      <c r="V2784" s="1"/>
      <c r="W2784" s="1"/>
      <c r="X2784" s="1"/>
      <c r="Y2784" s="1"/>
      <c r="Z2784" s="125"/>
      <c r="AA2784" s="1"/>
      <c r="AB2784" s="34"/>
      <c r="AC2784" s="2"/>
      <c r="AD2784" s="1"/>
      <c r="AE2784" s="1"/>
      <c r="AF2784" s="101"/>
      <c r="AG2784" s="1"/>
      <c r="AH2784" s="125"/>
      <c r="AI2784" s="1"/>
      <c r="AJ2784" s="100"/>
      <c r="AK2784" s="1"/>
      <c r="AL2784" s="1"/>
      <c r="AM2784" s="1"/>
      <c r="AN2784" s="1"/>
      <c r="AO2784" s="22"/>
      <c r="AP2784" s="34"/>
      <c r="AQ2784" s="1"/>
      <c r="AR2784" s="100"/>
      <c r="AS2784" s="101"/>
      <c r="AT2784" s="7"/>
    </row>
    <row r="2785" spans="11:46" ht="11.25">
      <c r="K2785" s="125"/>
      <c r="L2785" s="1"/>
      <c r="M2785" s="1"/>
      <c r="N2785" s="1"/>
      <c r="O2785" s="1"/>
      <c r="P2785" s="1"/>
      <c r="Q2785" s="1"/>
      <c r="R2785" s="101"/>
      <c r="S2785" s="7"/>
      <c r="T2785" s="34"/>
      <c r="U2785" s="2"/>
      <c r="V2785" s="1"/>
      <c r="W2785" s="1"/>
      <c r="X2785" s="1"/>
      <c r="Y2785" s="1"/>
      <c r="Z2785" s="125"/>
      <c r="AA2785" s="1"/>
      <c r="AB2785" s="34"/>
      <c r="AC2785" s="2"/>
      <c r="AD2785" s="1"/>
      <c r="AE2785" s="1"/>
      <c r="AF2785" s="101"/>
      <c r="AG2785" s="1"/>
      <c r="AH2785" s="125"/>
      <c r="AI2785" s="1"/>
      <c r="AJ2785" s="100"/>
      <c r="AK2785" s="1"/>
      <c r="AL2785" s="1"/>
      <c r="AM2785" s="1"/>
      <c r="AN2785" s="1"/>
      <c r="AO2785" s="22"/>
      <c r="AP2785" s="34"/>
      <c r="AQ2785" s="1"/>
      <c r="AR2785" s="100"/>
      <c r="AS2785" s="101"/>
      <c r="AT2785" s="7"/>
    </row>
    <row r="2786" spans="11:46" ht="11.25">
      <c r="K2786" s="125"/>
      <c r="L2786" s="1"/>
      <c r="M2786" s="1"/>
      <c r="N2786" s="1"/>
      <c r="O2786" s="1"/>
      <c r="P2786" s="1"/>
      <c r="Q2786" s="1"/>
      <c r="R2786" s="101"/>
      <c r="S2786" s="7"/>
      <c r="T2786" s="34"/>
      <c r="U2786" s="2"/>
      <c r="V2786" s="1"/>
      <c r="W2786" s="1"/>
      <c r="X2786" s="1"/>
      <c r="Y2786" s="1"/>
      <c r="Z2786" s="125"/>
      <c r="AA2786" s="1"/>
      <c r="AB2786" s="34"/>
      <c r="AC2786" s="2"/>
      <c r="AD2786" s="1"/>
      <c r="AE2786" s="1"/>
      <c r="AF2786" s="101"/>
      <c r="AG2786" s="1"/>
      <c r="AH2786" s="125"/>
      <c r="AI2786" s="1"/>
      <c r="AJ2786" s="100"/>
      <c r="AK2786" s="1"/>
      <c r="AL2786" s="1"/>
      <c r="AM2786" s="1"/>
      <c r="AN2786" s="1"/>
      <c r="AO2786" s="22"/>
      <c r="AP2786" s="34"/>
      <c r="AQ2786" s="1"/>
      <c r="AR2786" s="100"/>
      <c r="AS2786" s="101"/>
      <c r="AT2786" s="7"/>
    </row>
    <row r="2787" spans="11:46" ht="11.25">
      <c r="K2787" s="125"/>
      <c r="L2787" s="1"/>
      <c r="M2787" s="1"/>
      <c r="N2787" s="1"/>
      <c r="O2787" s="1"/>
      <c r="P2787" s="1"/>
      <c r="Q2787" s="1"/>
      <c r="R2787" s="101"/>
      <c r="S2787" s="7"/>
      <c r="T2787" s="34"/>
      <c r="U2787" s="2"/>
      <c r="V2787" s="1"/>
      <c r="W2787" s="1"/>
      <c r="X2787" s="1"/>
      <c r="Y2787" s="1"/>
      <c r="Z2787" s="125"/>
      <c r="AA2787" s="1"/>
      <c r="AB2787" s="34"/>
      <c r="AC2787" s="2"/>
      <c r="AD2787" s="1"/>
      <c r="AE2787" s="1"/>
      <c r="AF2787" s="101"/>
      <c r="AG2787" s="1"/>
      <c r="AH2787" s="125"/>
      <c r="AI2787" s="1"/>
      <c r="AJ2787" s="100"/>
      <c r="AK2787" s="1"/>
      <c r="AL2787" s="1"/>
      <c r="AM2787" s="1"/>
      <c r="AN2787" s="1"/>
      <c r="AO2787" s="22"/>
      <c r="AP2787" s="34"/>
      <c r="AQ2787" s="1"/>
      <c r="AR2787" s="100"/>
      <c r="AS2787" s="101"/>
      <c r="AT2787" s="7"/>
    </row>
    <row r="2788" spans="11:46" ht="11.25">
      <c r="K2788" s="125"/>
      <c r="L2788" s="1"/>
      <c r="M2788" s="1"/>
      <c r="N2788" s="1"/>
      <c r="O2788" s="1"/>
      <c r="P2788" s="1"/>
      <c r="Q2788" s="1"/>
      <c r="R2788" s="101"/>
      <c r="S2788" s="7"/>
      <c r="T2788" s="34"/>
      <c r="U2788" s="2"/>
      <c r="V2788" s="1"/>
      <c r="W2788" s="1"/>
      <c r="X2788" s="1"/>
      <c r="Y2788" s="1"/>
      <c r="Z2788" s="125"/>
      <c r="AA2788" s="1"/>
      <c r="AB2788" s="34"/>
      <c r="AC2788" s="2"/>
      <c r="AD2788" s="1"/>
      <c r="AE2788" s="1"/>
      <c r="AF2788" s="101"/>
      <c r="AG2788" s="1"/>
      <c r="AH2788" s="125"/>
      <c r="AI2788" s="1"/>
      <c r="AJ2788" s="100"/>
      <c r="AK2788" s="1"/>
      <c r="AL2788" s="1"/>
      <c r="AM2788" s="1"/>
      <c r="AN2788" s="1"/>
      <c r="AO2788" s="22"/>
      <c r="AP2788" s="34"/>
      <c r="AQ2788" s="1"/>
      <c r="AR2788" s="100"/>
      <c r="AS2788" s="101"/>
      <c r="AT2788" s="7"/>
    </row>
    <row r="2789" spans="11:46" ht="11.25" customHeight="1">
      <c r="K2789" s="125"/>
      <c r="L2789" s="1"/>
      <c r="M2789" s="1"/>
      <c r="N2789" s="1"/>
      <c r="O2789" s="1"/>
      <c r="P2789" s="1"/>
      <c r="Q2789" s="1"/>
      <c r="R2789" s="101"/>
      <c r="S2789" s="7"/>
      <c r="T2789" s="34"/>
      <c r="U2789" s="2"/>
      <c r="V2789" s="1"/>
      <c r="W2789" s="1"/>
      <c r="X2789" s="1"/>
      <c r="Y2789" s="1"/>
      <c r="Z2789" s="125"/>
      <c r="AA2789" s="1"/>
      <c r="AB2789" s="34"/>
      <c r="AC2789" s="2"/>
      <c r="AD2789" s="1"/>
      <c r="AE2789" s="1"/>
      <c r="AF2789" s="101"/>
      <c r="AG2789" s="1"/>
      <c r="AH2789" s="125"/>
      <c r="AI2789" s="1"/>
      <c r="AJ2789" s="100"/>
      <c r="AK2789" s="1"/>
      <c r="AL2789" s="1"/>
      <c r="AM2789" s="1"/>
      <c r="AN2789" s="1"/>
      <c r="AO2789" s="22"/>
      <c r="AP2789" s="34"/>
      <c r="AQ2789" s="1"/>
      <c r="AR2789" s="100"/>
      <c r="AS2789" s="101"/>
      <c r="AT2789" s="7"/>
    </row>
    <row r="2790" spans="11:46" ht="11.25">
      <c r="K2790" s="125"/>
      <c r="L2790" s="1"/>
      <c r="M2790" s="1"/>
      <c r="N2790" s="1"/>
      <c r="O2790" s="1"/>
      <c r="P2790" s="1"/>
      <c r="Q2790" s="1"/>
      <c r="R2790" s="101"/>
      <c r="S2790" s="7"/>
      <c r="T2790" s="34"/>
      <c r="U2790" s="2"/>
      <c r="V2790" s="1"/>
      <c r="W2790" s="1"/>
      <c r="X2790" s="1"/>
      <c r="Y2790" s="1"/>
      <c r="Z2790" s="125"/>
      <c r="AA2790" s="1"/>
      <c r="AB2790" s="34"/>
      <c r="AC2790" s="2"/>
      <c r="AD2790" s="1"/>
      <c r="AE2790" s="1"/>
      <c r="AF2790" s="101"/>
      <c r="AG2790" s="1"/>
      <c r="AH2790" s="125"/>
      <c r="AI2790" s="1"/>
      <c r="AJ2790" s="100"/>
      <c r="AK2790" s="1"/>
      <c r="AL2790" s="1"/>
      <c r="AM2790" s="1"/>
      <c r="AN2790" s="1"/>
      <c r="AO2790" s="22"/>
      <c r="AP2790" s="34"/>
      <c r="AQ2790" s="1"/>
      <c r="AR2790" s="100"/>
      <c r="AS2790" s="101"/>
      <c r="AT2790" s="7"/>
    </row>
    <row r="2791" spans="11:46" ht="11.25">
      <c r="K2791" s="125"/>
      <c r="L2791" s="1"/>
      <c r="M2791" s="1"/>
      <c r="N2791" s="1"/>
      <c r="O2791" s="1"/>
      <c r="P2791" s="1"/>
      <c r="Q2791" s="1"/>
      <c r="R2791" s="101"/>
      <c r="S2791" s="7"/>
      <c r="T2791" s="34"/>
      <c r="U2791" s="2"/>
      <c r="V2791" s="1"/>
      <c r="W2791" s="1"/>
      <c r="X2791" s="1"/>
      <c r="Y2791" s="1"/>
      <c r="Z2791" s="125"/>
      <c r="AA2791" s="1"/>
      <c r="AB2791" s="34"/>
      <c r="AC2791" s="2"/>
      <c r="AD2791" s="1"/>
      <c r="AE2791" s="1"/>
      <c r="AF2791" s="101"/>
      <c r="AG2791" s="1"/>
      <c r="AH2791" s="125"/>
      <c r="AI2791" s="1"/>
      <c r="AJ2791" s="100"/>
      <c r="AK2791" s="1"/>
      <c r="AL2791" s="1"/>
      <c r="AM2791" s="1"/>
      <c r="AN2791" s="1"/>
      <c r="AO2791" s="22"/>
      <c r="AP2791" s="34"/>
      <c r="AQ2791" s="1"/>
      <c r="AR2791" s="100"/>
      <c r="AS2791" s="101"/>
      <c r="AT2791" s="7"/>
    </row>
    <row r="2792" spans="11:46" ht="11.25">
      <c r="K2792" s="125"/>
      <c r="L2792" s="1"/>
      <c r="M2792" s="1"/>
      <c r="N2792" s="1"/>
      <c r="O2792" s="1"/>
      <c r="P2792" s="1"/>
      <c r="Q2792" s="1"/>
      <c r="R2792" s="101"/>
      <c r="S2792" s="7"/>
      <c r="T2792" s="34"/>
      <c r="U2792" s="2"/>
      <c r="V2792" s="1"/>
      <c r="W2792" s="1"/>
      <c r="X2792" s="1"/>
      <c r="Y2792" s="1"/>
      <c r="Z2792" s="125"/>
      <c r="AA2792" s="1"/>
      <c r="AB2792" s="34"/>
      <c r="AC2792" s="2"/>
      <c r="AD2792" s="1"/>
      <c r="AE2792" s="1"/>
      <c r="AF2792" s="101"/>
      <c r="AG2792" s="1"/>
      <c r="AH2792" s="125"/>
      <c r="AI2792" s="1"/>
      <c r="AJ2792" s="100"/>
      <c r="AK2792" s="1"/>
      <c r="AL2792" s="1"/>
      <c r="AM2792" s="1"/>
      <c r="AN2792" s="1"/>
      <c r="AO2792" s="22"/>
      <c r="AP2792" s="34"/>
      <c r="AQ2792" s="1"/>
      <c r="AR2792" s="100"/>
      <c r="AS2792" s="101"/>
      <c r="AT2792" s="7"/>
    </row>
    <row r="2793" spans="11:46" ht="11.25">
      <c r="K2793" s="125"/>
      <c r="L2793" s="1"/>
      <c r="M2793" s="1"/>
      <c r="N2793" s="1"/>
      <c r="O2793" s="1"/>
      <c r="P2793" s="1"/>
      <c r="Q2793" s="1"/>
      <c r="R2793" s="101"/>
      <c r="S2793" s="7"/>
      <c r="T2793" s="34"/>
      <c r="U2793" s="2"/>
      <c r="V2793" s="1"/>
      <c r="W2793" s="1"/>
      <c r="X2793" s="1"/>
      <c r="Y2793" s="1"/>
      <c r="Z2793" s="125"/>
      <c r="AA2793" s="1"/>
      <c r="AB2793" s="34"/>
      <c r="AC2793" s="2"/>
      <c r="AD2793" s="1"/>
      <c r="AE2793" s="1"/>
      <c r="AF2793" s="101"/>
      <c r="AG2793" s="1"/>
      <c r="AH2793" s="125"/>
      <c r="AI2793" s="1"/>
      <c r="AJ2793" s="100"/>
      <c r="AK2793" s="1"/>
      <c r="AL2793" s="1"/>
      <c r="AM2793" s="1"/>
      <c r="AN2793" s="1"/>
      <c r="AO2793" s="22"/>
      <c r="AP2793" s="34"/>
      <c r="AQ2793" s="1"/>
      <c r="AR2793" s="100"/>
      <c r="AS2793" s="101"/>
      <c r="AT2793" s="7"/>
    </row>
    <row r="2794" spans="11:46" ht="11.25" customHeight="1">
      <c r="K2794" s="125"/>
      <c r="L2794" s="1"/>
      <c r="M2794" s="1"/>
      <c r="N2794" s="1"/>
      <c r="O2794" s="1"/>
      <c r="P2794" s="1"/>
      <c r="Q2794" s="1"/>
      <c r="R2794" s="101"/>
      <c r="S2794" s="7"/>
      <c r="T2794" s="34"/>
      <c r="U2794" s="2"/>
      <c r="V2794" s="1"/>
      <c r="W2794" s="1"/>
      <c r="X2794" s="1"/>
      <c r="Y2794" s="1"/>
      <c r="Z2794" s="125"/>
      <c r="AA2794" s="1"/>
      <c r="AB2794" s="34"/>
      <c r="AC2794" s="2"/>
      <c r="AD2794" s="1"/>
      <c r="AE2794" s="1"/>
      <c r="AF2794" s="101"/>
      <c r="AG2794" s="1"/>
      <c r="AH2794" s="125"/>
      <c r="AI2794" s="1"/>
      <c r="AJ2794" s="100"/>
      <c r="AK2794" s="1"/>
      <c r="AL2794" s="1"/>
      <c r="AM2794" s="1"/>
      <c r="AN2794" s="1"/>
      <c r="AO2794" s="22"/>
      <c r="AP2794" s="34"/>
      <c r="AQ2794" s="1"/>
      <c r="AR2794" s="100"/>
      <c r="AS2794" s="101"/>
      <c r="AT2794" s="7"/>
    </row>
    <row r="2795" spans="11:46" ht="11.25">
      <c r="K2795" s="125"/>
      <c r="L2795" s="1"/>
      <c r="M2795" s="1"/>
      <c r="N2795" s="1"/>
      <c r="O2795" s="1"/>
      <c r="P2795" s="1"/>
      <c r="Q2795" s="1"/>
      <c r="R2795" s="101"/>
      <c r="S2795" s="7"/>
      <c r="T2795" s="34"/>
      <c r="U2795" s="2"/>
      <c r="V2795" s="1"/>
      <c r="W2795" s="1"/>
      <c r="X2795" s="1"/>
      <c r="Y2795" s="1"/>
      <c r="Z2795" s="125"/>
      <c r="AA2795" s="1"/>
      <c r="AB2795" s="34"/>
      <c r="AC2795" s="2"/>
      <c r="AD2795" s="1"/>
      <c r="AE2795" s="1"/>
      <c r="AF2795" s="101"/>
      <c r="AG2795" s="1"/>
      <c r="AH2795" s="125"/>
      <c r="AI2795" s="1"/>
      <c r="AJ2795" s="100"/>
      <c r="AK2795" s="1"/>
      <c r="AL2795" s="1"/>
      <c r="AM2795" s="1"/>
      <c r="AN2795" s="1"/>
      <c r="AO2795" s="22"/>
      <c r="AP2795" s="34"/>
      <c r="AQ2795" s="1"/>
      <c r="AR2795" s="100"/>
      <c r="AS2795" s="101"/>
      <c r="AT2795" s="7"/>
    </row>
    <row r="2796" spans="11:46" ht="11.25">
      <c r="K2796" s="125"/>
      <c r="L2796" s="1"/>
      <c r="M2796" s="1"/>
      <c r="N2796" s="1"/>
      <c r="O2796" s="1"/>
      <c r="P2796" s="1"/>
      <c r="Q2796" s="1"/>
      <c r="R2796" s="101"/>
      <c r="S2796" s="7"/>
      <c r="T2796" s="34"/>
      <c r="U2796" s="2"/>
      <c r="V2796" s="1"/>
      <c r="W2796" s="1"/>
      <c r="X2796" s="1"/>
      <c r="Y2796" s="1"/>
      <c r="Z2796" s="125"/>
      <c r="AA2796" s="1"/>
      <c r="AB2796" s="34"/>
      <c r="AC2796" s="2"/>
      <c r="AD2796" s="1"/>
      <c r="AE2796" s="1"/>
      <c r="AF2796" s="101"/>
      <c r="AG2796" s="1"/>
      <c r="AH2796" s="125"/>
      <c r="AI2796" s="1"/>
      <c r="AJ2796" s="100"/>
      <c r="AK2796" s="1"/>
      <c r="AL2796" s="1"/>
      <c r="AM2796" s="1"/>
      <c r="AN2796" s="1"/>
      <c r="AO2796" s="22"/>
      <c r="AP2796" s="34"/>
      <c r="AQ2796" s="1"/>
      <c r="AR2796" s="100"/>
      <c r="AS2796" s="101"/>
      <c r="AT2796" s="7"/>
    </row>
    <row r="2797" spans="11:46" ht="11.25">
      <c r="K2797" s="125"/>
      <c r="L2797" s="1"/>
      <c r="M2797" s="1"/>
      <c r="N2797" s="1"/>
      <c r="O2797" s="1"/>
      <c r="P2797" s="1"/>
      <c r="Q2797" s="1"/>
      <c r="R2797" s="101"/>
      <c r="S2797" s="7"/>
      <c r="T2797" s="34"/>
      <c r="U2797" s="2"/>
      <c r="V2797" s="1"/>
      <c r="W2797" s="1"/>
      <c r="X2797" s="1"/>
      <c r="Y2797" s="1"/>
      <c r="Z2797" s="125"/>
      <c r="AA2797" s="1"/>
      <c r="AB2797" s="34"/>
      <c r="AC2797" s="2"/>
      <c r="AD2797" s="1"/>
      <c r="AE2797" s="1"/>
      <c r="AF2797" s="101"/>
      <c r="AG2797" s="1"/>
      <c r="AH2797" s="125"/>
      <c r="AI2797" s="1"/>
      <c r="AJ2797" s="100"/>
      <c r="AK2797" s="1"/>
      <c r="AL2797" s="1"/>
      <c r="AM2797" s="1"/>
      <c r="AN2797" s="1"/>
      <c r="AO2797" s="22"/>
      <c r="AP2797" s="34"/>
      <c r="AQ2797" s="1"/>
      <c r="AR2797" s="100"/>
      <c r="AS2797" s="101"/>
      <c r="AT2797" s="7"/>
    </row>
    <row r="2798" spans="11:46" ht="11.25">
      <c r="K2798" s="125"/>
      <c r="L2798" s="1"/>
      <c r="M2798" s="1"/>
      <c r="N2798" s="1"/>
      <c r="O2798" s="1"/>
      <c r="P2798" s="1"/>
      <c r="Q2798" s="1"/>
      <c r="R2798" s="101"/>
      <c r="S2798" s="7"/>
      <c r="T2798" s="34"/>
      <c r="U2798" s="2"/>
      <c r="V2798" s="1"/>
      <c r="W2798" s="1"/>
      <c r="X2798" s="1"/>
      <c r="Y2798" s="1"/>
      <c r="Z2798" s="125"/>
      <c r="AA2798" s="1"/>
      <c r="AB2798" s="34"/>
      <c r="AC2798" s="2"/>
      <c r="AD2798" s="1"/>
      <c r="AE2798" s="1"/>
      <c r="AF2798" s="101"/>
      <c r="AG2798" s="1"/>
      <c r="AH2798" s="125"/>
      <c r="AI2798" s="1"/>
      <c r="AJ2798" s="100"/>
      <c r="AK2798" s="1"/>
      <c r="AL2798" s="1"/>
      <c r="AM2798" s="1"/>
      <c r="AN2798" s="1"/>
      <c r="AO2798" s="22"/>
      <c r="AP2798" s="34"/>
      <c r="AQ2798" s="1"/>
      <c r="AR2798" s="100"/>
      <c r="AS2798" s="101"/>
      <c r="AT2798" s="7"/>
    </row>
    <row r="2799" spans="11:46" ht="11.25" customHeight="1">
      <c r="K2799" s="125"/>
      <c r="L2799" s="1"/>
      <c r="M2799" s="1"/>
      <c r="N2799" s="1"/>
      <c r="O2799" s="1"/>
      <c r="P2799" s="1"/>
      <c r="Q2799" s="1"/>
      <c r="R2799" s="101"/>
      <c r="S2799" s="7"/>
      <c r="T2799" s="34"/>
      <c r="U2799" s="2"/>
      <c r="V2799" s="1"/>
      <c r="W2799" s="1"/>
      <c r="X2799" s="1"/>
      <c r="Y2799" s="1"/>
      <c r="Z2799" s="125"/>
      <c r="AA2799" s="1"/>
      <c r="AB2799" s="34"/>
      <c r="AC2799" s="2"/>
      <c r="AD2799" s="1"/>
      <c r="AE2799" s="1"/>
      <c r="AF2799" s="101"/>
      <c r="AG2799" s="1"/>
      <c r="AH2799" s="125"/>
      <c r="AI2799" s="1"/>
      <c r="AJ2799" s="100"/>
      <c r="AK2799" s="1"/>
      <c r="AL2799" s="1"/>
      <c r="AM2799" s="1"/>
      <c r="AN2799" s="1"/>
      <c r="AO2799" s="22"/>
      <c r="AP2799" s="34"/>
      <c r="AQ2799" s="1"/>
      <c r="AR2799" s="100"/>
      <c r="AS2799" s="101"/>
      <c r="AT2799" s="7"/>
    </row>
    <row r="2800" spans="11:46" ht="11.25">
      <c r="K2800" s="125"/>
      <c r="L2800" s="1"/>
      <c r="M2800" s="1"/>
      <c r="N2800" s="1"/>
      <c r="O2800" s="1"/>
      <c r="P2800" s="1"/>
      <c r="Q2800" s="1"/>
      <c r="R2800" s="101"/>
      <c r="S2800" s="7"/>
      <c r="T2800" s="34"/>
      <c r="U2800" s="2"/>
      <c r="V2800" s="1"/>
      <c r="W2800" s="1"/>
      <c r="X2800" s="1"/>
      <c r="Y2800" s="1"/>
      <c r="Z2800" s="125"/>
      <c r="AA2800" s="1"/>
      <c r="AB2800" s="34"/>
      <c r="AC2800" s="2"/>
      <c r="AD2800" s="1"/>
      <c r="AE2800" s="1"/>
      <c r="AF2800" s="101"/>
      <c r="AG2800" s="1"/>
      <c r="AH2800" s="125"/>
      <c r="AI2800" s="1"/>
      <c r="AJ2800" s="100"/>
      <c r="AK2800" s="1"/>
      <c r="AL2800" s="1"/>
      <c r="AM2800" s="1"/>
      <c r="AN2800" s="1"/>
      <c r="AO2800" s="22"/>
      <c r="AP2800" s="34"/>
      <c r="AQ2800" s="1"/>
      <c r="AR2800" s="100"/>
      <c r="AS2800" s="101"/>
      <c r="AT2800" s="7"/>
    </row>
    <row r="2801" spans="1:46" ht="11.25">
      <c r="K2801" s="125"/>
      <c r="L2801" s="1"/>
      <c r="M2801" s="1"/>
      <c r="N2801" s="1"/>
      <c r="O2801" s="1"/>
      <c r="P2801" s="1"/>
      <c r="Q2801" s="1"/>
      <c r="R2801" s="101"/>
      <c r="S2801" s="7"/>
      <c r="T2801" s="34"/>
      <c r="U2801" s="2"/>
      <c r="V2801" s="1"/>
      <c r="W2801" s="1"/>
      <c r="X2801" s="1"/>
      <c r="Y2801" s="1"/>
      <c r="Z2801" s="125"/>
      <c r="AA2801" s="1"/>
      <c r="AB2801" s="34"/>
      <c r="AC2801" s="2"/>
      <c r="AD2801" s="1"/>
      <c r="AE2801" s="1"/>
      <c r="AF2801" s="101"/>
      <c r="AG2801" s="1"/>
      <c r="AH2801" s="125"/>
      <c r="AI2801" s="1"/>
      <c r="AJ2801" s="100"/>
      <c r="AK2801" s="1"/>
      <c r="AL2801" s="1"/>
      <c r="AM2801" s="1"/>
      <c r="AN2801" s="1"/>
      <c r="AO2801" s="22"/>
      <c r="AP2801" s="34"/>
      <c r="AQ2801" s="1"/>
      <c r="AR2801" s="100"/>
      <c r="AS2801" s="101"/>
      <c r="AT2801" s="7"/>
    </row>
    <row r="2802" spans="1:46" ht="11.25">
      <c r="K2802" s="125"/>
      <c r="L2802" s="1"/>
      <c r="M2802" s="1"/>
      <c r="N2802" s="1"/>
      <c r="O2802" s="1"/>
      <c r="P2802" s="1"/>
      <c r="Q2802" s="1"/>
      <c r="R2802" s="101"/>
      <c r="S2802" s="7"/>
      <c r="T2802" s="34"/>
      <c r="U2802" s="2"/>
      <c r="V2802" s="1"/>
      <c r="W2802" s="1"/>
      <c r="X2802" s="1"/>
      <c r="Y2802" s="1"/>
      <c r="Z2802" s="125"/>
      <c r="AA2802" s="1"/>
      <c r="AB2802" s="34"/>
      <c r="AC2802" s="2"/>
      <c r="AD2802" s="1"/>
      <c r="AE2802" s="1"/>
      <c r="AF2802" s="101"/>
      <c r="AG2802" s="1"/>
      <c r="AH2802" s="125"/>
      <c r="AI2802" s="1"/>
      <c r="AJ2802" s="100"/>
      <c r="AK2802" s="1"/>
      <c r="AL2802" s="1"/>
      <c r="AM2802" s="1"/>
      <c r="AN2802" s="1"/>
      <c r="AO2802" s="22"/>
      <c r="AP2802" s="34"/>
      <c r="AQ2802" s="1"/>
      <c r="AR2802" s="100"/>
      <c r="AS2802" s="101"/>
      <c r="AT2802" s="7"/>
    </row>
    <row r="2803" spans="1:46" ht="11.25">
      <c r="K2803" s="125"/>
      <c r="L2803" s="1"/>
      <c r="M2803" s="1"/>
      <c r="N2803" s="1"/>
      <c r="O2803" s="1"/>
      <c r="P2803" s="1"/>
      <c r="Q2803" s="1"/>
      <c r="R2803" s="101"/>
      <c r="S2803" s="7"/>
      <c r="T2803" s="34"/>
      <c r="U2803" s="2"/>
      <c r="V2803" s="1"/>
      <c r="W2803" s="1"/>
      <c r="X2803" s="1"/>
      <c r="Y2803" s="1"/>
      <c r="Z2803" s="125"/>
      <c r="AA2803" s="1"/>
      <c r="AB2803" s="34"/>
      <c r="AC2803" s="2"/>
      <c r="AD2803" s="1"/>
      <c r="AE2803" s="1"/>
      <c r="AF2803" s="101"/>
      <c r="AG2803" s="1"/>
      <c r="AH2803" s="125"/>
      <c r="AI2803" s="1"/>
      <c r="AJ2803" s="100"/>
      <c r="AK2803" s="1"/>
      <c r="AL2803" s="1"/>
      <c r="AM2803" s="1"/>
      <c r="AN2803" s="1"/>
      <c r="AO2803" s="22"/>
      <c r="AP2803" s="34"/>
      <c r="AQ2803" s="1"/>
      <c r="AR2803" s="100"/>
      <c r="AS2803" s="101"/>
      <c r="AT2803" s="7"/>
    </row>
    <row r="2804" spans="1:46" ht="11.25" customHeight="1">
      <c r="K2804" s="125"/>
      <c r="L2804" s="1"/>
      <c r="M2804" s="1"/>
      <c r="N2804" s="1"/>
      <c r="O2804" s="1"/>
      <c r="P2804" s="1"/>
      <c r="Q2804" s="1"/>
      <c r="R2804" s="101"/>
      <c r="S2804" s="7"/>
      <c r="T2804" s="34"/>
      <c r="U2804" s="2"/>
      <c r="V2804" s="1"/>
      <c r="W2804" s="1"/>
      <c r="X2804" s="1"/>
      <c r="Y2804" s="1"/>
      <c r="Z2804" s="125"/>
      <c r="AA2804" s="1"/>
      <c r="AB2804" s="34"/>
      <c r="AC2804" s="2"/>
      <c r="AD2804" s="1"/>
      <c r="AE2804" s="1"/>
      <c r="AF2804" s="101"/>
      <c r="AG2804" s="1"/>
      <c r="AH2804" s="125"/>
      <c r="AI2804" s="1"/>
      <c r="AJ2804" s="100"/>
      <c r="AK2804" s="1"/>
      <c r="AL2804" s="1"/>
      <c r="AM2804" s="1"/>
      <c r="AN2804" s="1"/>
      <c r="AO2804" s="22"/>
      <c r="AP2804" s="34"/>
      <c r="AQ2804" s="1"/>
      <c r="AR2804" s="100"/>
      <c r="AS2804" s="101"/>
      <c r="AT2804" s="7"/>
    </row>
    <row r="2805" spans="1:46" ht="11.25">
      <c r="K2805" s="125"/>
      <c r="L2805" s="1"/>
      <c r="M2805" s="1"/>
      <c r="N2805" s="1"/>
      <c r="O2805" s="1"/>
      <c r="P2805" s="1"/>
      <c r="Q2805" s="1"/>
      <c r="R2805" s="101"/>
      <c r="S2805" s="7"/>
      <c r="T2805" s="34"/>
      <c r="U2805" s="2"/>
      <c r="V2805" s="1"/>
      <c r="W2805" s="1"/>
      <c r="X2805" s="1"/>
      <c r="Y2805" s="1"/>
      <c r="Z2805" s="125"/>
      <c r="AA2805" s="1"/>
      <c r="AB2805" s="34"/>
      <c r="AC2805" s="2"/>
      <c r="AD2805" s="1"/>
      <c r="AE2805" s="1"/>
      <c r="AF2805" s="101"/>
      <c r="AG2805" s="1"/>
      <c r="AH2805" s="125"/>
      <c r="AI2805" s="1"/>
      <c r="AJ2805" s="100"/>
      <c r="AK2805" s="1"/>
      <c r="AL2805" s="1"/>
      <c r="AM2805" s="1"/>
      <c r="AN2805" s="1"/>
      <c r="AO2805" s="22"/>
      <c r="AP2805" s="34"/>
      <c r="AQ2805" s="1"/>
      <c r="AR2805" s="100"/>
      <c r="AS2805" s="101"/>
      <c r="AT2805" s="7"/>
    </row>
    <row r="2806" spans="1:46" ht="11.25">
      <c r="K2806" s="125"/>
      <c r="L2806" s="1"/>
      <c r="M2806" s="1"/>
      <c r="N2806" s="1"/>
      <c r="O2806" s="1"/>
      <c r="P2806" s="1"/>
      <c r="Q2806" s="1"/>
      <c r="R2806" s="101"/>
      <c r="S2806" s="7"/>
      <c r="T2806" s="34"/>
      <c r="U2806" s="2"/>
      <c r="V2806" s="1"/>
      <c r="W2806" s="1"/>
      <c r="X2806" s="1"/>
      <c r="Y2806" s="1"/>
      <c r="Z2806" s="125"/>
      <c r="AA2806" s="1"/>
      <c r="AB2806" s="34"/>
      <c r="AC2806" s="2"/>
      <c r="AD2806" s="1"/>
      <c r="AE2806" s="1"/>
      <c r="AF2806" s="101"/>
      <c r="AG2806" s="1"/>
      <c r="AH2806" s="125"/>
      <c r="AI2806" s="1"/>
      <c r="AJ2806" s="100"/>
      <c r="AK2806" s="1"/>
      <c r="AL2806" s="1"/>
      <c r="AM2806" s="1"/>
      <c r="AN2806" s="1"/>
      <c r="AO2806" s="22"/>
      <c r="AP2806" s="34"/>
      <c r="AQ2806" s="1"/>
      <c r="AR2806" s="100"/>
      <c r="AS2806" s="101"/>
      <c r="AT2806" s="7"/>
    </row>
    <row r="2807" spans="1:46" ht="11.25">
      <c r="K2807" s="125"/>
      <c r="L2807" s="1"/>
      <c r="M2807" s="1"/>
      <c r="N2807" s="1"/>
      <c r="O2807" s="1"/>
      <c r="P2807" s="1"/>
      <c r="Q2807" s="1"/>
      <c r="R2807" s="101"/>
      <c r="S2807" s="7"/>
      <c r="T2807" s="34"/>
      <c r="U2807" s="2"/>
      <c r="V2807" s="1"/>
      <c r="W2807" s="1"/>
      <c r="X2807" s="1"/>
      <c r="Y2807" s="1"/>
      <c r="Z2807" s="125"/>
      <c r="AA2807" s="1"/>
      <c r="AB2807" s="34"/>
      <c r="AC2807" s="2"/>
      <c r="AD2807" s="1"/>
      <c r="AE2807" s="1"/>
      <c r="AF2807" s="101"/>
      <c r="AG2807" s="1"/>
      <c r="AH2807" s="125"/>
      <c r="AI2807" s="1"/>
      <c r="AJ2807" s="100"/>
      <c r="AK2807" s="1"/>
      <c r="AL2807" s="1"/>
      <c r="AM2807" s="1"/>
      <c r="AN2807" s="1"/>
      <c r="AO2807" s="22"/>
      <c r="AP2807" s="34"/>
      <c r="AQ2807" s="1"/>
      <c r="AR2807" s="100"/>
      <c r="AS2807" s="101"/>
      <c r="AT2807" s="7"/>
    </row>
    <row r="2808" spans="1:46" ht="11.25">
      <c r="K2808" s="125"/>
      <c r="L2808" s="1"/>
      <c r="M2808" s="1"/>
      <c r="N2808" s="1"/>
      <c r="O2808" s="1"/>
      <c r="P2808" s="1"/>
      <c r="Q2808" s="1"/>
      <c r="R2808" s="101"/>
      <c r="S2808" s="7"/>
      <c r="T2808" s="34"/>
      <c r="U2808" s="2"/>
      <c r="V2808" s="1"/>
      <c r="W2808" s="1"/>
      <c r="X2808" s="1"/>
      <c r="Y2808" s="1"/>
      <c r="Z2808" s="125"/>
      <c r="AA2808" s="1"/>
      <c r="AB2808" s="34"/>
      <c r="AC2808" s="2"/>
      <c r="AD2808" s="1"/>
      <c r="AE2808" s="1"/>
      <c r="AF2808" s="101"/>
      <c r="AG2808" s="1"/>
      <c r="AH2808" s="125"/>
      <c r="AI2808" s="1"/>
      <c r="AJ2808" s="100"/>
      <c r="AK2808" s="1"/>
      <c r="AL2808" s="1"/>
      <c r="AM2808" s="1"/>
      <c r="AN2808" s="1"/>
      <c r="AO2808" s="22"/>
      <c r="AP2808" s="34"/>
      <c r="AQ2808" s="1"/>
      <c r="AR2808" s="100"/>
      <c r="AS2808" s="101"/>
      <c r="AT2808" s="7"/>
    </row>
    <row r="2809" spans="1:46" ht="11.25" customHeight="1">
      <c r="K2809" s="125"/>
      <c r="L2809" s="1"/>
      <c r="M2809" s="1"/>
      <c r="N2809" s="1"/>
      <c r="O2809" s="1"/>
      <c r="P2809" s="1"/>
      <c r="Q2809" s="1"/>
      <c r="R2809" s="101"/>
      <c r="S2809" s="7"/>
      <c r="T2809" s="34"/>
      <c r="U2809" s="2"/>
      <c r="V2809" s="1"/>
      <c r="W2809" s="1"/>
      <c r="X2809" s="1"/>
      <c r="Y2809" s="1"/>
      <c r="Z2809" s="125"/>
      <c r="AA2809" s="1"/>
      <c r="AB2809" s="34"/>
      <c r="AC2809" s="2"/>
      <c r="AD2809" s="1"/>
      <c r="AE2809" s="1"/>
      <c r="AF2809" s="101"/>
      <c r="AG2809" s="1"/>
      <c r="AH2809" s="125"/>
      <c r="AI2809" s="1"/>
      <c r="AJ2809" s="100"/>
      <c r="AK2809" s="1"/>
      <c r="AL2809" s="1"/>
      <c r="AM2809" s="1"/>
      <c r="AN2809" s="1"/>
      <c r="AO2809" s="22"/>
      <c r="AP2809" s="34"/>
      <c r="AQ2809" s="1"/>
      <c r="AR2809" s="100"/>
      <c r="AS2809" s="101"/>
      <c r="AT2809" s="7"/>
    </row>
    <row r="2810" spans="1:46" ht="11.25">
      <c r="K2810" s="125"/>
      <c r="L2810" s="1"/>
      <c r="M2810" s="1"/>
      <c r="N2810" s="1"/>
      <c r="O2810" s="1"/>
      <c r="P2810" s="1"/>
      <c r="Q2810" s="1"/>
      <c r="R2810" s="101"/>
      <c r="S2810" s="7"/>
      <c r="T2810" s="34"/>
      <c r="U2810" s="2"/>
      <c r="V2810" s="1"/>
      <c r="W2810" s="1"/>
      <c r="X2810" s="1"/>
      <c r="Y2810" s="1"/>
      <c r="Z2810" s="125"/>
      <c r="AA2810" s="1"/>
      <c r="AB2810" s="34"/>
      <c r="AC2810" s="2"/>
      <c r="AD2810" s="1"/>
      <c r="AE2810" s="1"/>
      <c r="AF2810" s="101"/>
      <c r="AG2810" s="1"/>
      <c r="AH2810" s="125"/>
      <c r="AI2810" s="1"/>
      <c r="AJ2810" s="100"/>
      <c r="AK2810" s="1"/>
      <c r="AL2810" s="1"/>
      <c r="AM2810" s="1"/>
      <c r="AN2810" s="1"/>
      <c r="AO2810" s="22"/>
      <c r="AP2810" s="34"/>
      <c r="AQ2810" s="1"/>
      <c r="AR2810" s="100"/>
      <c r="AS2810" s="101"/>
      <c r="AT2810" s="7"/>
    </row>
    <row r="2811" spans="1:46" ht="11.25">
      <c r="K2811" s="125"/>
      <c r="L2811" s="1"/>
      <c r="M2811" s="1"/>
      <c r="N2811" s="1"/>
      <c r="O2811" s="1"/>
      <c r="P2811" s="1"/>
      <c r="Q2811" s="1"/>
      <c r="R2811" s="101"/>
      <c r="S2811" s="7"/>
      <c r="T2811" s="34"/>
      <c r="U2811" s="2"/>
      <c r="V2811" s="1"/>
      <c r="W2811" s="1"/>
      <c r="X2811" s="1"/>
      <c r="Y2811" s="1"/>
      <c r="Z2811" s="125"/>
      <c r="AA2811" s="1"/>
      <c r="AB2811" s="34"/>
      <c r="AC2811" s="2"/>
      <c r="AD2811" s="1"/>
      <c r="AE2811" s="1"/>
      <c r="AF2811" s="101"/>
      <c r="AG2811" s="1"/>
      <c r="AH2811" s="125"/>
      <c r="AI2811" s="1"/>
      <c r="AJ2811" s="100"/>
      <c r="AK2811" s="1"/>
      <c r="AL2811" s="1"/>
      <c r="AM2811" s="1"/>
      <c r="AN2811" s="1"/>
      <c r="AO2811" s="22"/>
      <c r="AP2811" s="34"/>
      <c r="AQ2811" s="1"/>
      <c r="AR2811" s="100"/>
      <c r="AS2811" s="101"/>
      <c r="AT2811" s="7"/>
    </row>
    <row r="2812" spans="1:46" ht="11.25">
      <c r="K2812" s="125"/>
      <c r="L2812" s="1"/>
      <c r="M2812" s="1"/>
      <c r="N2812" s="1"/>
      <c r="O2812" s="1"/>
      <c r="P2812" s="1"/>
      <c r="Q2812" s="1"/>
      <c r="R2812" s="101"/>
      <c r="S2812" s="7"/>
      <c r="T2812" s="34"/>
      <c r="U2812" s="2"/>
      <c r="V2812" s="1"/>
      <c r="W2812" s="1"/>
      <c r="X2812" s="1"/>
      <c r="Y2812" s="1"/>
      <c r="Z2812" s="125"/>
      <c r="AA2812" s="1"/>
      <c r="AB2812" s="34"/>
      <c r="AC2812" s="2"/>
      <c r="AD2812" s="1"/>
      <c r="AE2812" s="1"/>
      <c r="AF2812" s="101"/>
      <c r="AG2812" s="1"/>
      <c r="AH2812" s="125"/>
      <c r="AI2812" s="1"/>
      <c r="AJ2812" s="100"/>
      <c r="AK2812" s="1"/>
      <c r="AL2812" s="1"/>
      <c r="AM2812" s="1"/>
      <c r="AN2812" s="1"/>
      <c r="AO2812" s="22"/>
      <c r="AP2812" s="34"/>
      <c r="AQ2812" s="1"/>
      <c r="AR2812" s="100"/>
      <c r="AS2812" s="101"/>
      <c r="AT2812" s="7"/>
    </row>
    <row r="2813" spans="1:46" ht="11.25">
      <c r="K2813" s="125"/>
      <c r="L2813" s="1"/>
      <c r="M2813" s="1"/>
      <c r="N2813" s="1"/>
      <c r="O2813" s="1"/>
      <c r="P2813" s="1"/>
      <c r="Q2813" s="1"/>
      <c r="R2813" s="101"/>
      <c r="S2813" s="7"/>
      <c r="T2813" s="34"/>
      <c r="U2813" s="2"/>
      <c r="V2813" s="1"/>
      <c r="W2813" s="1"/>
      <c r="X2813" s="1"/>
      <c r="Y2813" s="1"/>
      <c r="Z2813" s="125"/>
      <c r="AA2813" s="1"/>
      <c r="AB2813" s="34"/>
      <c r="AC2813" s="2"/>
      <c r="AD2813" s="1"/>
      <c r="AE2813" s="1"/>
      <c r="AF2813" s="101"/>
      <c r="AG2813" s="1"/>
      <c r="AH2813" s="125"/>
      <c r="AI2813" s="1"/>
      <c r="AJ2813" s="100"/>
      <c r="AK2813" s="1"/>
      <c r="AL2813" s="1"/>
      <c r="AM2813" s="1"/>
      <c r="AN2813" s="1"/>
      <c r="AO2813" s="22"/>
      <c r="AP2813" s="34"/>
      <c r="AQ2813" s="1"/>
      <c r="AR2813" s="100"/>
      <c r="AS2813" s="101"/>
      <c r="AT2813" s="7"/>
    </row>
    <row r="2814" spans="1:46" ht="11.25" customHeight="1">
      <c r="K2814" s="125"/>
      <c r="L2814" s="1"/>
      <c r="M2814" s="1"/>
      <c r="N2814" s="1"/>
      <c r="O2814" s="1"/>
      <c r="P2814" s="1"/>
      <c r="Q2814" s="1"/>
      <c r="R2814" s="101"/>
      <c r="S2814" s="7"/>
      <c r="T2814" s="34"/>
      <c r="U2814" s="2"/>
      <c r="V2814" s="1"/>
      <c r="W2814" s="1"/>
      <c r="X2814" s="1"/>
      <c r="Y2814" s="1"/>
      <c r="Z2814" s="125"/>
      <c r="AA2814" s="1"/>
      <c r="AB2814" s="34"/>
      <c r="AC2814" s="2"/>
      <c r="AD2814" s="1"/>
      <c r="AE2814" s="1"/>
      <c r="AF2814" s="101"/>
      <c r="AG2814" s="1"/>
      <c r="AH2814" s="125"/>
      <c r="AI2814" s="1"/>
      <c r="AJ2814" s="100"/>
      <c r="AK2814" s="1"/>
      <c r="AL2814" s="1"/>
      <c r="AM2814" s="1"/>
      <c r="AN2814" s="1"/>
      <c r="AO2814" s="22"/>
      <c r="AP2814" s="34"/>
      <c r="AQ2814" s="1"/>
      <c r="AR2814" s="100"/>
      <c r="AS2814" s="101"/>
      <c r="AT2814" s="7"/>
    </row>
    <row r="2815" spans="1:46" ht="11.25">
      <c r="A2815" s="4"/>
      <c r="C2815" s="350"/>
      <c r="D2815" s="1"/>
    </row>
    <row r="2816" spans="1:46" ht="11.25">
      <c r="A2816" s="4"/>
      <c r="C2816" s="350"/>
      <c r="D2816" s="1"/>
    </row>
    <row r="2817" spans="1:4" ht="11.25">
      <c r="A2817" s="4"/>
      <c r="C2817" s="350"/>
      <c r="D2817" s="1"/>
    </row>
    <row r="2818" spans="1:4" ht="11.25">
      <c r="A2818" s="4"/>
      <c r="C2818" s="350"/>
      <c r="D2818" s="1"/>
    </row>
    <row r="2819" spans="1:4" ht="11.25">
      <c r="A2819" s="4"/>
      <c r="C2819" s="350"/>
      <c r="D2819" s="1"/>
    </row>
    <row r="2820" spans="1:4" ht="11.25">
      <c r="A2820" s="4"/>
      <c r="C2820" s="350"/>
      <c r="D2820" s="1"/>
    </row>
    <row r="2821" spans="1:4" ht="11.25">
      <c r="A2821" s="4"/>
      <c r="C2821" s="350"/>
      <c r="D2821" s="1"/>
    </row>
    <row r="2822" spans="1:4" ht="11.25">
      <c r="A2822" s="4"/>
      <c r="C2822" s="350"/>
      <c r="D2822" s="1"/>
    </row>
    <row r="2823" spans="1:4" ht="11.25">
      <c r="A2823" s="4"/>
      <c r="C2823" s="350"/>
      <c r="D2823" s="1"/>
    </row>
    <row r="2824" spans="1:4" ht="11.25">
      <c r="A2824" s="4"/>
      <c r="C2824" s="350"/>
      <c r="D2824" s="1"/>
    </row>
    <row r="2825" spans="1:4" ht="11.25">
      <c r="A2825" s="4"/>
      <c r="C2825" s="350"/>
      <c r="D2825" s="1"/>
    </row>
    <row r="2826" spans="1:4" ht="11.25">
      <c r="A2826" s="4"/>
      <c r="C2826" s="350"/>
      <c r="D2826" s="1"/>
    </row>
    <row r="2827" spans="1:4" ht="11.25">
      <c r="A2827" s="4"/>
      <c r="C2827" s="350"/>
      <c r="D2827" s="1"/>
    </row>
    <row r="2828" spans="1:4" ht="11.25">
      <c r="A2828" s="4"/>
      <c r="C2828" s="350"/>
      <c r="D2828" s="1"/>
    </row>
    <row r="2829" spans="1:4" ht="11.25">
      <c r="A2829" s="4"/>
      <c r="C2829" s="350"/>
      <c r="D2829" s="1"/>
    </row>
    <row r="2830" spans="1:4" ht="11.25">
      <c r="A2830" s="4"/>
      <c r="C2830" s="350"/>
      <c r="D2830" s="1"/>
    </row>
    <row r="2831" spans="1:4" ht="11.25">
      <c r="A2831" s="4"/>
      <c r="C2831" s="350"/>
      <c r="D2831" s="1"/>
    </row>
    <row r="2832" spans="1:4" ht="11.25">
      <c r="A2832" s="4"/>
      <c r="C2832" s="350"/>
      <c r="D2832" s="1"/>
    </row>
    <row r="2833" spans="1:4" ht="11.25">
      <c r="A2833" s="4"/>
      <c r="C2833" s="350"/>
      <c r="D2833" s="1"/>
    </row>
    <row r="2834" spans="1:4" ht="11.25">
      <c r="A2834" s="4"/>
      <c r="C2834" s="350"/>
      <c r="D2834" s="1"/>
    </row>
    <row r="2835" spans="1:4" ht="11.25">
      <c r="A2835" s="4"/>
      <c r="C2835" s="350"/>
      <c r="D2835" s="1"/>
    </row>
    <row r="2836" spans="1:4" ht="11.25">
      <c r="A2836" s="4"/>
      <c r="C2836" s="350"/>
      <c r="D2836" s="1"/>
    </row>
    <row r="2837" spans="1:4" ht="11.25">
      <c r="A2837" s="4"/>
      <c r="C2837" s="350"/>
      <c r="D2837" s="1"/>
    </row>
    <row r="2838" spans="1:4" ht="11.25">
      <c r="A2838" s="4"/>
      <c r="C2838" s="350"/>
      <c r="D2838" s="1"/>
    </row>
    <row r="2839" spans="1:4" ht="11.25">
      <c r="A2839" s="4"/>
      <c r="C2839" s="350"/>
      <c r="D2839" s="1"/>
    </row>
    <row r="2840" spans="1:4" ht="11.25">
      <c r="A2840" s="4"/>
      <c r="C2840" s="350"/>
      <c r="D2840" s="1"/>
    </row>
    <row r="2841" spans="1:4" ht="11.25">
      <c r="A2841" s="4"/>
      <c r="C2841" s="350"/>
      <c r="D2841" s="1"/>
    </row>
    <row r="2842" spans="1:4" ht="11.25">
      <c r="A2842" s="4"/>
      <c r="C2842" s="350"/>
      <c r="D2842" s="1"/>
    </row>
    <row r="2843" spans="1:4" ht="11.25">
      <c r="A2843" s="4"/>
      <c r="C2843" s="350"/>
      <c r="D2843" s="1"/>
    </row>
    <row r="2844" spans="1:4" ht="11.25">
      <c r="A2844" s="4"/>
      <c r="C2844" s="350"/>
      <c r="D2844" s="1"/>
    </row>
    <row r="2845" spans="1:4" ht="11.25">
      <c r="A2845" s="4"/>
      <c r="C2845" s="350"/>
      <c r="D2845" s="1"/>
    </row>
    <row r="2846" spans="1:4" ht="11.25">
      <c r="A2846" s="4"/>
      <c r="C2846" s="350"/>
      <c r="D2846" s="1"/>
    </row>
    <row r="2847" spans="1:4" ht="11.25">
      <c r="A2847" s="4"/>
      <c r="C2847" s="350"/>
      <c r="D2847" s="1"/>
    </row>
    <row r="2848" spans="1:4" ht="11.25">
      <c r="A2848" s="4"/>
      <c r="C2848" s="350"/>
      <c r="D2848" s="1"/>
    </row>
    <row r="2849" spans="1:4" ht="11.25">
      <c r="A2849" s="4"/>
      <c r="C2849" s="350"/>
      <c r="D2849" s="1"/>
    </row>
    <row r="2850" spans="1:4" ht="11.25">
      <c r="A2850" s="4"/>
      <c r="C2850" s="350"/>
      <c r="D2850" s="1"/>
    </row>
    <row r="2851" spans="1:4" ht="11.25">
      <c r="A2851" s="4"/>
      <c r="C2851" s="350"/>
      <c r="D2851" s="1"/>
    </row>
    <row r="2852" spans="1:4" ht="11.25">
      <c r="A2852" s="4"/>
      <c r="C2852" s="350"/>
      <c r="D2852" s="1"/>
    </row>
    <row r="2853" spans="1:4" ht="11.25">
      <c r="A2853" s="4"/>
      <c r="C2853" s="350"/>
      <c r="D2853" s="1"/>
    </row>
    <row r="2854" spans="1:4" ht="11.25">
      <c r="A2854" s="4"/>
      <c r="C2854" s="350"/>
      <c r="D2854" s="1"/>
    </row>
    <row r="2855" spans="1:4" ht="11.25">
      <c r="A2855" s="4"/>
      <c r="C2855" s="350"/>
      <c r="D2855" s="1"/>
    </row>
    <row r="2856" spans="1:4" ht="11.25">
      <c r="A2856" s="4"/>
      <c r="C2856" s="350"/>
      <c r="D2856" s="1"/>
    </row>
    <row r="2857" spans="1:4" ht="11.25">
      <c r="A2857" s="4"/>
      <c r="C2857" s="350"/>
      <c r="D2857" s="1"/>
    </row>
    <row r="2858" spans="1:4" ht="11.25">
      <c r="A2858" s="4"/>
      <c r="C2858" s="350"/>
      <c r="D2858" s="1"/>
    </row>
    <row r="2859" spans="1:4" ht="11.25">
      <c r="A2859" s="4"/>
      <c r="C2859" s="350"/>
      <c r="D2859" s="1"/>
    </row>
    <row r="2860" spans="1:4" ht="11.25">
      <c r="A2860" s="4"/>
      <c r="C2860" s="350"/>
      <c r="D2860" s="1"/>
    </row>
    <row r="2861" spans="1:4" ht="11.25">
      <c r="A2861" s="4"/>
      <c r="C2861" s="350"/>
      <c r="D2861" s="1"/>
    </row>
    <row r="2862" spans="1:4" ht="11.25">
      <c r="A2862" s="4"/>
      <c r="C2862" s="350"/>
      <c r="D2862" s="1"/>
    </row>
    <row r="2863" spans="1:4" ht="11.25">
      <c r="A2863" s="4"/>
      <c r="C2863" s="350"/>
      <c r="D2863" s="1"/>
    </row>
    <row r="2864" spans="1:4" ht="11.25">
      <c r="A2864" s="4"/>
      <c r="C2864" s="350"/>
      <c r="D2864" s="1"/>
    </row>
    <row r="2865" spans="1:4" ht="11.25">
      <c r="A2865" s="4"/>
      <c r="C2865" s="350"/>
      <c r="D2865" s="1"/>
    </row>
    <row r="2866" spans="1:4" ht="11.25"/>
    <row r="2867" spans="1:4" ht="11.25"/>
    <row r="2868" spans="1:4" ht="11.25"/>
    <row r="2869" spans="1:4" ht="11.25"/>
    <row r="2870" spans="1:4" ht="11.25"/>
    <row r="2871" spans="1:4" ht="11.25"/>
    <row r="2872" spans="1:4" ht="11.25"/>
    <row r="2873" spans="1:4" ht="11.25"/>
    <row r="2874" spans="1:4" ht="11.25"/>
    <row r="2875" spans="1:4" ht="11.25"/>
    <row r="2876" spans="1:4" ht="11.25"/>
    <row r="2877" spans="1:4" ht="11.25"/>
    <row r="2878" spans="1:4" ht="11.25"/>
    <row r="2879" spans="1:4" ht="11.25"/>
    <row r="2880" spans="1:4" ht="11.25"/>
    <row r="2881" ht="11.25"/>
    <row r="2882" ht="11.25"/>
    <row r="2883" ht="11.25"/>
    <row r="2884" ht="11.25"/>
    <row r="2885" ht="11.25"/>
    <row r="2886" ht="11.25"/>
    <row r="2887" ht="11.25"/>
    <row r="2888" ht="11.25"/>
    <row r="2889" ht="11.25"/>
    <row r="2890" ht="11.25"/>
    <row r="2891" ht="11.25"/>
    <row r="2892" ht="12.75" customHeight="1"/>
    <row r="2893" ht="12.75" customHeight="1"/>
    <row r="2894" ht="12.75" customHeight="1"/>
    <row r="2895" ht="12.75" customHeight="1"/>
    <row r="2896" ht="12.75" customHeight="1"/>
    <row r="2897" ht="12.75" customHeight="1"/>
    <row r="2898" ht="12.75" customHeight="1"/>
    <row r="2899" ht="12.75" customHeight="1"/>
    <row r="2900" ht="12.75" customHeight="1"/>
    <row r="2901" ht="12.75" customHeight="1"/>
    <row r="2902" ht="12.75" customHeight="1"/>
    <row r="2903" ht="12.75" customHeight="1"/>
    <row r="2904" ht="12.75" customHeight="1"/>
    <row r="2905" ht="12.75" customHeight="1"/>
    <row r="2906" ht="12.75" customHeight="1"/>
    <row r="2907" ht="12.75" customHeight="1"/>
    <row r="2908" ht="12.75" customHeight="1"/>
    <row r="2909" ht="12.75" customHeight="1"/>
    <row r="2910" ht="12.75" customHeight="1"/>
    <row r="2911" ht="12.75" customHeight="1"/>
    <row r="2912" ht="12.75" customHeight="1"/>
    <row r="2913" ht="12.75" customHeight="1"/>
    <row r="2914" ht="12.75" customHeight="1"/>
    <row r="2915" ht="12.75" customHeight="1"/>
    <row r="2916" ht="12.75" customHeight="1"/>
    <row r="2917" ht="12.75" customHeight="1"/>
    <row r="2918" ht="12.75" customHeight="1"/>
    <row r="2919" ht="12.75" customHeight="1"/>
    <row r="2920" ht="12.75" customHeight="1"/>
    <row r="2921" ht="12.75" customHeight="1"/>
    <row r="2922" ht="12.75" customHeight="1"/>
    <row r="2923" ht="12.75" customHeight="1"/>
    <row r="2924" ht="12.75" customHeight="1"/>
    <row r="2925" ht="12.75" customHeight="1"/>
    <row r="2926" ht="12.75" customHeight="1"/>
    <row r="2927" ht="12.75" customHeight="1"/>
    <row r="2928" ht="12.75" customHeight="1"/>
    <row r="2929" ht="12.75" customHeight="1"/>
    <row r="2930" ht="12.75" customHeight="1"/>
    <row r="2931" ht="12.75" customHeight="1"/>
    <row r="2932" ht="12.75" customHeight="1"/>
    <row r="2933" ht="12.75" customHeight="1"/>
    <row r="2934" ht="12.75" customHeight="1"/>
    <row r="2935" ht="12.75" customHeight="1"/>
    <row r="2936" ht="12.75" customHeight="1"/>
    <row r="2937" ht="12.75" customHeight="1"/>
    <row r="2938" ht="12.75" customHeight="1"/>
    <row r="2939" ht="12.75" customHeight="1"/>
    <row r="2940" ht="12.75" customHeight="1"/>
    <row r="2941" ht="12.75" customHeight="1"/>
    <row r="2942" ht="12.75" customHeight="1"/>
    <row r="2943" ht="12.75" customHeight="1"/>
    <row r="2944" ht="12.75" customHeight="1"/>
    <row r="2945" ht="12.75" customHeight="1"/>
    <row r="2946" ht="12.75" customHeight="1"/>
    <row r="2947" ht="12.75" customHeight="1"/>
    <row r="2948" ht="12.75" customHeight="1"/>
    <row r="2949" ht="12.75" customHeight="1"/>
    <row r="2950" ht="12.75" customHeight="1"/>
    <row r="2951" ht="12.75" customHeight="1"/>
    <row r="2952" ht="12.75" customHeight="1"/>
    <row r="2953" ht="12.75" customHeight="1"/>
    <row r="2954" ht="12.75" customHeight="1"/>
    <row r="2955" ht="12.75" customHeight="1"/>
    <row r="2956" ht="12.75" customHeight="1"/>
    <row r="2957" ht="12.75" customHeight="1"/>
    <row r="2958" ht="12.75" customHeight="1"/>
    <row r="2959" ht="12.75" customHeight="1"/>
    <row r="2960" ht="12.75" customHeight="1"/>
    <row r="2961" ht="12.75" customHeight="1"/>
    <row r="2962" ht="12.75" customHeight="1"/>
    <row r="2963" ht="12.75" customHeight="1"/>
    <row r="2964" ht="12.75" customHeight="1"/>
    <row r="2965" ht="12.75" customHeight="1"/>
    <row r="2966" ht="12.75" customHeight="1"/>
    <row r="2967" ht="12.75" customHeight="1"/>
    <row r="2968" ht="12.75" customHeight="1"/>
    <row r="2969" ht="12.75" customHeight="1"/>
    <row r="2970" ht="12.75" customHeight="1"/>
    <row r="2971" ht="12.75" customHeight="1"/>
    <row r="2972" ht="12.75" customHeight="1"/>
    <row r="2973" ht="12.75" customHeight="1"/>
    <row r="2974" ht="12.75" customHeight="1"/>
    <row r="2975" ht="12.75" customHeight="1"/>
    <row r="2976" ht="12.75" customHeight="1"/>
    <row r="2977" ht="12.75" customHeight="1"/>
    <row r="2978" ht="12.75" customHeight="1"/>
    <row r="2979" ht="12.75" customHeight="1"/>
    <row r="2980" ht="12.75" customHeight="1"/>
    <row r="2981" ht="12.75" customHeight="1"/>
    <row r="2982" ht="12.75" customHeight="1"/>
    <row r="2983" ht="12.75" customHeight="1"/>
    <row r="2984" ht="12.75" customHeight="1"/>
    <row r="2985" ht="12.75" customHeight="1"/>
    <row r="2986" ht="12.75" customHeight="1"/>
    <row r="2987" ht="12.75" customHeight="1"/>
    <row r="2988" ht="12.75" customHeight="1"/>
    <row r="2989" ht="12.75" customHeight="1"/>
    <row r="2990" ht="12.75" customHeight="1"/>
    <row r="2991" ht="12.75" customHeight="1"/>
    <row r="2992" ht="12.75" customHeight="1"/>
    <row r="2993" ht="12.75" customHeight="1"/>
    <row r="2994" ht="12.75" customHeight="1"/>
    <row r="2995" ht="12.75" customHeight="1"/>
    <row r="2996" ht="12.75" customHeight="1"/>
    <row r="2997" ht="12.75" customHeight="1"/>
    <row r="2998" ht="12.75" customHeight="1"/>
    <row r="2999" ht="12.75" customHeight="1"/>
    <row r="3000" ht="12.75" customHeight="1"/>
    <row r="3001" ht="12.75" customHeight="1"/>
    <row r="3002" ht="12.75" customHeight="1"/>
    <row r="3003" ht="12.75" customHeight="1"/>
    <row r="3004" ht="12.75" customHeight="1"/>
    <row r="3005" ht="12.75" customHeight="1"/>
    <row r="3006" ht="12.75" customHeight="1"/>
    <row r="3007" ht="12.75" customHeight="1"/>
    <row r="3008" ht="12.75" customHeight="1"/>
    <row r="3009" ht="12.75" customHeight="1"/>
    <row r="3010" ht="12.75" customHeight="1"/>
    <row r="3011" ht="12.75" customHeight="1"/>
    <row r="3012" ht="12.75" customHeight="1"/>
    <row r="3013" ht="12.75" customHeight="1"/>
    <row r="3014" ht="12.75" customHeight="1"/>
    <row r="3015" ht="12.75" customHeight="1"/>
    <row r="3016" ht="12.75" customHeight="1"/>
    <row r="3017" ht="12.75" customHeight="1"/>
    <row r="3018" ht="12.75" customHeight="1"/>
    <row r="3019" ht="12.75" customHeight="1"/>
    <row r="3020" ht="12.75" customHeight="1"/>
    <row r="3021" ht="12.75" customHeight="1"/>
    <row r="3022" ht="12.75" customHeight="1"/>
    <row r="3023" ht="12.75" customHeight="1"/>
    <row r="3024" ht="12.75" customHeight="1"/>
    <row r="3025" ht="12.75" customHeight="1"/>
    <row r="3026" ht="12.75" customHeight="1"/>
    <row r="3027" ht="12.75" customHeight="1"/>
    <row r="3028" ht="12.75" customHeight="1"/>
    <row r="3029" ht="12.75" customHeight="1"/>
    <row r="3030" ht="12.75" customHeight="1"/>
    <row r="3031" ht="12.75" customHeight="1"/>
    <row r="3032" ht="12.75" customHeight="1"/>
    <row r="3033" ht="12.75" customHeight="1"/>
    <row r="3034" ht="12.75" customHeight="1"/>
    <row r="3035" ht="12.75" customHeight="1"/>
    <row r="3036" ht="12.75" customHeight="1"/>
    <row r="3037" ht="12.75" customHeight="1"/>
    <row r="3038" ht="12.75" customHeight="1"/>
    <row r="3039" ht="12.75" customHeight="1"/>
    <row r="3040" ht="12.75" customHeight="1"/>
    <row r="3041" ht="12.75" customHeight="1"/>
    <row r="3042" ht="12.75" customHeight="1"/>
    <row r="3043" ht="12.75" customHeight="1"/>
    <row r="3044" ht="12.75" customHeight="1"/>
    <row r="3045" ht="12.75" customHeight="1"/>
    <row r="3046" ht="12.75" customHeight="1"/>
    <row r="3047" ht="12.75" customHeight="1"/>
    <row r="3048" ht="12.75" customHeight="1"/>
    <row r="3049" ht="12.75" customHeight="1"/>
    <row r="3050" ht="12.75" customHeight="1"/>
    <row r="3051" ht="12.75" customHeight="1"/>
    <row r="3052" ht="12.75" customHeight="1"/>
    <row r="3053" ht="12.75" customHeight="1"/>
    <row r="3054" ht="12.75" customHeight="1"/>
    <row r="3055" ht="12.75" customHeight="1"/>
    <row r="3056" ht="12.75" customHeight="1"/>
    <row r="3057" ht="12.75" customHeight="1"/>
    <row r="3058" ht="12.75" customHeight="1"/>
    <row r="3059" ht="12.75" customHeight="1"/>
    <row r="3060" ht="12.75" customHeight="1"/>
    <row r="3061" ht="12.75" customHeight="1"/>
    <row r="3062" ht="12.75" customHeight="1"/>
    <row r="3063" ht="12.75" customHeight="1"/>
    <row r="3064" ht="12.75" customHeight="1"/>
    <row r="3065" ht="12.75" customHeight="1"/>
    <row r="3066" ht="12.75" customHeight="1"/>
    <row r="3067" ht="12.75" customHeight="1"/>
    <row r="3068" ht="12.75" customHeight="1"/>
    <row r="3069" ht="12.75" customHeight="1"/>
    <row r="3070" ht="12.75" customHeight="1"/>
    <row r="3071" ht="12.75" customHeight="1"/>
    <row r="3072" ht="12.75" customHeight="1"/>
    <row r="3073" ht="12.75" customHeight="1"/>
    <row r="3074" ht="12.75" customHeight="1"/>
    <row r="3075" ht="12.75" customHeight="1"/>
    <row r="3076" ht="12.75" customHeight="1"/>
    <row r="3077" ht="12.75" customHeight="1"/>
    <row r="3078" ht="12.75" customHeight="1"/>
    <row r="3079" ht="12.75" customHeight="1"/>
    <row r="3080" ht="12.75" customHeight="1"/>
    <row r="3081" ht="12.75" customHeight="1"/>
    <row r="3082" ht="12.75" customHeight="1"/>
    <row r="3083" ht="12.75" customHeight="1"/>
    <row r="3084" ht="12.75" customHeight="1"/>
    <row r="3085" ht="12.75" customHeight="1"/>
    <row r="3086" ht="12.75" customHeight="1"/>
    <row r="3087" ht="12.75" customHeight="1"/>
    <row r="3088" ht="12.75" customHeight="1"/>
    <row r="3089" ht="12.75" customHeight="1"/>
    <row r="3090" ht="12.75" customHeight="1"/>
    <row r="3091" ht="12.75" customHeight="1"/>
    <row r="3092" ht="12.75" customHeight="1"/>
    <row r="3093" ht="12.75" customHeight="1"/>
    <row r="3094" ht="12.75" customHeight="1"/>
    <row r="3095" ht="12.75" customHeight="1"/>
    <row r="3096" ht="12.75" customHeight="1"/>
    <row r="3097" ht="12.75" customHeight="1"/>
    <row r="3098" ht="12.75" customHeight="1"/>
    <row r="3099" ht="12.75" customHeight="1"/>
    <row r="3100" ht="12.75" customHeight="1"/>
    <row r="3101" ht="12.75" customHeight="1"/>
    <row r="3102" ht="12.75" customHeight="1"/>
    <row r="3103" ht="12.75" customHeight="1"/>
    <row r="3104" ht="12.75" customHeight="1"/>
    <row r="3105" ht="12.75" customHeight="1"/>
    <row r="3106" ht="12.75" customHeight="1"/>
    <row r="3107" ht="12.75" customHeight="1"/>
    <row r="3108" ht="12.75" customHeight="1"/>
    <row r="3109" ht="12.75" customHeight="1"/>
    <row r="3110" ht="12.75" customHeight="1"/>
    <row r="3111" ht="12.75" customHeight="1"/>
    <row r="3112" ht="12.75" customHeight="1"/>
    <row r="3113" ht="12.75" customHeight="1"/>
    <row r="3114" ht="12.75" customHeight="1"/>
    <row r="3115" ht="12.75" customHeight="1"/>
    <row r="3116" ht="12.75" customHeight="1"/>
    <row r="3117" ht="12.75" customHeight="1"/>
    <row r="3118" ht="12.75" customHeight="1"/>
    <row r="3119" ht="12.75" customHeight="1"/>
    <row r="3120" ht="12.75" customHeight="1"/>
    <row r="3121" ht="12.75" customHeight="1"/>
    <row r="3122" ht="12.75" customHeight="1"/>
    <row r="3123" ht="12.75" customHeight="1"/>
    <row r="3124" ht="12.75" customHeight="1"/>
    <row r="3125" ht="12.75" customHeight="1"/>
    <row r="3126" ht="12.75" customHeight="1"/>
    <row r="3127" ht="12.75" customHeight="1"/>
    <row r="3128" ht="12.75" customHeight="1"/>
    <row r="3129" ht="12.75" customHeight="1"/>
    <row r="3130" ht="12.75" customHeight="1"/>
    <row r="3131" ht="12.75" customHeight="1"/>
    <row r="3132" ht="12.75" customHeight="1"/>
    <row r="3133" ht="12.75" customHeight="1"/>
    <row r="3134" ht="12.75" customHeight="1"/>
    <row r="3135" ht="12.75" customHeight="1"/>
    <row r="3136" ht="12.75" customHeight="1"/>
    <row r="3137" ht="12.75" customHeight="1"/>
    <row r="3138" ht="12.75" customHeight="1"/>
    <row r="3139" ht="12.75" customHeight="1"/>
    <row r="3140" ht="12.75" customHeight="1"/>
    <row r="3141" ht="12.75" customHeight="1"/>
    <row r="3142" ht="12.75" customHeight="1"/>
    <row r="3143" ht="12.75" customHeight="1"/>
    <row r="3144" ht="12.75" customHeight="1"/>
    <row r="3145" ht="12.75" customHeight="1"/>
    <row r="3146" ht="12.75" customHeight="1"/>
    <row r="3147" ht="12.75" customHeight="1"/>
    <row r="3148" ht="12.75" customHeight="1"/>
    <row r="3149" ht="12.75" customHeight="1"/>
    <row r="3150" ht="12.75" customHeight="1"/>
    <row r="3151" ht="12.75" customHeight="1"/>
    <row r="3152" ht="12.75" customHeight="1"/>
    <row r="3153" ht="12.75" customHeight="1"/>
    <row r="3154" ht="12.75" customHeight="1"/>
    <row r="3155" ht="12.75" customHeight="1"/>
    <row r="3156" ht="12.75" customHeight="1"/>
    <row r="3157" ht="12.75" customHeight="1"/>
    <row r="3158" ht="12.75" customHeight="1"/>
    <row r="3159" ht="12.75" customHeight="1"/>
    <row r="3160" ht="12.75" customHeight="1"/>
    <row r="3161" ht="12.75" customHeight="1"/>
    <row r="3162" ht="12.75" customHeight="1"/>
    <row r="3163" ht="12.75" customHeight="1"/>
    <row r="3164" ht="12.75" customHeight="1"/>
    <row r="3165" ht="12.75" customHeight="1"/>
    <row r="3166" ht="12.75" customHeight="1"/>
    <row r="3167" ht="12.75" customHeight="1"/>
    <row r="3168" ht="12.75" customHeight="1"/>
    <row r="3169" ht="12.75" customHeight="1"/>
    <row r="3170" ht="12.75" customHeight="1"/>
    <row r="3171" ht="12.75" customHeight="1"/>
    <row r="3172" ht="12.75" customHeight="1"/>
    <row r="3173" ht="12.75" customHeight="1"/>
    <row r="3174" ht="12.75" customHeight="1"/>
    <row r="3175" ht="12.75" customHeight="1"/>
    <row r="3176" ht="12.75" customHeight="1"/>
    <row r="3177" ht="12.75" customHeight="1"/>
    <row r="3178" ht="12.75" customHeight="1"/>
    <row r="3179" ht="12.75" customHeight="1"/>
    <row r="3180" ht="12.75" customHeight="1"/>
    <row r="3181" ht="12.75" customHeight="1"/>
    <row r="3182" ht="12.75" customHeight="1"/>
    <row r="3183" ht="12.75" customHeight="1"/>
    <row r="3184" ht="12.75" customHeight="1"/>
    <row r="3185" ht="12.75" customHeight="1"/>
    <row r="3186" ht="12.75" customHeight="1"/>
    <row r="3187" ht="12.75" customHeight="1"/>
    <row r="3188" ht="12.75" customHeight="1"/>
    <row r="3189" ht="12.75" customHeight="1"/>
    <row r="3190" ht="12.75" customHeight="1"/>
    <row r="3191" ht="12.75" customHeight="1"/>
    <row r="3192" ht="12.75" customHeight="1"/>
    <row r="3193" ht="12.75" customHeight="1"/>
    <row r="3194" ht="12.75" customHeight="1"/>
    <row r="3195" ht="12.75" customHeight="1"/>
    <row r="3196" ht="12.75" customHeight="1"/>
    <row r="3197" ht="12.75" customHeight="1"/>
    <row r="3198" ht="12.75" customHeight="1"/>
    <row r="3199" ht="12.75" customHeight="1"/>
    <row r="3200" ht="12.75" customHeight="1"/>
    <row r="3201" ht="12.75" customHeight="1"/>
    <row r="3202" ht="12.75" customHeight="1"/>
    <row r="3203" ht="12.75" customHeight="1"/>
    <row r="3204" ht="12.75" customHeight="1"/>
    <row r="3205" ht="12.75" customHeight="1"/>
    <row r="3206" ht="12.75" customHeight="1"/>
    <row r="3207" ht="12.75" customHeight="1"/>
    <row r="3208" ht="12.75" customHeight="1"/>
    <row r="3209" ht="12.75" customHeight="1"/>
    <row r="3210" ht="12.75" customHeight="1"/>
    <row r="3211" ht="12.75" customHeight="1"/>
    <row r="3212" ht="12.75" customHeight="1"/>
    <row r="3213" ht="12.75" customHeight="1"/>
    <row r="3214" ht="12.75" customHeight="1"/>
    <row r="3215" ht="12.75" customHeight="1"/>
    <row r="3216" ht="12.75" customHeight="1"/>
    <row r="3217" ht="12.75" customHeight="1"/>
    <row r="3218" ht="12.75" customHeight="1"/>
    <row r="3219" ht="12.75" customHeight="1"/>
    <row r="3220" ht="12.75" customHeight="1"/>
    <row r="3221" ht="12.75" customHeight="1"/>
    <row r="3222" ht="12.75" customHeight="1"/>
    <row r="3223" ht="12.75" customHeight="1"/>
    <row r="3224" ht="12.75" customHeight="1"/>
    <row r="3225" ht="12.75" customHeight="1"/>
    <row r="3226" ht="12.75" customHeight="1"/>
    <row r="3227" ht="12.75" customHeight="1"/>
    <row r="3228" ht="12.75" customHeight="1"/>
    <row r="3229" ht="12.75" customHeight="1"/>
    <row r="3230" ht="12.75" customHeight="1"/>
    <row r="3231" ht="12.75" customHeight="1"/>
    <row r="3232" ht="12.75" customHeight="1"/>
    <row r="3233" ht="12.75" customHeight="1"/>
    <row r="3234" ht="12.75" customHeight="1"/>
    <row r="3235" ht="12.75" customHeight="1"/>
    <row r="3236" ht="12.75" customHeight="1"/>
    <row r="3237" ht="12.75" customHeight="1"/>
    <row r="3238" ht="12.75" customHeight="1"/>
    <row r="3239" ht="12.75" customHeight="1"/>
    <row r="3240" ht="12.75" customHeight="1"/>
    <row r="3241" ht="12.75" customHeight="1"/>
    <row r="3242" ht="12.75" customHeight="1"/>
    <row r="3243" ht="12.75" customHeight="1"/>
    <row r="3244" ht="12.75" customHeight="1"/>
    <row r="3245" ht="12.75" customHeight="1"/>
    <row r="3246" ht="12.75" customHeight="1"/>
    <row r="3247" ht="12.75" customHeight="1"/>
    <row r="3248" ht="12.75" customHeight="1"/>
    <row r="3249" ht="12.75" customHeight="1"/>
    <row r="3250" ht="12.75" customHeight="1"/>
    <row r="3251" ht="12.75" customHeight="1"/>
    <row r="3252" ht="12.75" customHeight="1"/>
    <row r="3253" ht="12.75" customHeight="1"/>
    <row r="3254" ht="12.75" customHeight="1"/>
    <row r="3255" ht="12.75" customHeight="1"/>
    <row r="3256" ht="12.75" customHeight="1"/>
    <row r="3257" ht="12.75" customHeight="1"/>
    <row r="3258" ht="12.75" customHeight="1"/>
    <row r="3259" ht="12.75" customHeight="1"/>
    <row r="3260" ht="12.75" customHeight="1"/>
    <row r="3261" ht="12.75" customHeight="1"/>
    <row r="3262" ht="12.75" customHeight="1"/>
    <row r="3263" ht="12.75" customHeight="1"/>
    <row r="3264" ht="12.75" customHeight="1"/>
    <row r="3265" ht="12.75" customHeight="1"/>
    <row r="3266" ht="12.75" customHeight="1"/>
    <row r="3267" ht="12.75" customHeight="1"/>
    <row r="3268" ht="12.75" customHeight="1"/>
    <row r="3269" ht="12.75" customHeight="1"/>
    <row r="3270" ht="12.75" customHeight="1"/>
    <row r="3271" ht="12.75" customHeight="1"/>
    <row r="3272" ht="12.75" customHeight="1"/>
    <row r="3273" ht="12.75" customHeight="1"/>
    <row r="3274" ht="12.75" customHeight="1"/>
    <row r="3275" ht="12.75" customHeight="1"/>
    <row r="3276" ht="12.75" customHeight="1"/>
    <row r="3277" ht="12.75" customHeight="1"/>
    <row r="3278" ht="12.75" customHeight="1"/>
    <row r="3279" ht="12.75" customHeight="1"/>
    <row r="3280" ht="12.75" customHeight="1"/>
    <row r="3281" ht="12.75" customHeight="1"/>
    <row r="3282" ht="12.75" customHeight="1"/>
    <row r="3283" ht="12.75" customHeight="1"/>
    <row r="3284" ht="12.75" customHeight="1"/>
    <row r="3285" ht="12.75" customHeight="1"/>
    <row r="3286" ht="12.75" customHeight="1"/>
    <row r="3287" ht="12.75" customHeight="1"/>
    <row r="3288" ht="12.75" customHeight="1"/>
    <row r="3289" ht="12.75" customHeight="1"/>
    <row r="3290" ht="12.75" customHeight="1"/>
    <row r="3291" ht="12.75" customHeight="1"/>
    <row r="3292" ht="12.75" customHeight="1"/>
    <row r="3293" ht="12.75" customHeight="1"/>
    <row r="3294" ht="12.75" customHeight="1"/>
    <row r="3295" ht="12.75" customHeight="1"/>
    <row r="3296" ht="12.75" customHeight="1"/>
    <row r="3297" ht="12.75" customHeight="1"/>
    <row r="3298" ht="12.75" customHeight="1"/>
    <row r="3299" ht="12.75" customHeight="1"/>
    <row r="3300" ht="12.75" customHeight="1"/>
    <row r="3301" ht="12.75" customHeight="1"/>
    <row r="3302" ht="12.75" customHeight="1"/>
    <row r="3303" ht="12.75" customHeight="1"/>
    <row r="3304" ht="12.75" customHeight="1"/>
    <row r="3305" ht="12.75" customHeight="1"/>
    <row r="3306" ht="12.75" customHeight="1"/>
    <row r="3307" ht="12.75" customHeight="1"/>
    <row r="3308" ht="12.75" customHeight="1"/>
    <row r="3309" ht="12.75" customHeight="1"/>
    <row r="3310" ht="12.75" customHeight="1"/>
    <row r="3311" ht="12.75" customHeight="1"/>
    <row r="3312" ht="12.75" customHeight="1"/>
    <row r="3313" ht="12.75" customHeight="1"/>
    <row r="3314" ht="12.75" customHeight="1"/>
    <row r="3315" ht="12.75" customHeight="1"/>
    <row r="3316" ht="12.75" customHeight="1"/>
    <row r="3317" ht="12.75" customHeight="1"/>
    <row r="3318" ht="12.75" customHeight="1"/>
    <row r="3319" ht="12.75" customHeight="1"/>
    <row r="3320" ht="12.75" customHeight="1"/>
    <row r="3321" ht="12.75" customHeight="1"/>
    <row r="3322" ht="12.75" customHeight="1"/>
    <row r="3323" ht="12.75" customHeight="1"/>
    <row r="3324" ht="12.75" customHeight="1"/>
    <row r="3325" ht="12.75" customHeight="1"/>
    <row r="3326" ht="12.75" customHeight="1"/>
    <row r="3327" ht="12.75" customHeight="1"/>
    <row r="3328" ht="12.75" customHeight="1"/>
    <row r="3329" ht="12.75" customHeight="1"/>
    <row r="3330" ht="12.75" customHeight="1"/>
    <row r="3331" ht="12.75" customHeight="1"/>
    <row r="3332" ht="12.75" customHeight="1"/>
    <row r="3333" ht="12.75" customHeight="1"/>
    <row r="3334" ht="12.75" customHeight="1"/>
    <row r="3335" ht="12.75" customHeight="1"/>
    <row r="3336" ht="12.75" customHeight="1"/>
    <row r="3337" ht="12.75" customHeight="1"/>
    <row r="3338" ht="12.75" customHeight="1"/>
    <row r="3339" ht="12.75" customHeight="1"/>
    <row r="3340" ht="12.75" customHeight="1"/>
    <row r="3341" ht="12.75" customHeight="1"/>
    <row r="3342" ht="12.75" customHeight="1"/>
    <row r="3343" ht="12.75" customHeight="1"/>
    <row r="3344" ht="12.75" customHeight="1"/>
    <row r="3345" ht="12.75" customHeight="1"/>
    <row r="3346" ht="12.75" customHeight="1"/>
    <row r="3347" ht="12.75" customHeight="1"/>
    <row r="3348" ht="12.75" customHeight="1"/>
    <row r="3349" ht="12.75" customHeight="1"/>
    <row r="3350" ht="12.75" customHeight="1"/>
    <row r="3351" ht="12.75" customHeight="1"/>
    <row r="3352" ht="12.75" customHeight="1"/>
    <row r="3353" ht="12.75" customHeight="1"/>
    <row r="3354" ht="12.75" customHeight="1"/>
    <row r="3355" ht="12.75" customHeight="1"/>
    <row r="3356" ht="12.75" customHeight="1"/>
    <row r="3357" ht="12.75" customHeight="1"/>
    <row r="3358" ht="12.75" customHeight="1"/>
    <row r="3359" ht="12.75" customHeight="1"/>
    <row r="3360" ht="12.75" customHeight="1"/>
    <row r="3361" ht="12.75" customHeight="1"/>
    <row r="3362" ht="12.75" customHeight="1"/>
    <row r="3363" ht="12.75" customHeight="1"/>
    <row r="3364" ht="12.75" customHeight="1"/>
    <row r="3365" ht="12.75" customHeight="1"/>
    <row r="3366" ht="12.75" customHeight="1"/>
    <row r="3367" ht="12.75" customHeight="1"/>
    <row r="3368" ht="12.75" customHeight="1"/>
    <row r="3369" ht="12.75" customHeight="1"/>
    <row r="3370" ht="12.75" customHeight="1"/>
    <row r="3371" ht="12.75" customHeight="1"/>
    <row r="3372" ht="12.75" customHeight="1"/>
    <row r="3373" ht="12.75" customHeight="1"/>
    <row r="3374" ht="12.75" customHeight="1"/>
    <row r="3375" ht="12.75" customHeight="1"/>
    <row r="3376" ht="12.75" customHeight="1"/>
    <row r="3377" ht="12.75" customHeight="1"/>
    <row r="3378" ht="12.75" customHeight="1"/>
    <row r="3379" ht="12.75" customHeight="1"/>
    <row r="3380" ht="12.75" customHeight="1"/>
    <row r="3381" ht="12.75" customHeight="1"/>
    <row r="3382" ht="12.75" customHeight="1"/>
    <row r="3383" ht="12.75" customHeight="1"/>
    <row r="3384" ht="12.75" customHeight="1"/>
    <row r="3385" ht="12.75" customHeight="1"/>
    <row r="3386" ht="12.75" customHeight="1"/>
    <row r="3387" ht="12.75" customHeight="1"/>
    <row r="3388" ht="12.75" customHeight="1"/>
    <row r="3389" ht="12.75" customHeight="1"/>
    <row r="3390" ht="12.75" customHeight="1"/>
    <row r="3391" ht="12.75" customHeight="1"/>
    <row r="3392" ht="12.75" customHeight="1"/>
    <row r="3393" ht="12.75" customHeight="1"/>
    <row r="3394" ht="12.75" customHeight="1"/>
    <row r="3395" ht="12.75" customHeight="1"/>
    <row r="3396" ht="12.75" customHeight="1"/>
    <row r="3397" ht="12.75" customHeight="1"/>
    <row r="3398" ht="12.75" customHeight="1"/>
    <row r="3399" ht="12.75" customHeight="1"/>
    <row r="3400" ht="12.75" customHeight="1"/>
    <row r="3401" ht="12.75" customHeight="1"/>
    <row r="3402" ht="12.75" customHeight="1"/>
    <row r="3403" ht="12.75" customHeight="1"/>
    <row r="3404" ht="12.75" customHeight="1"/>
    <row r="3405" ht="12.75" customHeight="1"/>
    <row r="3406" ht="12.75" customHeight="1"/>
    <row r="3407" ht="12.75" customHeight="1"/>
    <row r="3408" ht="12.75" customHeight="1"/>
    <row r="3409" ht="12.75" customHeight="1"/>
    <row r="3410" ht="12.75" customHeight="1"/>
    <row r="3411" ht="12.75" customHeight="1"/>
    <row r="3412" ht="12.75" customHeight="1"/>
    <row r="3413" ht="12.75" customHeight="1"/>
    <row r="3414" ht="12.75" customHeight="1"/>
    <row r="3415" ht="12.75" customHeight="1"/>
    <row r="3416" ht="12.75" customHeight="1"/>
    <row r="3417" ht="12.75" customHeight="1"/>
    <row r="3418" ht="12.75" customHeight="1"/>
    <row r="3419" ht="12.75" customHeight="1"/>
    <row r="3420" ht="12.75" customHeight="1"/>
    <row r="3421" ht="12.75" customHeight="1"/>
    <row r="3422" ht="12.75" customHeight="1"/>
    <row r="3423" ht="12.75" customHeight="1"/>
    <row r="3424" ht="12.75" customHeight="1"/>
    <row r="3425" ht="12.75" customHeight="1"/>
    <row r="3426" ht="12.75" customHeight="1"/>
    <row r="3427" ht="12.75" customHeight="1"/>
    <row r="3428" ht="12.75" customHeight="1"/>
    <row r="3429" ht="12.75" customHeight="1"/>
    <row r="3430" ht="12.75" customHeight="1"/>
    <row r="3431" ht="12.75" customHeight="1"/>
    <row r="3432" ht="12.75" customHeight="1"/>
    <row r="3433" ht="12.75" customHeight="1"/>
    <row r="3434" ht="12.75" customHeight="1"/>
    <row r="3435" ht="12.75" customHeight="1"/>
    <row r="3436" ht="12.75" customHeight="1"/>
    <row r="3437" ht="12.75" customHeight="1"/>
    <row r="3438" ht="12.75" customHeight="1"/>
    <row r="3439" ht="12.75" customHeight="1"/>
    <row r="3440" ht="12.75" customHeight="1"/>
    <row r="3441" ht="12.75" customHeight="1"/>
    <row r="3442" ht="12.75" customHeight="1"/>
    <row r="3443" ht="12.75" customHeight="1"/>
    <row r="3444" ht="12.75" customHeight="1"/>
    <row r="3445" ht="12.75" customHeight="1"/>
    <row r="3446" ht="12.75" customHeight="1"/>
    <row r="3447" ht="12.75" customHeight="1"/>
    <row r="3448" ht="12.75" customHeight="1"/>
    <row r="3449" ht="12.75" customHeight="1"/>
    <row r="3450" ht="12.75" customHeight="1"/>
    <row r="3451" ht="12.75" customHeight="1"/>
    <row r="3452" ht="12.75" customHeight="1"/>
    <row r="3453" ht="12.75" customHeight="1"/>
    <row r="3454" ht="12.75" customHeight="1"/>
    <row r="3455" ht="12.75" customHeight="1"/>
    <row r="3456" ht="12.75" customHeight="1"/>
    <row r="3457" ht="12.75" customHeight="1"/>
    <row r="3458" ht="12.75" customHeight="1"/>
    <row r="3459" ht="12.75" customHeight="1"/>
    <row r="3460" ht="12.75" customHeight="1"/>
    <row r="3461" ht="12.75" customHeight="1"/>
    <row r="3462" ht="12.75" customHeight="1"/>
    <row r="3463" ht="12.75" customHeight="1"/>
    <row r="3464" ht="12.75" customHeight="1"/>
    <row r="3465" ht="12.75" customHeight="1"/>
    <row r="3466" ht="12.75" customHeight="1"/>
    <row r="3467" ht="12.75" customHeight="1"/>
    <row r="3468" ht="12.75" customHeight="1"/>
    <row r="3469" ht="12.75" customHeight="1"/>
    <row r="3470" ht="12.75" customHeight="1"/>
    <row r="3471" ht="12.75" customHeight="1"/>
    <row r="3472" ht="12.75" customHeight="1"/>
    <row r="3473" ht="12.75" customHeight="1"/>
    <row r="3474" ht="12.75" customHeight="1"/>
    <row r="3475" ht="12.75" customHeight="1"/>
    <row r="3476" ht="12.75" customHeight="1"/>
    <row r="3477" ht="12.75" customHeight="1"/>
    <row r="3478" ht="12.75" customHeight="1"/>
    <row r="3479" ht="12.75" customHeight="1"/>
    <row r="3480" ht="12.75" customHeight="1"/>
    <row r="3481" ht="12.75" customHeight="1"/>
    <row r="3482" ht="12.75" customHeight="1"/>
    <row r="3483" ht="12.75" customHeight="1"/>
    <row r="3484" ht="12.75" customHeight="1"/>
    <row r="3485" ht="12.75" customHeight="1"/>
    <row r="3486" ht="12.75" customHeight="1"/>
    <row r="3487" ht="12.75" customHeight="1"/>
    <row r="3488" ht="12.75" customHeight="1"/>
    <row r="3489" ht="12.75" customHeight="1"/>
    <row r="3490" ht="12.75" customHeight="1"/>
    <row r="3491" ht="12.75" customHeight="1"/>
    <row r="3492" ht="12.75" customHeight="1"/>
    <row r="3493" ht="12.75" customHeight="1"/>
    <row r="3494" ht="12.75" customHeight="1"/>
    <row r="3495" ht="12.75" customHeight="1"/>
    <row r="3496" ht="12.75" customHeight="1"/>
    <row r="3497" ht="12.75" customHeight="1"/>
    <row r="3498" ht="12.75" customHeight="1"/>
    <row r="3499" ht="12.75" customHeight="1"/>
    <row r="3500" ht="12.75" customHeight="1"/>
    <row r="3501" ht="12.75" customHeight="1"/>
    <row r="3502" ht="12.75" customHeight="1"/>
    <row r="3503" ht="12.75" customHeight="1"/>
    <row r="3504" ht="12.75" customHeight="1"/>
    <row r="3505" ht="12.75" customHeight="1"/>
    <row r="3506" ht="12.75" customHeight="1"/>
    <row r="3507" ht="12.75" customHeight="1"/>
    <row r="3508" ht="12.75" customHeight="1"/>
    <row r="3509" ht="12.75" customHeight="1"/>
    <row r="3510" ht="12.75" customHeight="1"/>
    <row r="3511" ht="12.75" customHeight="1"/>
    <row r="3512" ht="12.75" customHeight="1"/>
    <row r="3513" ht="12.75" customHeight="1"/>
    <row r="3514" ht="12.75" customHeight="1"/>
    <row r="3515" ht="12.75" customHeight="1"/>
    <row r="3516" ht="12.75" customHeight="1"/>
    <row r="3517" ht="12.75" customHeight="1"/>
    <row r="3518" ht="12.75" customHeight="1"/>
    <row r="3519" ht="12.75" customHeight="1"/>
    <row r="3520" ht="12.75" customHeight="1"/>
    <row r="3521" ht="12.75" customHeight="1"/>
    <row r="3522" ht="12.75" customHeight="1"/>
    <row r="3523" ht="12.75" customHeight="1"/>
    <row r="3524" ht="12.75" customHeight="1"/>
    <row r="3525" ht="12.75" customHeight="1"/>
    <row r="3526" ht="12.75" customHeight="1"/>
    <row r="3527" ht="12.75" customHeight="1"/>
    <row r="3528" ht="12.75" customHeight="1"/>
    <row r="3529" ht="12.75" customHeight="1"/>
    <row r="3530" ht="12.75" customHeight="1"/>
    <row r="3531" ht="12.75" customHeight="1"/>
    <row r="3532" ht="12.75" customHeight="1"/>
    <row r="3533" ht="12.75" customHeight="1"/>
    <row r="3534" ht="12.75" customHeight="1"/>
    <row r="3535" ht="12.75" customHeight="1"/>
    <row r="3536" ht="12.75" customHeight="1"/>
    <row r="3537" ht="12.75" customHeight="1"/>
    <row r="3538" ht="12.75" customHeight="1"/>
    <row r="3539" ht="12.75" customHeight="1"/>
    <row r="3540" ht="12.75" customHeight="1"/>
    <row r="3541" ht="12.75" customHeight="1"/>
    <row r="3542" ht="12.75" customHeight="1"/>
    <row r="3543" ht="12.75" customHeight="1"/>
    <row r="3544" ht="12.75" customHeight="1"/>
    <row r="3545" ht="12.75" customHeight="1"/>
    <row r="3546" ht="12.75" customHeight="1"/>
    <row r="3547" ht="12.75" customHeight="1"/>
    <row r="3548" ht="12.75" customHeight="1"/>
    <row r="3549" ht="12.75" customHeight="1"/>
    <row r="3550" ht="12.75" customHeight="1"/>
    <row r="3551" ht="12.75" customHeight="1"/>
    <row r="3552" ht="12.75" customHeight="1"/>
    <row r="3553" ht="12.75" customHeight="1"/>
    <row r="3554" ht="12.75" customHeight="1"/>
    <row r="3555" ht="12.75" customHeight="1"/>
    <row r="3556" ht="12.75" customHeight="1"/>
    <row r="3557" ht="12.75" customHeight="1"/>
    <row r="3558" ht="12.75" customHeight="1"/>
    <row r="3559" ht="12.75" customHeight="1"/>
    <row r="3560" ht="12.75" customHeight="1"/>
    <row r="3561" ht="12.75" customHeight="1"/>
    <row r="3562" ht="12.75" customHeight="1"/>
    <row r="3563" ht="12.75" customHeight="1"/>
    <row r="3564" ht="12.75" customHeight="1"/>
    <row r="3565" ht="12.75" customHeight="1"/>
    <row r="3566" ht="12.75" customHeight="1"/>
    <row r="3567" ht="12.75" customHeight="1"/>
    <row r="3568" ht="12.75" customHeight="1"/>
    <row r="3569" ht="12.75" customHeight="1"/>
    <row r="3570" ht="12.75" customHeight="1"/>
    <row r="3571" ht="12.75" customHeight="1"/>
    <row r="3572" ht="12.75" customHeight="1"/>
    <row r="3573" ht="12.75" customHeight="1"/>
    <row r="3574" ht="12.75" customHeight="1"/>
    <row r="3575" ht="12.75" customHeight="1"/>
    <row r="3576" ht="12.75" customHeight="1"/>
    <row r="3577" ht="12.75" customHeight="1"/>
    <row r="3578" ht="12.75" customHeight="1"/>
    <row r="3579" ht="12.75" customHeight="1"/>
    <row r="3580" ht="12.75" customHeight="1"/>
    <row r="3581" ht="12.75" customHeight="1"/>
    <row r="3582" ht="12.75" customHeight="1"/>
    <row r="3583" ht="12.75" customHeight="1"/>
    <row r="3584" ht="12.75" customHeight="1"/>
    <row r="3585" ht="12.75" customHeight="1"/>
    <row r="3586" ht="12.75" customHeight="1"/>
    <row r="3587" ht="12.75" customHeight="1"/>
    <row r="3588" ht="12.75" customHeight="1"/>
    <row r="3589" ht="12.75" customHeight="1"/>
    <row r="3590" ht="12.75" customHeight="1"/>
    <row r="3591" ht="12.75" customHeight="1"/>
    <row r="3592" ht="12.75" customHeight="1"/>
    <row r="3593" ht="12.75" customHeight="1"/>
    <row r="3594" ht="12.75" customHeight="1"/>
    <row r="3595" ht="12.75" customHeight="1"/>
    <row r="3596" ht="12.75" customHeight="1"/>
    <row r="3597" ht="12.75" customHeight="1"/>
    <row r="3598" ht="12.75" customHeight="1"/>
    <row r="3599" ht="12.75" customHeight="1"/>
    <row r="3600" ht="12.75" customHeight="1"/>
    <row r="3601" ht="12.75" customHeight="1"/>
    <row r="3602" ht="12.75" customHeight="1"/>
    <row r="3603" ht="12.75" customHeight="1"/>
    <row r="3604" ht="12.75" customHeight="1"/>
    <row r="3605" ht="12.75" customHeight="1"/>
    <row r="3606" ht="12.75" customHeight="1"/>
    <row r="3607" ht="12.75" customHeight="1"/>
    <row r="3608" ht="12.75" customHeight="1"/>
    <row r="3609" ht="12.75" customHeight="1"/>
    <row r="3610" ht="12.75" customHeight="1"/>
    <row r="3611" ht="12.75" customHeight="1"/>
    <row r="3612" ht="12.75" customHeight="1"/>
    <row r="3613" ht="12.75" customHeight="1"/>
    <row r="3614" ht="12.75" customHeight="1"/>
    <row r="3615" ht="12.75" customHeight="1"/>
    <row r="3616" ht="12.75" customHeight="1"/>
    <row r="3617" ht="12.75" customHeight="1"/>
    <row r="3618" ht="12.75" customHeight="1"/>
    <row r="3619" ht="12.75" customHeight="1"/>
    <row r="3620" ht="12.75" customHeight="1"/>
    <row r="3621" ht="12.75" customHeight="1"/>
    <row r="3622" ht="12.75" customHeight="1"/>
    <row r="3623" ht="12.75" customHeight="1"/>
    <row r="3624" ht="12.75" customHeight="1"/>
    <row r="3625" ht="12.75" customHeight="1"/>
    <row r="3626" ht="12.75" customHeight="1"/>
    <row r="3627" ht="12.75" customHeight="1"/>
    <row r="3628" ht="12.75" customHeight="1"/>
    <row r="3629" ht="12.75" customHeight="1"/>
    <row r="3630" ht="12.75" customHeight="1"/>
    <row r="3631" ht="12.75" customHeight="1"/>
    <row r="3632" ht="12.75" customHeight="1"/>
    <row r="3633" ht="12.75" customHeight="1"/>
    <row r="3634" ht="12.75" customHeight="1"/>
    <row r="3635" ht="12.75" customHeight="1"/>
    <row r="3636" ht="12.75" customHeight="1"/>
    <row r="3637" ht="12.75" customHeight="1"/>
    <row r="3638" ht="12.75" customHeight="1"/>
    <row r="3639" ht="12.75" customHeight="1"/>
    <row r="3640" ht="12.75" customHeight="1"/>
    <row r="3641" ht="12.75" customHeight="1"/>
    <row r="3642" ht="12.75" customHeight="1"/>
    <row r="3643" ht="12.75" customHeight="1"/>
    <row r="3644" ht="12.75" customHeight="1"/>
    <row r="3645" ht="12.75" customHeight="1"/>
    <row r="3646" ht="12.75" customHeight="1"/>
    <row r="3647" ht="12.75" customHeight="1"/>
    <row r="3648" ht="12.75" customHeight="1"/>
    <row r="3649" ht="12.75" customHeight="1"/>
    <row r="3650" ht="12.75" customHeight="1"/>
    <row r="3651" ht="12.75" customHeight="1"/>
    <row r="3652" ht="12.75" customHeight="1"/>
    <row r="3653" ht="12.75" customHeight="1"/>
    <row r="3654" ht="12.75" customHeight="1"/>
    <row r="3655" ht="12.75" customHeight="1"/>
    <row r="3656" ht="12.75" customHeight="1"/>
    <row r="3657" ht="12.75" customHeight="1"/>
    <row r="3658" ht="12.75" customHeight="1"/>
    <row r="3659" ht="12.75" customHeight="1"/>
    <row r="3660" ht="12.75" customHeight="1"/>
    <row r="3661" ht="12.75" customHeight="1"/>
    <row r="3662" ht="12.75" customHeight="1"/>
    <row r="3663" ht="12.75" customHeight="1"/>
    <row r="3664" ht="12.75" customHeight="1"/>
    <row r="3665" ht="12.75" customHeight="1"/>
    <row r="3666" ht="12.75" customHeight="1"/>
    <row r="3667" ht="12.75" customHeight="1"/>
    <row r="3668" ht="12.75" customHeight="1"/>
    <row r="3669" ht="12.75" customHeight="1"/>
    <row r="3670" ht="12.75" customHeight="1"/>
    <row r="3671" ht="12.75" customHeight="1"/>
    <row r="3672" ht="12.75" customHeight="1"/>
    <row r="3673" ht="12.75" customHeight="1"/>
    <row r="3674" ht="12.75" customHeight="1"/>
    <row r="3675" ht="12.75" customHeight="1"/>
    <row r="3676" ht="12.75" customHeight="1"/>
    <row r="3677" ht="12.75" customHeight="1"/>
    <row r="3678" ht="12.75" customHeight="1"/>
    <row r="3679" ht="12.75" customHeight="1"/>
    <row r="3680" ht="12.75" customHeight="1"/>
    <row r="3681" ht="12.75" customHeight="1"/>
    <row r="3682" ht="12.75" customHeight="1"/>
    <row r="3683" ht="12.75" customHeight="1"/>
    <row r="3684" ht="12.75" customHeight="1"/>
    <row r="3685" ht="12.75" customHeight="1"/>
    <row r="3686" ht="12.75" customHeight="1"/>
    <row r="3687" ht="12.75" customHeight="1"/>
    <row r="3688" ht="12.75" customHeight="1"/>
    <row r="3689" ht="12.75" customHeight="1"/>
    <row r="3690" ht="12.75" customHeight="1"/>
    <row r="3691" ht="12.75" customHeight="1"/>
    <row r="3692" ht="12.75" customHeight="1"/>
    <row r="3693" ht="12.75" customHeight="1"/>
    <row r="3694" ht="12.75" customHeight="1"/>
    <row r="3695" ht="12.75" customHeight="1"/>
    <row r="3696" ht="12.75" customHeight="1"/>
    <row r="3697" ht="12.75" customHeight="1"/>
    <row r="3698" ht="12.75" customHeight="1"/>
    <row r="3699" ht="12.75" customHeight="1"/>
    <row r="3700" ht="12.75" customHeight="1"/>
    <row r="3701" ht="12.75" customHeight="1"/>
    <row r="3702" ht="12.75" customHeight="1"/>
    <row r="3703" ht="12.75" customHeight="1"/>
    <row r="3704" ht="12.75" customHeight="1"/>
    <row r="3705" ht="12.75" customHeight="1"/>
    <row r="3706" ht="12.75" customHeight="1"/>
    <row r="3707" ht="12.75" customHeight="1"/>
    <row r="3708" ht="12.75" customHeight="1"/>
    <row r="3709" ht="12.75" customHeight="1"/>
    <row r="3710" ht="12.75" customHeight="1"/>
    <row r="3711" ht="12.75" customHeight="1"/>
    <row r="3712" ht="12.75" customHeight="1"/>
    <row r="3713" ht="12.75" customHeight="1"/>
    <row r="3714" ht="12.75" customHeight="1"/>
    <row r="3715" ht="12.75" customHeight="1"/>
    <row r="3716" ht="12.75" customHeight="1"/>
    <row r="3717" ht="12.75" customHeight="1"/>
    <row r="3718" ht="12.75" customHeight="1"/>
    <row r="3719" ht="12.75" customHeight="1"/>
    <row r="3720" ht="12.75" customHeight="1"/>
    <row r="3721" ht="12.75" customHeight="1"/>
    <row r="3722" ht="12.75" customHeight="1"/>
    <row r="3723" ht="12.75" customHeight="1"/>
    <row r="3724" ht="12.75" customHeight="1"/>
    <row r="3725" ht="12.75" customHeight="1"/>
    <row r="3726" ht="12.75" customHeight="1"/>
    <row r="3727" ht="12.75" customHeight="1"/>
    <row r="3728" ht="12.75" customHeight="1"/>
    <row r="3729" ht="12.75" customHeight="1"/>
    <row r="3730" ht="12.75" customHeight="1"/>
    <row r="3731" ht="12.75" customHeight="1"/>
    <row r="3732" ht="12.75" customHeight="1"/>
    <row r="3733" ht="12.75" customHeight="1"/>
    <row r="3734" ht="12.75" customHeight="1"/>
    <row r="3735" ht="12.75" customHeight="1"/>
    <row r="3736" ht="12.75" customHeight="1"/>
    <row r="3737" ht="12.75" customHeight="1"/>
    <row r="3738" ht="12.75" customHeight="1"/>
    <row r="3739" ht="12.75" customHeight="1"/>
    <row r="3740" ht="12.75" customHeight="1"/>
    <row r="3741" ht="12.75" customHeight="1"/>
    <row r="3742" ht="12.75" customHeight="1"/>
    <row r="3743" ht="12.75" customHeight="1"/>
    <row r="3744" ht="12.75" customHeight="1"/>
    <row r="3745" ht="12.75" customHeight="1"/>
    <row r="3746" ht="12.75" customHeight="1"/>
    <row r="3747" ht="12.75" customHeight="1"/>
    <row r="3748" ht="12.75" customHeight="1"/>
    <row r="3749" ht="12.75" customHeight="1"/>
    <row r="3750" ht="12.75" customHeight="1"/>
    <row r="3751" ht="12.75" customHeight="1"/>
    <row r="3752" ht="12.75" customHeight="1"/>
    <row r="3753" ht="12.75" customHeight="1"/>
    <row r="3754" ht="12.75" customHeight="1"/>
    <row r="3755" ht="12.75" customHeight="1"/>
    <row r="3756" ht="12.75" customHeight="1"/>
    <row r="3757" ht="12.75" customHeight="1"/>
    <row r="3758" ht="12.75" customHeight="1"/>
    <row r="3759" ht="12.75" customHeight="1"/>
    <row r="3760" ht="12.75" customHeight="1"/>
    <row r="3761" ht="12.75" customHeight="1"/>
    <row r="3762" ht="12.75" customHeight="1"/>
    <row r="3763" ht="12.75" customHeight="1"/>
    <row r="3764" ht="12.75" customHeight="1"/>
    <row r="3765" ht="12.75" customHeight="1"/>
    <row r="3766" ht="12.75" customHeight="1"/>
    <row r="3767" ht="12.75" customHeight="1"/>
    <row r="3768" ht="12.75" customHeight="1"/>
    <row r="3769" ht="12.75" customHeight="1"/>
    <row r="3770" ht="12.75" customHeight="1"/>
    <row r="3771" ht="12.75" customHeight="1"/>
    <row r="3772" ht="12.75" customHeight="1"/>
    <row r="3773" ht="12.75" customHeight="1"/>
    <row r="3774" ht="12.75" customHeight="1"/>
    <row r="3775" ht="12.75" customHeight="1"/>
    <row r="3776" ht="12.75" customHeight="1"/>
    <row r="3777" ht="12.75" customHeight="1"/>
    <row r="3778" ht="12.75" customHeight="1"/>
    <row r="3779" ht="12.75" customHeight="1"/>
    <row r="3780" ht="12.75" customHeight="1"/>
    <row r="3781" ht="12.75" customHeight="1"/>
    <row r="3782" ht="12.75" customHeight="1"/>
    <row r="3783" ht="12.75" customHeight="1"/>
    <row r="3784" ht="12.75" customHeight="1"/>
    <row r="3785" ht="12.75" customHeight="1"/>
    <row r="3786" ht="12.75" customHeight="1"/>
    <row r="3787" ht="12.75" customHeight="1"/>
    <row r="3788" ht="12.75" customHeight="1"/>
    <row r="3789" ht="12.75" customHeight="1"/>
    <row r="3790" ht="12.75" customHeight="1"/>
    <row r="3791" ht="12.75" customHeight="1"/>
    <row r="3792" ht="12.75" customHeight="1"/>
    <row r="3793" ht="12.75" customHeight="1"/>
    <row r="3794" ht="12.75" customHeight="1"/>
    <row r="3795" ht="12.75" customHeight="1"/>
    <row r="3796" ht="12.75" customHeight="1"/>
    <row r="3797" ht="12.75" customHeight="1"/>
    <row r="3798" ht="12.75" customHeight="1"/>
    <row r="3799" ht="12.75" customHeight="1"/>
    <row r="3800" ht="12.75" customHeight="1"/>
    <row r="3801" ht="12.75" customHeight="1"/>
    <row r="3802" ht="12.75" customHeight="1"/>
    <row r="3803" ht="12.75" customHeight="1"/>
    <row r="3804" ht="12.75" customHeight="1"/>
    <row r="3805" ht="12.75" customHeight="1"/>
    <row r="3806" ht="12.75" customHeight="1"/>
    <row r="3807" ht="12.75" customHeight="1"/>
    <row r="3808" ht="12.75" customHeight="1"/>
    <row r="3809" ht="12.75" customHeight="1"/>
    <row r="3810" ht="12.75" customHeight="1"/>
    <row r="3811" ht="12.75" customHeight="1"/>
    <row r="3812" ht="12.75" customHeight="1"/>
    <row r="3813" ht="12.75" customHeight="1"/>
    <row r="3814" ht="12.75" customHeight="1"/>
    <row r="3815" ht="12.75" customHeight="1"/>
    <row r="3816" ht="12.75" customHeight="1"/>
    <row r="3817" ht="12.75" customHeight="1"/>
    <row r="3818" ht="12.75" customHeight="1"/>
    <row r="3819" ht="12.75" customHeight="1"/>
    <row r="3820" ht="12.75" customHeight="1"/>
    <row r="3821" ht="12.75" customHeight="1"/>
    <row r="3822" ht="12.75" customHeight="1"/>
    <row r="3823" ht="12.75" customHeight="1"/>
    <row r="3824" ht="12.75" customHeight="1"/>
    <row r="3825" ht="12.75" customHeight="1"/>
    <row r="3826" ht="12.75" customHeight="1"/>
    <row r="3827" ht="12.75" customHeight="1"/>
    <row r="3828" ht="12.75" customHeight="1"/>
    <row r="3829" ht="12.75" customHeight="1"/>
    <row r="3830" ht="12.75" customHeight="1"/>
    <row r="3831" ht="12.75" customHeight="1"/>
    <row r="3832" ht="12.75" customHeight="1"/>
    <row r="3833" ht="12.75" customHeight="1"/>
    <row r="3834" ht="12.75" customHeight="1"/>
    <row r="3835" ht="12.75" customHeight="1"/>
    <row r="3836" ht="12.75" customHeight="1"/>
    <row r="3837" ht="12.75" customHeight="1"/>
    <row r="3838" ht="12.75" customHeight="1"/>
    <row r="3839" ht="12.75" customHeight="1"/>
    <row r="3840" ht="12.75" customHeight="1"/>
    <row r="3841" ht="12.75" customHeight="1"/>
    <row r="3842" ht="12.75" customHeight="1"/>
    <row r="3843" ht="12.75" customHeight="1"/>
    <row r="3844" ht="12.75" customHeight="1"/>
    <row r="3845" ht="12.75" customHeight="1"/>
    <row r="3846" ht="12.75" customHeight="1"/>
    <row r="3847" ht="12.75" customHeight="1"/>
    <row r="3848" ht="12.75" customHeight="1"/>
    <row r="3849" ht="12.75" customHeight="1"/>
    <row r="3850" ht="12.75" customHeight="1"/>
    <row r="3851" ht="12.75" customHeight="1"/>
    <row r="3852" ht="12.75" customHeight="1"/>
    <row r="3853" ht="12.75" customHeight="1"/>
    <row r="3854" ht="12.75" customHeight="1"/>
    <row r="3855" ht="12.75" customHeight="1"/>
    <row r="3856" ht="12.75" customHeight="1"/>
    <row r="3857" ht="12.75" customHeight="1"/>
    <row r="3858" ht="12.75" customHeight="1"/>
    <row r="3859" ht="12.75" customHeight="1"/>
    <row r="3860" ht="12.75" customHeight="1"/>
    <row r="3861" ht="12.75" customHeight="1"/>
    <row r="3862" ht="12.75" customHeight="1"/>
    <row r="3863" ht="12.75" customHeight="1"/>
    <row r="3864" ht="12.75" customHeight="1"/>
    <row r="3865" ht="12.75" customHeight="1"/>
    <row r="3866" ht="12.75" customHeight="1"/>
    <row r="3867" ht="12.75" customHeight="1"/>
    <row r="3868" ht="12.75" customHeight="1"/>
    <row r="3869" ht="12.75" customHeight="1"/>
    <row r="3870" ht="12.75" customHeight="1"/>
    <row r="3871" ht="12.75" customHeight="1"/>
    <row r="3872" ht="12.75" customHeight="1"/>
    <row r="3873" ht="12.75" customHeight="1"/>
    <row r="3874" ht="12.75" customHeight="1"/>
    <row r="3875" ht="12.75" customHeight="1"/>
    <row r="3876" ht="12.75" customHeight="1"/>
    <row r="3877" ht="12.75" customHeight="1"/>
    <row r="3878" ht="12.75" customHeight="1"/>
    <row r="3879" ht="12.75" customHeight="1"/>
    <row r="3880" ht="12.75" customHeight="1"/>
    <row r="3881" ht="12.75" customHeight="1"/>
    <row r="3882" ht="12.75" customHeight="1"/>
    <row r="3883" ht="12.75" customHeight="1"/>
    <row r="3884" ht="12.75" customHeight="1"/>
    <row r="3885" ht="12.75" customHeight="1"/>
    <row r="3886" ht="12.75" customHeight="1"/>
    <row r="3887" ht="12.75" customHeight="1"/>
    <row r="3888" ht="12.75" customHeight="1"/>
    <row r="3889" ht="12.75" customHeight="1"/>
    <row r="3890" ht="12.75" customHeight="1"/>
    <row r="3891" ht="12.75" customHeight="1"/>
    <row r="3892" ht="12.75" customHeight="1"/>
    <row r="3893" ht="12.75" customHeight="1"/>
    <row r="3894" ht="12.75" customHeight="1"/>
    <row r="3895" ht="12.75" customHeight="1"/>
    <row r="3896" ht="12.75" customHeight="1"/>
    <row r="3897" ht="12.75" customHeight="1"/>
    <row r="3898" ht="12.75" customHeight="1"/>
    <row r="3899" ht="12.75" customHeight="1"/>
    <row r="3900" ht="12.75" customHeight="1"/>
    <row r="3901" ht="12.75" customHeight="1"/>
    <row r="3902" ht="12.75" customHeight="1"/>
    <row r="3903" ht="12.75" customHeight="1"/>
    <row r="3904" ht="12.75" customHeight="1"/>
    <row r="3905" ht="12.75" customHeight="1"/>
    <row r="3906" ht="12.75" customHeight="1"/>
    <row r="3907" ht="12.75" customHeight="1"/>
    <row r="3908" ht="12.75" customHeight="1"/>
    <row r="3909" ht="12.75" customHeight="1"/>
    <row r="3910" ht="12.75" customHeight="1"/>
    <row r="3911" ht="12.75" customHeight="1"/>
    <row r="3912" ht="12.75" customHeight="1"/>
    <row r="3913" ht="12.75" customHeight="1"/>
    <row r="3914" ht="12.75" customHeight="1"/>
    <row r="3915" ht="12.75" customHeight="1"/>
    <row r="3916" ht="12.75" customHeight="1"/>
    <row r="3917" ht="12.75" customHeight="1"/>
    <row r="3918" ht="12.75" customHeight="1"/>
    <row r="3919" ht="12.75" customHeight="1"/>
    <row r="3920" ht="12.75" customHeight="1"/>
    <row r="3921" ht="12.75" customHeight="1"/>
    <row r="3922" ht="12.75" customHeight="1"/>
    <row r="3923" ht="12.75" customHeight="1"/>
    <row r="3924" ht="12.75" customHeight="1"/>
    <row r="3925" ht="12.75" customHeight="1"/>
    <row r="3926" ht="12.75" customHeight="1"/>
    <row r="3927" ht="12.75" customHeight="1"/>
    <row r="3928" ht="12.75" customHeight="1"/>
    <row r="3929" ht="12.75" customHeight="1"/>
    <row r="3930" ht="12.75" customHeight="1"/>
    <row r="3931" ht="12.75" customHeight="1"/>
    <row r="3932" ht="12.75" customHeight="1"/>
    <row r="3933" ht="12.75" customHeight="1"/>
    <row r="3934" ht="12.75" customHeight="1"/>
    <row r="3935" ht="12.75" customHeight="1"/>
    <row r="3936" ht="12.75" customHeight="1"/>
    <row r="3937" ht="12.75" customHeight="1"/>
    <row r="3938" ht="12.75" customHeight="1"/>
    <row r="3939" ht="12.75" customHeight="1"/>
    <row r="3940" ht="12.75" customHeight="1"/>
    <row r="3941" ht="12.75" customHeight="1"/>
    <row r="3942" ht="12.75" customHeight="1"/>
    <row r="3943" ht="12.75" customHeight="1"/>
    <row r="3944" ht="12.75" customHeight="1"/>
    <row r="3945" ht="12.75" customHeight="1"/>
    <row r="3946" ht="12.75" customHeight="1"/>
    <row r="3947" ht="12.75" customHeight="1"/>
    <row r="3948" ht="12.75" customHeight="1"/>
    <row r="3949" ht="12.75" customHeight="1"/>
    <row r="3950" ht="12.75" customHeight="1"/>
    <row r="3951" ht="12.75" customHeight="1"/>
    <row r="3952" ht="12.75" customHeight="1"/>
    <row r="3953" ht="12.75" customHeight="1"/>
    <row r="3954" ht="12.75" customHeight="1"/>
    <row r="3955" ht="12.75" customHeight="1"/>
    <row r="3956" ht="12.75" customHeight="1"/>
    <row r="3957" ht="12.75" customHeight="1"/>
    <row r="3958" ht="12.75" customHeight="1"/>
    <row r="3959" ht="12.75" customHeight="1"/>
    <row r="3960" ht="12.75" customHeight="1"/>
    <row r="3961" ht="12.75" customHeight="1"/>
    <row r="3962" ht="12.75" customHeight="1"/>
    <row r="3963" ht="12.75" customHeight="1"/>
    <row r="3964" ht="12.75" customHeight="1"/>
    <row r="3965" ht="12.75" customHeight="1"/>
    <row r="3966" ht="12.75" customHeight="1"/>
    <row r="3967" ht="12.75" customHeight="1"/>
    <row r="3968" ht="12.75" customHeight="1"/>
    <row r="3969" ht="12.75" customHeight="1"/>
    <row r="3970" ht="12.75" customHeight="1"/>
    <row r="3971" ht="12.75" customHeight="1"/>
    <row r="3972" ht="12.75" customHeight="1"/>
    <row r="3973" ht="12.75" customHeight="1"/>
    <row r="3974" ht="12.75" customHeight="1"/>
    <row r="3975" ht="12.75" customHeight="1"/>
    <row r="3976" ht="12.75" customHeight="1"/>
    <row r="3977" ht="12.75" customHeight="1"/>
    <row r="3978" ht="12.75" customHeight="1"/>
    <row r="3979" ht="12.75" customHeight="1"/>
    <row r="3980" ht="12.75" customHeight="1"/>
    <row r="3981" ht="12.75" customHeight="1"/>
    <row r="3982" ht="12.75" customHeight="1"/>
    <row r="3983" ht="12.75" customHeight="1"/>
    <row r="3984" ht="12.75" customHeight="1"/>
    <row r="3985" ht="12.75" customHeight="1"/>
    <row r="3986" ht="12.75" customHeight="1"/>
    <row r="3987" ht="12.75" customHeight="1"/>
    <row r="3988" ht="12.75" customHeight="1"/>
    <row r="3989" ht="12.75" customHeight="1"/>
    <row r="3990" ht="12.75" customHeight="1"/>
    <row r="3991" ht="12.75" customHeight="1"/>
    <row r="3992" ht="12.75" customHeight="1"/>
    <row r="3993" ht="12.75" customHeight="1"/>
    <row r="3994" ht="12.75" customHeight="1"/>
    <row r="3995" ht="12.75" customHeight="1"/>
    <row r="3996" ht="12.75" customHeight="1"/>
    <row r="3997" ht="12.75" customHeight="1"/>
    <row r="3998" ht="12.75" customHeight="1"/>
    <row r="3999" ht="12.75" customHeight="1"/>
    <row r="4000" ht="12.75" customHeight="1"/>
    <row r="4001" ht="12.75" customHeight="1"/>
    <row r="4002" ht="12.75" customHeight="1"/>
    <row r="4003" ht="12.75" customHeight="1"/>
    <row r="4004" ht="12.75" customHeight="1"/>
    <row r="4005" ht="12.75" customHeight="1"/>
    <row r="4006" ht="12.75" customHeight="1"/>
    <row r="4007" ht="12.75" customHeight="1"/>
    <row r="4008" ht="12.75" customHeight="1"/>
    <row r="4009" ht="12.75" customHeight="1"/>
    <row r="4010" ht="12.75" customHeight="1"/>
    <row r="4011" ht="12.75" customHeight="1"/>
    <row r="4012" ht="12.75" customHeight="1"/>
    <row r="4013" ht="12.75" customHeight="1"/>
    <row r="4014" ht="12.75" customHeight="1"/>
    <row r="4015" ht="12.75" customHeight="1"/>
    <row r="4016" ht="12.75" customHeight="1"/>
    <row r="4017" ht="12.75" customHeight="1"/>
    <row r="4018" ht="12.75" customHeight="1"/>
    <row r="4019" ht="12.75" customHeight="1"/>
    <row r="4020" ht="12.75" customHeight="1"/>
    <row r="4021" ht="12.75" customHeight="1"/>
    <row r="4022" ht="12.75" customHeight="1"/>
    <row r="4023" ht="12.75" customHeight="1"/>
    <row r="4024" ht="12.75" customHeight="1"/>
    <row r="4025" ht="12.75" customHeight="1"/>
    <row r="4026" ht="12.75" customHeight="1"/>
    <row r="4027" ht="12.75" customHeight="1"/>
    <row r="4028" ht="12.75" customHeight="1"/>
    <row r="4029" ht="12.75" customHeight="1"/>
    <row r="4030" ht="12.75" customHeight="1"/>
    <row r="4031" ht="12.75" customHeight="1"/>
    <row r="4032" ht="12.75" customHeight="1"/>
    <row r="4033" ht="12.75" customHeight="1"/>
    <row r="4034" ht="12.75" customHeight="1"/>
    <row r="4035" ht="12.75" customHeight="1"/>
    <row r="4036" ht="12.75" customHeight="1"/>
    <row r="4037" ht="12.75" customHeight="1"/>
    <row r="4038" ht="12.75" customHeight="1"/>
    <row r="4039" ht="12.75" customHeight="1"/>
    <row r="4040" ht="12.75" customHeight="1"/>
    <row r="4041" ht="12.75" customHeight="1"/>
    <row r="4042" ht="12.75" customHeight="1"/>
    <row r="4043" ht="12.75" customHeight="1"/>
    <row r="4044" ht="12.75" customHeight="1"/>
    <row r="4045" ht="12.75" customHeight="1"/>
    <row r="4046" ht="12.75" customHeight="1"/>
    <row r="4047" ht="12.75" customHeight="1"/>
    <row r="4048" ht="12.75" customHeight="1"/>
    <row r="4049" ht="12.75" customHeight="1"/>
    <row r="4050" ht="12.75" customHeight="1"/>
    <row r="4051" ht="12.75" customHeight="1"/>
    <row r="4052" ht="12.75" customHeight="1"/>
    <row r="4053" ht="12.75" customHeight="1"/>
    <row r="4054" ht="12.75" customHeight="1"/>
    <row r="4055" ht="12.75" customHeight="1"/>
    <row r="4056" ht="12.75" customHeight="1"/>
    <row r="4057" ht="12.75" customHeight="1"/>
    <row r="4058" ht="12.75" customHeight="1"/>
    <row r="4059" ht="12.75" customHeight="1"/>
    <row r="4060" ht="12.75" customHeight="1"/>
    <row r="4061" ht="12.75" customHeight="1"/>
    <row r="4062" ht="12.75" customHeight="1"/>
    <row r="4063" ht="12.75" customHeight="1"/>
    <row r="4064" ht="12.75" customHeight="1"/>
    <row r="4065" ht="12.75" customHeight="1"/>
    <row r="4066" ht="12.75" customHeight="1"/>
    <row r="4067" ht="12.75" customHeight="1"/>
    <row r="4068" ht="12.75" customHeight="1"/>
    <row r="4069" ht="12.75" customHeight="1"/>
    <row r="4070" ht="12.75" customHeight="1"/>
    <row r="4071" ht="12.75" customHeight="1"/>
    <row r="4072" ht="12.75" customHeight="1"/>
    <row r="4073" ht="12.75" customHeight="1"/>
    <row r="4074" ht="12.75" customHeight="1"/>
    <row r="4075" ht="12.75" customHeight="1"/>
    <row r="4076" ht="12.75" customHeight="1"/>
    <row r="4077" ht="12.75" customHeight="1"/>
    <row r="4078" ht="12.75" customHeight="1"/>
    <row r="4079" ht="12.75" customHeight="1"/>
    <row r="4080" ht="12.75" customHeight="1"/>
    <row r="4081" ht="12.75" customHeight="1"/>
    <row r="4082" ht="12.75" customHeight="1"/>
    <row r="4083" ht="12.75" customHeight="1"/>
    <row r="4084" ht="12.75" customHeight="1"/>
    <row r="4085" ht="12.75" customHeight="1"/>
    <row r="4086" ht="12.75" customHeight="1"/>
    <row r="4087" ht="12.75" customHeight="1"/>
    <row r="4088" ht="12.75" customHeight="1"/>
    <row r="4089" ht="12.75" customHeight="1"/>
    <row r="4090" ht="12.75" customHeight="1"/>
    <row r="4091" ht="12.75" customHeight="1"/>
    <row r="4092" ht="12.75" customHeight="1"/>
    <row r="4093" ht="12.75" customHeight="1"/>
    <row r="4094" ht="12.75" customHeight="1"/>
    <row r="4095" ht="12.75" customHeight="1"/>
    <row r="4096" ht="12.75" customHeight="1"/>
    <row r="4097" ht="12.75" customHeight="1"/>
    <row r="4098" ht="12.75" customHeight="1"/>
    <row r="4099" ht="12.75" customHeight="1"/>
    <row r="4100" ht="12.75" customHeight="1"/>
    <row r="4101" ht="12.75" customHeight="1"/>
    <row r="4102" ht="12.75" customHeight="1"/>
    <row r="4103" ht="12.75" customHeight="1"/>
    <row r="4104" ht="12.75" customHeight="1"/>
    <row r="4105" ht="12.75" customHeight="1"/>
    <row r="4106" ht="12.75" customHeight="1"/>
    <row r="4107" ht="12.75" customHeight="1"/>
    <row r="4108" ht="12.75" customHeight="1"/>
    <row r="4109" ht="12.75" customHeight="1"/>
    <row r="4110" ht="12.75" customHeight="1"/>
    <row r="4111" ht="12.75" customHeight="1"/>
    <row r="4112" ht="12.75" customHeight="1"/>
    <row r="4113" ht="12.75" customHeight="1"/>
    <row r="4114" ht="12.75" customHeight="1"/>
    <row r="4115" ht="12.75" customHeight="1"/>
    <row r="4116" ht="12.75" customHeight="1"/>
    <row r="4117" ht="12.75" customHeight="1"/>
    <row r="4118" ht="12.75" customHeight="1"/>
    <row r="4119" ht="12.75" customHeight="1"/>
    <row r="4120" ht="12.75" customHeight="1"/>
    <row r="4121" ht="12.75" customHeight="1"/>
    <row r="4122" ht="12.75" customHeight="1"/>
    <row r="4123" ht="12.75" customHeight="1"/>
    <row r="4124" ht="12.75" customHeight="1"/>
    <row r="4125" ht="12.75" customHeight="1"/>
    <row r="4126" ht="12.75" customHeight="1"/>
    <row r="4127" ht="12.75" customHeight="1"/>
    <row r="4128" ht="12.75" customHeight="1"/>
    <row r="4129" ht="12.75" customHeight="1"/>
    <row r="4130" ht="12.75" customHeight="1"/>
    <row r="4131" ht="12.75" customHeight="1"/>
    <row r="4132" ht="12.75" customHeight="1"/>
    <row r="4133" ht="12.75" customHeight="1"/>
    <row r="4134" ht="12.75" customHeight="1"/>
    <row r="4135" ht="12.75" customHeight="1"/>
    <row r="4136" ht="12.75" customHeight="1"/>
    <row r="4137" ht="12.75" customHeight="1"/>
    <row r="4138" ht="12.75" customHeight="1"/>
    <row r="4139" ht="12.75" customHeight="1"/>
    <row r="4140" ht="12.75" customHeight="1"/>
    <row r="4141" ht="12.75" customHeight="1"/>
    <row r="4142" ht="12.75" customHeight="1"/>
    <row r="4143" ht="12.75" customHeight="1"/>
    <row r="4144" ht="12.75" customHeight="1"/>
    <row r="4145" ht="12.75" customHeight="1"/>
    <row r="4146" ht="12.75" customHeight="1"/>
    <row r="4147" ht="12.75" customHeight="1"/>
    <row r="4148" ht="12.75" customHeight="1"/>
    <row r="4149" ht="12.75" customHeight="1"/>
    <row r="4150" ht="12.75" customHeight="1"/>
    <row r="4151" ht="12.75" customHeight="1"/>
    <row r="4152" ht="12.75" customHeight="1"/>
    <row r="4153" ht="12.75" customHeight="1"/>
    <row r="4154" ht="12.75" customHeight="1"/>
    <row r="4155" ht="12.75" customHeight="1"/>
    <row r="4156" ht="12.75" customHeight="1"/>
    <row r="4157" ht="12.75" customHeight="1"/>
    <row r="4158" ht="12.75" customHeight="1"/>
    <row r="4159" ht="12.75" customHeight="1"/>
    <row r="4160" ht="12.75" customHeight="1"/>
    <row r="4161" ht="12.75" customHeight="1"/>
    <row r="4162" ht="12.75" customHeight="1"/>
    <row r="4163" ht="12.75" customHeight="1"/>
    <row r="4164" ht="12.75" customHeight="1"/>
    <row r="4165" ht="12.75" customHeight="1"/>
    <row r="4166" ht="12.75" customHeight="1"/>
    <row r="4167" ht="12.75" customHeight="1"/>
    <row r="4168" ht="12.75" customHeight="1"/>
    <row r="4169" ht="12.75" customHeight="1"/>
    <row r="4170" ht="12.75" customHeight="1"/>
    <row r="4171" ht="12.75" customHeight="1"/>
    <row r="4172" ht="12.75" customHeight="1"/>
    <row r="4173" ht="12.75" customHeight="1"/>
    <row r="4174" ht="12.75" customHeight="1"/>
    <row r="4175" ht="12.75" customHeight="1"/>
    <row r="4176" ht="12.75" customHeight="1"/>
    <row r="4177" ht="12.75" customHeight="1"/>
    <row r="4178" ht="12.75" customHeight="1"/>
    <row r="4179" ht="12.75" customHeight="1"/>
    <row r="4180" ht="12.75" customHeight="1"/>
    <row r="4181" ht="12.75" customHeight="1"/>
    <row r="4182" ht="12.75" customHeight="1"/>
    <row r="4183" ht="12.75" customHeight="1"/>
    <row r="4184" ht="12.75" customHeight="1"/>
    <row r="4185" ht="12.75" customHeight="1"/>
    <row r="4186" ht="12.75" customHeight="1"/>
    <row r="4187" ht="12.75" customHeight="1"/>
    <row r="4188" ht="12.75" customHeight="1"/>
    <row r="4189" ht="12.75" customHeight="1"/>
    <row r="4190" ht="12.75" customHeight="1"/>
    <row r="4191" ht="12.75" customHeight="1"/>
    <row r="4192" ht="12.75" customHeight="1"/>
    <row r="4193" ht="12.75" customHeight="1"/>
    <row r="4194" ht="12.75" customHeight="1"/>
    <row r="4195" ht="12.75" customHeight="1"/>
    <row r="4196" ht="12.75" customHeight="1"/>
    <row r="4197" ht="12.75" customHeight="1"/>
    <row r="4198" ht="12.75" customHeight="1"/>
    <row r="4199" ht="12.75" customHeight="1"/>
    <row r="4200" ht="12.75" customHeight="1"/>
    <row r="4201" ht="12.75" customHeight="1"/>
    <row r="4202" ht="12.75" customHeight="1"/>
    <row r="4203" ht="12.75" customHeight="1"/>
    <row r="4204" ht="12.75" customHeight="1"/>
    <row r="4205" ht="12.75" customHeight="1"/>
    <row r="4206" ht="12.75" customHeight="1"/>
    <row r="4207" ht="12.75" customHeight="1"/>
    <row r="4208" ht="12.75" customHeight="1"/>
    <row r="4209" ht="12.75" customHeight="1"/>
    <row r="4210" ht="12.75" customHeight="1"/>
    <row r="4211" ht="12.75" customHeight="1"/>
    <row r="4212" ht="12.75" customHeight="1"/>
    <row r="4213" ht="12.75" customHeight="1"/>
    <row r="4214" ht="12.75" customHeight="1"/>
    <row r="4215" ht="12.75" customHeight="1"/>
    <row r="4216" ht="12.75" customHeight="1"/>
    <row r="4217" ht="12.75" customHeight="1"/>
    <row r="4218" ht="12.75" customHeight="1"/>
    <row r="4219" ht="12.75" customHeight="1"/>
    <row r="4220" ht="12.75" customHeight="1"/>
    <row r="4221" ht="12.75" customHeight="1"/>
    <row r="4222" ht="12.75" customHeight="1"/>
    <row r="4223" ht="12.75" customHeight="1"/>
    <row r="4224" ht="12.75" customHeight="1"/>
    <row r="4225" ht="12.75" customHeight="1"/>
    <row r="4226" ht="12.75" customHeight="1"/>
    <row r="4227" ht="12.75" customHeight="1"/>
    <row r="4228" ht="12.75" customHeight="1"/>
    <row r="4229" ht="12.75" customHeight="1"/>
    <row r="4230" ht="12.75" customHeight="1"/>
    <row r="4231" ht="12.75" customHeight="1"/>
    <row r="4232" ht="12.75" customHeight="1"/>
    <row r="4233" ht="12.75" customHeight="1"/>
    <row r="4234" ht="12.75" customHeight="1"/>
    <row r="4235" ht="12.75" customHeight="1"/>
    <row r="4236" ht="12.75" customHeight="1"/>
    <row r="4237" ht="12.75" customHeight="1"/>
    <row r="4238" ht="12.75" customHeight="1"/>
    <row r="4239" ht="12.75" customHeight="1"/>
    <row r="4240" ht="12.75" customHeight="1"/>
    <row r="4241" ht="12.75" customHeight="1"/>
    <row r="4242" ht="12.75" customHeight="1"/>
    <row r="4243" ht="12.75" customHeight="1"/>
    <row r="4244" ht="12.75" customHeight="1"/>
    <row r="4245" ht="12.75" customHeight="1"/>
    <row r="4246" ht="12.75" customHeight="1"/>
    <row r="4247" ht="12.75" customHeight="1"/>
    <row r="4248" ht="12.75" customHeight="1"/>
    <row r="4249" ht="12.75" customHeight="1"/>
    <row r="4250" ht="12.75" customHeight="1"/>
    <row r="4251" ht="12.75" customHeight="1"/>
    <row r="4252" ht="12.75" customHeight="1"/>
    <row r="4253" ht="12.75" customHeight="1"/>
    <row r="4254" ht="12.75" customHeight="1"/>
    <row r="4255" ht="12.75" customHeight="1"/>
    <row r="4256" ht="12.75" customHeight="1"/>
    <row r="4257" ht="12.75" customHeight="1"/>
    <row r="4258" ht="12.75" customHeight="1"/>
    <row r="4259" ht="12.75" customHeight="1"/>
    <row r="4260" ht="12.75" customHeight="1"/>
    <row r="4261" ht="12.75" customHeight="1"/>
    <row r="4262" ht="12.75" customHeight="1"/>
    <row r="4263" ht="12.75" customHeight="1"/>
    <row r="4264" ht="12.75" customHeight="1"/>
    <row r="4265" ht="12.75" customHeight="1"/>
    <row r="4266" ht="12.75" customHeight="1"/>
    <row r="4267" ht="12.75" customHeight="1"/>
    <row r="4268" ht="12.75" customHeight="1"/>
    <row r="4269" ht="12.75" customHeight="1"/>
    <row r="4270" ht="12.75" customHeight="1"/>
    <row r="4271" ht="12.75" customHeight="1"/>
    <row r="4272" ht="12.75" customHeight="1"/>
    <row r="4273" ht="12.75" customHeight="1"/>
    <row r="4274" ht="12.75" customHeight="1"/>
    <row r="4275" ht="12.75" customHeight="1"/>
    <row r="4276" ht="12.75" customHeight="1"/>
    <row r="4277" ht="12.75" customHeight="1"/>
    <row r="4278" ht="12.75" customHeight="1"/>
    <row r="4279" ht="12.75" customHeight="1"/>
    <row r="4280" ht="12.75" customHeight="1"/>
    <row r="4281" ht="12.75" customHeight="1"/>
    <row r="4282" ht="12.75" customHeight="1"/>
    <row r="4283" ht="12.75" customHeight="1"/>
    <row r="4284" ht="12.75" customHeight="1"/>
    <row r="4285" ht="12.75" customHeight="1"/>
    <row r="4286" ht="12.75" customHeight="1"/>
    <row r="4287" ht="12.75" customHeight="1"/>
    <row r="4288" ht="12.75" customHeight="1"/>
    <row r="4289" ht="12.75" customHeight="1"/>
    <row r="4290" ht="12.75" customHeight="1"/>
    <row r="4291" ht="12.75" customHeight="1"/>
    <row r="4292" ht="12.75" customHeight="1"/>
    <row r="4293" ht="12.75" customHeight="1"/>
    <row r="4294" ht="12.75" customHeight="1"/>
    <row r="4295" ht="12.75" customHeight="1"/>
    <row r="4296" ht="12.75" customHeight="1"/>
    <row r="4297" ht="12.75" customHeight="1"/>
    <row r="4298" ht="12.75" customHeight="1"/>
    <row r="4299" ht="12.75" customHeight="1"/>
    <row r="4300" ht="12.75" customHeight="1"/>
    <row r="4301" ht="12.75" customHeight="1"/>
    <row r="4302" ht="12.75" customHeight="1"/>
    <row r="4303" ht="12.75" customHeight="1"/>
    <row r="4304" ht="12.75" customHeight="1"/>
    <row r="4305" ht="12.75" customHeight="1"/>
    <row r="4306" ht="12.75" customHeight="1"/>
    <row r="4307" ht="12.75" customHeight="1"/>
    <row r="4308" ht="12.75" customHeight="1"/>
    <row r="4309" ht="12.75" customHeight="1"/>
    <row r="4310" ht="12.75" customHeight="1"/>
    <row r="4311" ht="12.75" customHeight="1"/>
    <row r="4312" ht="12.75" customHeight="1"/>
    <row r="4313" ht="12.75" customHeight="1"/>
    <row r="4314" ht="12.75" customHeight="1"/>
    <row r="4315" ht="12.75" customHeight="1"/>
    <row r="4316" ht="12.75" customHeight="1"/>
    <row r="4317" ht="12.75" customHeight="1"/>
    <row r="4318" ht="12.75" customHeight="1"/>
    <row r="4319" ht="12.75" customHeight="1"/>
    <row r="4320" ht="12.75" customHeight="1"/>
    <row r="4321" ht="12.75" customHeight="1"/>
    <row r="4322" ht="12.75" customHeight="1"/>
    <row r="4323" ht="12.75" customHeight="1"/>
    <row r="4324" ht="12.75" customHeight="1"/>
    <row r="4325" ht="12.75" customHeight="1"/>
    <row r="4326" ht="12.75" customHeight="1"/>
    <row r="4327" ht="12.75" customHeight="1"/>
    <row r="4328" ht="12.75" customHeight="1"/>
    <row r="4329" ht="12.75" customHeight="1"/>
    <row r="4330" ht="12.75" customHeight="1"/>
    <row r="4331" ht="12.75" customHeight="1"/>
    <row r="4332" ht="12.75" customHeight="1"/>
    <row r="4333" ht="12.75" customHeight="1"/>
    <row r="4334" ht="12.75" customHeight="1"/>
    <row r="4335" ht="12.75" customHeight="1"/>
    <row r="4336" ht="12.75" customHeight="1"/>
    <row r="4337" ht="12.75" customHeight="1"/>
    <row r="4338" ht="12.75" customHeight="1"/>
    <row r="4339" ht="12.75" customHeight="1"/>
    <row r="4340" ht="12.75" customHeight="1"/>
    <row r="4341" ht="12.75" customHeight="1"/>
    <row r="4342" ht="12.75" customHeight="1"/>
    <row r="4343" ht="12.75" customHeight="1"/>
    <row r="4344" ht="12.75" customHeight="1"/>
    <row r="4345" ht="12.75" customHeight="1"/>
    <row r="4346" ht="12.75" customHeight="1"/>
    <row r="4347" ht="12.75" customHeight="1"/>
    <row r="4348" ht="12.75" customHeight="1"/>
    <row r="4349" ht="12.75" customHeight="1"/>
    <row r="4350" ht="12.75" customHeight="1"/>
    <row r="4351" ht="12.75" customHeight="1"/>
    <row r="4352" ht="12.75" customHeight="1"/>
    <row r="4353" ht="12.75" customHeight="1"/>
    <row r="4354" ht="12.75" customHeight="1"/>
    <row r="4355" ht="12.75" customHeight="1"/>
    <row r="4356" ht="12.75" customHeight="1"/>
    <row r="4357" ht="12.75" customHeight="1"/>
    <row r="4358" ht="12.75" customHeight="1"/>
    <row r="4359" ht="12.75" customHeight="1"/>
    <row r="4360" ht="12.75" customHeight="1"/>
    <row r="4361" ht="12.75" customHeight="1"/>
    <row r="4362" ht="12.75" customHeight="1"/>
    <row r="4363" ht="12.75" customHeight="1"/>
    <row r="4364" ht="12.75" customHeight="1"/>
    <row r="4365" ht="12.75" customHeight="1"/>
    <row r="4366" ht="12.75" customHeight="1"/>
    <row r="4367" ht="12.75" customHeight="1"/>
    <row r="4368" ht="12.75" customHeight="1"/>
    <row r="4369" ht="12.75" customHeight="1"/>
    <row r="4370" ht="12.75" customHeight="1"/>
    <row r="4371" ht="12.75" customHeight="1"/>
    <row r="4372" ht="12.75" customHeight="1"/>
    <row r="4373" ht="12.75" customHeight="1"/>
    <row r="4374" ht="12.75" customHeight="1"/>
    <row r="4375" ht="12.75" customHeight="1"/>
    <row r="4376" ht="12.75" customHeight="1"/>
    <row r="4377" ht="12.75" customHeight="1"/>
    <row r="4378" ht="12.75" customHeight="1"/>
    <row r="4379" ht="12.75" customHeight="1"/>
    <row r="4380" ht="12.75" customHeight="1"/>
    <row r="4381" ht="12.75" customHeight="1"/>
    <row r="4382" ht="12.75" customHeight="1"/>
    <row r="4383" ht="12.75" customHeight="1"/>
    <row r="4384" ht="12.75" customHeight="1"/>
    <row r="4385" ht="12.75" customHeight="1"/>
    <row r="4386" ht="12.75" customHeight="1"/>
    <row r="4387" ht="12.75" customHeight="1"/>
    <row r="4388" ht="12.75" customHeight="1"/>
    <row r="4389" ht="12.75" customHeight="1"/>
    <row r="4390" ht="12.75" customHeight="1"/>
    <row r="4391" ht="12.75" customHeight="1"/>
    <row r="4392" ht="12.75" customHeight="1"/>
    <row r="4393" ht="12.75" customHeight="1"/>
    <row r="4394" ht="12.75" customHeight="1"/>
    <row r="4395" ht="12.75" customHeight="1"/>
    <row r="4396" ht="12.75" customHeight="1"/>
    <row r="4397" ht="12.75" customHeight="1"/>
    <row r="4398" ht="12.75" customHeight="1"/>
    <row r="4399" ht="12.75" customHeight="1"/>
    <row r="4400" ht="12.75" customHeight="1"/>
    <row r="4401" ht="12.75" customHeight="1"/>
    <row r="4402" ht="12.75" customHeight="1"/>
    <row r="4403" ht="12.75" customHeight="1"/>
    <row r="4404" ht="12.75" customHeight="1"/>
    <row r="4405" ht="12.75" customHeight="1"/>
    <row r="4406" ht="12.75" customHeight="1"/>
    <row r="4407" ht="12.75" customHeight="1"/>
    <row r="4408" ht="12.75" customHeight="1"/>
    <row r="4409" ht="12.75" customHeight="1"/>
    <row r="4410" ht="12.75" customHeight="1"/>
    <row r="4411" ht="12.75" customHeight="1"/>
    <row r="4412" ht="12.75" customHeight="1"/>
    <row r="4413" ht="12.75" customHeight="1"/>
    <row r="4414" ht="12.75" customHeight="1"/>
    <row r="4415" ht="12.75" customHeight="1"/>
    <row r="4416" ht="12.75" customHeight="1"/>
    <row r="4417" ht="12.75" customHeight="1"/>
    <row r="4418" ht="12.75" customHeight="1"/>
    <row r="4419" ht="12.75" customHeight="1"/>
    <row r="4420" ht="12.75" customHeight="1"/>
    <row r="4421" ht="12.75" customHeight="1"/>
    <row r="4422" ht="12.75" customHeight="1"/>
    <row r="4423" ht="12.75" customHeight="1"/>
    <row r="4424" ht="12.75" customHeight="1"/>
    <row r="4425" ht="12.75" customHeight="1"/>
    <row r="4426" ht="12.75" customHeight="1"/>
    <row r="4427" ht="12.75" customHeight="1"/>
    <row r="4428" ht="12.75" customHeight="1"/>
    <row r="4429" ht="12.75" customHeight="1"/>
    <row r="4430" ht="12.75" customHeight="1"/>
    <row r="4431" ht="12.75" customHeight="1"/>
    <row r="4432" ht="12.75" customHeight="1"/>
    <row r="4433" ht="12.75" customHeight="1"/>
    <row r="4434" ht="12.75" customHeight="1"/>
    <row r="4435" ht="12.75" customHeight="1"/>
    <row r="4436" ht="12.75" customHeight="1"/>
    <row r="4437" ht="12.75" customHeight="1"/>
    <row r="4438" ht="12.75" customHeight="1"/>
    <row r="4439" ht="12.75" customHeight="1"/>
    <row r="4440" ht="12.75" customHeight="1"/>
    <row r="4441" ht="12.75" customHeight="1"/>
    <row r="4442" ht="12.75" customHeight="1"/>
    <row r="4443" ht="12.75" customHeight="1"/>
    <row r="4444" ht="12.75" customHeight="1"/>
    <row r="4445" ht="12.75" customHeight="1"/>
    <row r="4446" ht="12.75" customHeight="1"/>
    <row r="4447" ht="12.75" customHeight="1"/>
    <row r="4448" ht="12.75" customHeight="1"/>
    <row r="4449" ht="12.75" customHeight="1"/>
    <row r="4450" ht="12.75" customHeight="1"/>
    <row r="4451" ht="12.75" customHeight="1"/>
    <row r="4452" ht="12.75" customHeight="1"/>
    <row r="4453" ht="12.75" customHeight="1"/>
    <row r="4454" ht="12.75" customHeight="1"/>
    <row r="4455" ht="12.75" customHeight="1"/>
    <row r="4456" ht="12.75" customHeight="1"/>
    <row r="4457" ht="12.75" customHeight="1"/>
    <row r="4458" ht="12.75" customHeight="1"/>
    <row r="4459" ht="12.75" customHeight="1"/>
    <row r="4460" ht="12.75" customHeight="1"/>
    <row r="4461" ht="12.75" customHeight="1"/>
    <row r="4462" ht="12.75" customHeight="1"/>
    <row r="4463" ht="12.75" customHeight="1"/>
    <row r="4464" ht="12.75" customHeight="1"/>
    <row r="4465" ht="12.75" customHeight="1"/>
    <row r="4466" ht="12.75" customHeight="1"/>
    <row r="4467" ht="12.75" customHeight="1"/>
    <row r="4468" ht="12.75" customHeight="1"/>
    <row r="4469" ht="12.75" customHeight="1"/>
    <row r="4470" ht="12.75" customHeight="1"/>
    <row r="4471" ht="12.75" customHeight="1"/>
    <row r="4472" ht="12.75" customHeight="1"/>
    <row r="4473" ht="12.75" customHeight="1"/>
    <row r="4474" ht="12.75" customHeight="1"/>
    <row r="4475" ht="12.75" customHeight="1"/>
  </sheetData>
  <sheetProtection selectLockedCells="1" selectUnlockedCells="1"/>
  <autoFilter ref="A1:BD2724" xr:uid="{00000000-0009-0000-0000-000000000000}"/>
  <sortState xmlns:xlrd2="http://schemas.microsoft.com/office/spreadsheetml/2017/richdata2" ref="A2:JZ2600">
    <sortCondition ref="A2"/>
    <sortCondition ref="C2"/>
  </sortState>
  <mergeCells count="5">
    <mergeCell ref="B2729:J2729"/>
    <mergeCell ref="B2728:J2728"/>
    <mergeCell ref="B2727:J2727"/>
    <mergeCell ref="B2730:J2730"/>
    <mergeCell ref="B2731:J2731"/>
  </mergeCells>
  <phoneticPr fontId="12" type="noConversion"/>
  <pageMargins left="0.90748031500000004" right="0.5" top="1" bottom="0.143700787" header="0.511811023622047" footer="0.511811023622047"/>
  <pageSetup paperSize="9" fitToHeight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7B0D0-513D-4354-BE4B-ADDDDF49D3CE}">
  <sheetPr>
    <tabColor rgb="FF7030A0"/>
    <pageSetUpPr fitToPage="1"/>
  </sheetPr>
  <dimension ref="B1:AC68"/>
  <sheetViews>
    <sheetView zoomScale="120" zoomScaleNormal="120" workbookViewId="0">
      <selection activeCell="E60" sqref="E60"/>
    </sheetView>
  </sheetViews>
  <sheetFormatPr defaultColWidth="18.7109375" defaultRowHeight="12.95" customHeight="1"/>
  <cols>
    <col min="1" max="1" width="2.85546875" style="105" customWidth="1"/>
    <col min="2" max="2" width="12" style="105" customWidth="1"/>
    <col min="3" max="4" width="12.7109375" style="105" customWidth="1"/>
    <col min="5" max="5" width="14.7109375" style="105" customWidth="1"/>
    <col min="6" max="6" width="12.7109375" style="105" customWidth="1"/>
    <col min="7" max="16" width="10.7109375" style="106" customWidth="1"/>
    <col min="17" max="17" width="48.140625" style="105" customWidth="1"/>
    <col min="18" max="22" width="10.7109375" style="105" customWidth="1"/>
    <col min="23" max="23" width="11.28515625" style="105" bestFit="1" customWidth="1"/>
    <col min="24" max="24" width="15.7109375" style="105" bestFit="1" customWidth="1"/>
    <col min="25" max="25" width="13.140625" style="105" bestFit="1" customWidth="1"/>
    <col min="26" max="26" width="13.140625" style="105" customWidth="1"/>
    <col min="27" max="31" width="11.42578125" style="105" customWidth="1"/>
    <col min="32" max="16384" width="18.7109375" style="105"/>
  </cols>
  <sheetData>
    <row r="1" spans="3:27" ht="11.25">
      <c r="G1" s="105"/>
      <c r="Q1" s="106"/>
    </row>
    <row r="2" spans="3:27" ht="12">
      <c r="C2" s="401" t="s">
        <v>1322</v>
      </c>
      <c r="D2" s="401"/>
      <c r="E2" s="401"/>
      <c r="F2" s="401"/>
      <c r="G2" s="401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402"/>
      <c r="S2" s="403"/>
    </row>
    <row r="3" spans="3:27" ht="12">
      <c r="C3" s="160"/>
      <c r="D3" s="160"/>
      <c r="E3" s="160"/>
      <c r="F3" s="160"/>
      <c r="G3" s="160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8"/>
    </row>
    <row r="4" spans="3:27" ht="12">
      <c r="C4" s="160" t="s">
        <v>670</v>
      </c>
      <c r="D4" s="160"/>
      <c r="E4" s="160"/>
      <c r="F4" s="160"/>
      <c r="G4" s="160"/>
      <c r="H4" s="164" t="s">
        <v>1562</v>
      </c>
      <c r="I4" s="159"/>
      <c r="J4" s="159"/>
      <c r="K4" s="159"/>
      <c r="L4" s="159"/>
      <c r="M4" s="159"/>
      <c r="N4" s="159"/>
      <c r="O4" s="159"/>
      <c r="P4" s="159"/>
      <c r="Q4" s="159"/>
      <c r="R4" s="158"/>
    </row>
    <row r="5" spans="3:27" ht="12">
      <c r="C5" s="160" t="s">
        <v>671</v>
      </c>
      <c r="D5" s="160"/>
      <c r="E5" s="189"/>
      <c r="F5" s="189"/>
      <c r="G5" s="160"/>
      <c r="H5" s="165">
        <v>46235</v>
      </c>
      <c r="I5" s="159"/>
      <c r="J5" s="159"/>
      <c r="K5" s="159"/>
      <c r="L5" s="159"/>
      <c r="M5" s="159"/>
      <c r="N5" s="159"/>
      <c r="O5" s="159"/>
      <c r="P5" s="159"/>
      <c r="Q5" s="159"/>
      <c r="R5" s="158"/>
    </row>
    <row r="6" spans="3:27" ht="12">
      <c r="C6" s="160" t="s">
        <v>519</v>
      </c>
      <c r="D6" s="160"/>
      <c r="E6" s="160"/>
      <c r="F6" s="160"/>
      <c r="G6" s="160"/>
      <c r="H6" s="179" t="s">
        <v>1531</v>
      </c>
      <c r="I6" s="159"/>
      <c r="J6" s="159"/>
      <c r="K6" s="159"/>
      <c r="L6" s="159"/>
      <c r="M6" s="159"/>
      <c r="N6" s="159"/>
      <c r="O6" s="159"/>
      <c r="P6" s="159"/>
      <c r="Q6" s="159"/>
      <c r="R6" s="158"/>
    </row>
    <row r="7" spans="3:27" ht="11.25">
      <c r="C7" s="403"/>
      <c r="D7" s="403"/>
      <c r="E7" s="403"/>
      <c r="F7" s="403"/>
      <c r="G7" s="360"/>
      <c r="H7" s="360"/>
      <c r="I7" s="360"/>
      <c r="J7" s="360"/>
      <c r="K7" s="360"/>
      <c r="L7" s="360"/>
      <c r="M7" s="360"/>
      <c r="N7" s="360"/>
      <c r="O7" s="360"/>
      <c r="P7" s="360"/>
      <c r="Q7" s="403"/>
    </row>
    <row r="8" spans="3:27" ht="11.25"/>
    <row r="9" spans="3:27" ht="11.25">
      <c r="C9" s="107" t="s">
        <v>756</v>
      </c>
      <c r="D9" s="107"/>
      <c r="E9" s="107"/>
      <c r="F9" s="107"/>
    </row>
    <row r="10" spans="3:27" ht="11.25">
      <c r="C10" s="107"/>
      <c r="D10" s="107"/>
      <c r="E10" s="107"/>
      <c r="F10" s="107"/>
    </row>
    <row r="11" spans="3:27" ht="11.25">
      <c r="C11" s="107"/>
      <c r="D11" s="107"/>
      <c r="E11" s="107"/>
      <c r="F11" s="107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R11" s="107"/>
    </row>
    <row r="12" spans="3:27" ht="11.25">
      <c r="C12" s="404" t="s">
        <v>1080</v>
      </c>
      <c r="D12" s="404"/>
      <c r="E12" s="405"/>
      <c r="F12" s="142" t="s">
        <v>1270</v>
      </c>
      <c r="G12" s="142" t="s">
        <v>1311</v>
      </c>
      <c r="H12" s="142" t="s">
        <v>1343</v>
      </c>
      <c r="I12" s="142" t="s">
        <v>1370</v>
      </c>
      <c r="J12" s="142" t="s">
        <v>1391</v>
      </c>
      <c r="K12" s="142" t="s">
        <v>1422</v>
      </c>
      <c r="L12" s="142" t="s">
        <v>1466</v>
      </c>
      <c r="M12" s="142" t="s">
        <v>1467</v>
      </c>
      <c r="N12" s="142" t="s">
        <v>1521</v>
      </c>
      <c r="O12" s="142" t="s">
        <v>1560</v>
      </c>
      <c r="P12" s="105"/>
      <c r="Q12" s="406" t="s">
        <v>1087</v>
      </c>
      <c r="R12" s="141" t="s">
        <v>1270</v>
      </c>
      <c r="S12" s="141" t="s">
        <v>1311</v>
      </c>
      <c r="T12" s="141" t="s">
        <v>1343</v>
      </c>
      <c r="U12" s="141" t="s">
        <v>1370</v>
      </c>
      <c r="V12" s="141" t="s">
        <v>1391</v>
      </c>
      <c r="W12" s="141" t="s">
        <v>1422</v>
      </c>
      <c r="X12" s="141" t="s">
        <v>1466</v>
      </c>
      <c r="Y12" s="141" t="s">
        <v>1467</v>
      </c>
      <c r="Z12" s="141" t="s">
        <v>1521</v>
      </c>
      <c r="AA12" s="141" t="s">
        <v>1560</v>
      </c>
    </row>
    <row r="13" spans="3:27" ht="11.25">
      <c r="C13" s="105" t="s">
        <v>1095</v>
      </c>
      <c r="F13" s="407">
        <v>0.82802824032951605</v>
      </c>
      <c r="G13" s="407">
        <v>0.82187922204489583</v>
      </c>
      <c r="H13" s="407">
        <v>0.82469224786288908</v>
      </c>
      <c r="I13" s="407">
        <v>0.79685256229721835</v>
      </c>
      <c r="J13" s="407">
        <v>0.79270897916160388</v>
      </c>
      <c r="K13" s="407">
        <v>0.81457939458607764</v>
      </c>
      <c r="L13" s="407">
        <v>0.82722676114788463</v>
      </c>
      <c r="M13" s="407">
        <v>0.84351448431584808</v>
      </c>
      <c r="N13" s="407">
        <v>0.83365122292937577</v>
      </c>
      <c r="O13" s="407">
        <v>0.82261062277303176</v>
      </c>
      <c r="P13" s="105"/>
      <c r="Q13" s="408" t="s">
        <v>1083</v>
      </c>
      <c r="R13" s="407">
        <v>0.82373306919105005</v>
      </c>
      <c r="S13" s="407">
        <v>0.81778903126877667</v>
      </c>
      <c r="T13" s="407">
        <v>0.82140912811875566</v>
      </c>
      <c r="U13" s="407">
        <v>0.79255187013194606</v>
      </c>
      <c r="V13" s="407">
        <v>0.78632383628954228</v>
      </c>
      <c r="W13" s="407">
        <v>0.80957968344065345</v>
      </c>
      <c r="X13" s="407">
        <v>0.82302988308118241</v>
      </c>
      <c r="Y13" s="407">
        <v>0.84120741053258219</v>
      </c>
      <c r="Z13" s="407">
        <v>0.83082035257756248</v>
      </c>
      <c r="AA13" s="407">
        <v>0.81823161913294651</v>
      </c>
    </row>
    <row r="14" spans="3:27" ht="11.25">
      <c r="C14" s="105" t="s">
        <v>1483</v>
      </c>
      <c r="F14" s="189">
        <v>0.76932091135127889</v>
      </c>
      <c r="G14" s="189">
        <v>0.7534814241273895</v>
      </c>
      <c r="H14" s="189">
        <v>0.74377548121997827</v>
      </c>
      <c r="I14" s="189">
        <v>0.71214226989468443</v>
      </c>
      <c r="J14" s="189">
        <v>0.70255859981726221</v>
      </c>
      <c r="K14" s="189">
        <v>0.71520718379435544</v>
      </c>
      <c r="L14" s="189">
        <v>0.71913093750359125</v>
      </c>
      <c r="M14" s="189">
        <v>0.72886154096812694</v>
      </c>
      <c r="N14" s="189">
        <v>0.71214027740999464</v>
      </c>
      <c r="O14" s="189">
        <v>0.67803289314746307</v>
      </c>
      <c r="P14" s="105"/>
      <c r="Q14" s="107" t="s">
        <v>1482</v>
      </c>
      <c r="R14" s="325">
        <v>0.76561184158859052</v>
      </c>
      <c r="S14" s="325">
        <v>0.75004226264753093</v>
      </c>
      <c r="T14" s="325">
        <v>0.74110397440823483</v>
      </c>
      <c r="U14" s="325">
        <v>0.708705383432227</v>
      </c>
      <c r="V14" s="325">
        <v>0.69753857131867592</v>
      </c>
      <c r="W14" s="325">
        <v>0.71135002859033591</v>
      </c>
      <c r="X14" s="325">
        <v>0.71600315939415426</v>
      </c>
      <c r="Y14" s="325">
        <v>0.72715990410965392</v>
      </c>
      <c r="Z14" s="325">
        <v>0.71010230362101368</v>
      </c>
      <c r="AA14" s="325">
        <v>0.6750986831448641</v>
      </c>
    </row>
    <row r="15" spans="3:27" ht="11.25">
      <c r="C15" s="105" t="s">
        <v>1081</v>
      </c>
      <c r="F15" s="189">
        <v>0.9695108415136956</v>
      </c>
      <c r="G15" s="189">
        <v>0.95984188704384821</v>
      </c>
      <c r="H15" s="189">
        <v>0.96479980065622273</v>
      </c>
      <c r="I15" s="189">
        <v>0.9603188593813039</v>
      </c>
      <c r="J15" s="189">
        <v>0.94931595824734605</v>
      </c>
      <c r="K15" s="189">
        <v>0.96750118857423317</v>
      </c>
      <c r="L15" s="189">
        <v>0.97688764734250289</v>
      </c>
      <c r="M15" s="189">
        <v>0.96410941565591157</v>
      </c>
      <c r="N15" s="189">
        <v>0.96470641102944488</v>
      </c>
      <c r="O15" s="189">
        <v>0.96940510557401205</v>
      </c>
      <c r="P15" s="105"/>
      <c r="Q15" s="105" t="s">
        <v>1084</v>
      </c>
      <c r="R15" s="189">
        <v>0.96362768016844036</v>
      </c>
      <c r="S15" s="189">
        <v>0.95426792116578352</v>
      </c>
      <c r="T15" s="189">
        <v>0.96030941463115727</v>
      </c>
      <c r="U15" s="189">
        <v>0.95407960404849712</v>
      </c>
      <c r="V15" s="189">
        <v>0.9401732664372231</v>
      </c>
      <c r="W15" s="189">
        <v>0.96045618918611597</v>
      </c>
      <c r="X15" s="189">
        <v>0.97112485840908769</v>
      </c>
      <c r="Y15" s="189">
        <v>0.96113431043103437</v>
      </c>
      <c r="Z15" s="189">
        <v>0.96097032160146412</v>
      </c>
      <c r="AA15" s="189">
        <v>0.96341832453604626</v>
      </c>
    </row>
    <row r="16" spans="3:27" ht="11.25">
      <c r="C16" s="105" t="s">
        <v>570</v>
      </c>
      <c r="F16" s="189">
        <v>0.87233471528596451</v>
      </c>
      <c r="G16" s="189">
        <v>0.86608856108773258</v>
      </c>
      <c r="H16" s="189">
        <v>0.8812261061429234</v>
      </c>
      <c r="I16" s="189">
        <v>0.86821930887819732</v>
      </c>
      <c r="J16" s="189">
        <v>0.86525864047487433</v>
      </c>
      <c r="K16" s="189">
        <v>0.86866998649467608</v>
      </c>
      <c r="L16" s="189">
        <v>0.86674294611299207</v>
      </c>
      <c r="M16" s="189">
        <v>0.55215181650236067</v>
      </c>
      <c r="N16" s="189">
        <v>0.51191779925716618</v>
      </c>
      <c r="O16" s="189">
        <v>0.44593220251847149</v>
      </c>
      <c r="P16" s="105"/>
      <c r="Q16" s="105" t="s">
        <v>1085</v>
      </c>
      <c r="R16" s="113">
        <v>0.87233471528596451</v>
      </c>
      <c r="S16" s="113">
        <v>0.86608856108773258</v>
      </c>
      <c r="T16" s="113">
        <v>0.8812261061429234</v>
      </c>
      <c r="U16" s="113">
        <v>0.86821930887819732</v>
      </c>
      <c r="V16" s="189">
        <v>0.86525864047487433</v>
      </c>
      <c r="W16" s="189">
        <v>0.86866998649467608</v>
      </c>
      <c r="X16" s="189">
        <v>0.86674294611299207</v>
      </c>
      <c r="Y16" s="189">
        <v>0.55215181650236067</v>
      </c>
      <c r="Z16" s="189">
        <v>0.51191779925716618</v>
      </c>
      <c r="AA16" s="189">
        <v>0.44593220251847149</v>
      </c>
    </row>
    <row r="17" spans="3:29" ht="11.25">
      <c r="C17" s="403" t="s">
        <v>1082</v>
      </c>
      <c r="D17" s="403"/>
      <c r="E17" s="403"/>
      <c r="F17" s="409">
        <v>0.92092277839983006</v>
      </c>
      <c r="G17" s="409">
        <v>0.91296522406579039</v>
      </c>
      <c r="H17" s="409">
        <v>0.92301295339957301</v>
      </c>
      <c r="I17" s="409">
        <v>0.91426908412975061</v>
      </c>
      <c r="J17" s="409">
        <v>0.90728729936111019</v>
      </c>
      <c r="K17" s="410">
        <v>0.91808558753445468</v>
      </c>
      <c r="L17" s="410">
        <v>0.92181529672774754</v>
      </c>
      <c r="M17" s="410">
        <v>0.75813061607913612</v>
      </c>
      <c r="N17" s="410">
        <v>0.73831210514330547</v>
      </c>
      <c r="O17" s="410">
        <v>0.7076686540462418</v>
      </c>
      <c r="P17" s="115"/>
      <c r="Q17" s="403" t="s">
        <v>1086</v>
      </c>
      <c r="R17" s="409">
        <v>0.91798119772720199</v>
      </c>
      <c r="S17" s="409">
        <v>0.91017824112675805</v>
      </c>
      <c r="T17" s="409">
        <v>0.92076776038704033</v>
      </c>
      <c r="U17" s="409">
        <v>0.91114945646334722</v>
      </c>
      <c r="V17" s="410">
        <v>0.90271595345604871</v>
      </c>
      <c r="W17" s="410">
        <v>0.91456308784039608</v>
      </c>
      <c r="X17" s="410">
        <v>0.91893390226103988</v>
      </c>
      <c r="Y17" s="410">
        <v>0.75664306346669752</v>
      </c>
      <c r="Z17" s="410">
        <v>0.73644406042931521</v>
      </c>
      <c r="AA17" s="410">
        <v>0.70467526352725884</v>
      </c>
    </row>
    <row r="18" spans="3:29" ht="11.25">
      <c r="Q18" s="115"/>
      <c r="X18" s="113"/>
      <c r="Y18" s="407"/>
      <c r="Z18" s="189"/>
    </row>
    <row r="19" spans="3:29" ht="11.25">
      <c r="C19" s="105" t="s">
        <v>512</v>
      </c>
      <c r="Q19" s="105" t="s">
        <v>512</v>
      </c>
    </row>
    <row r="20" spans="3:29" ht="11.25">
      <c r="C20" s="105" t="s">
        <v>1433</v>
      </c>
      <c r="Q20" s="105" t="s">
        <v>1433</v>
      </c>
    </row>
    <row r="21" spans="3:29" ht="11.25">
      <c r="Q21" s="105" t="s">
        <v>513</v>
      </c>
    </row>
    <row r="22" spans="3:29" ht="11.25">
      <c r="Q22" s="105" t="s">
        <v>676</v>
      </c>
    </row>
    <row r="23" spans="3:29" ht="11.25">
      <c r="Q23" s="105" t="s">
        <v>1434</v>
      </c>
    </row>
    <row r="24" spans="3:29" ht="11.25">
      <c r="H24" s="183"/>
      <c r="I24" s="183"/>
      <c r="J24" s="183"/>
      <c r="K24" s="183"/>
      <c r="L24" s="183"/>
      <c r="M24" s="183"/>
      <c r="N24" s="183"/>
      <c r="O24" s="183"/>
      <c r="Q24" s="115"/>
      <c r="U24" s="180"/>
      <c r="V24" s="180"/>
      <c r="W24" s="107"/>
    </row>
    <row r="25" spans="3:29" ht="11.25">
      <c r="H25" s="183"/>
      <c r="I25" s="183"/>
      <c r="J25" s="183"/>
      <c r="K25" s="183"/>
      <c r="L25" s="183"/>
      <c r="M25" s="183"/>
      <c r="N25" s="183"/>
      <c r="O25" s="183"/>
      <c r="Q25" s="115"/>
      <c r="U25" s="180"/>
      <c r="V25" s="180"/>
      <c r="W25" s="107"/>
    </row>
    <row r="26" spans="3:29" ht="11.25">
      <c r="H26" s="184"/>
      <c r="I26" s="184"/>
      <c r="J26" s="184"/>
      <c r="K26" s="183"/>
      <c r="L26" s="183"/>
      <c r="M26" s="183"/>
      <c r="N26" s="183"/>
      <c r="O26" s="183"/>
      <c r="Q26" s="115"/>
      <c r="U26" s="180"/>
      <c r="V26" s="180"/>
      <c r="W26" s="185"/>
    </row>
    <row r="27" spans="3:29" ht="11.25">
      <c r="H27" s="184"/>
      <c r="I27" s="184"/>
      <c r="J27" s="184"/>
      <c r="K27" s="183"/>
      <c r="L27" s="183"/>
      <c r="M27" s="183"/>
      <c r="N27" s="183"/>
      <c r="O27" s="183"/>
      <c r="Q27" s="115"/>
      <c r="U27" s="180"/>
      <c r="V27" s="180"/>
      <c r="W27" s="107"/>
    </row>
    <row r="28" spans="3:29" ht="11.25">
      <c r="C28" s="107" t="s">
        <v>758</v>
      </c>
      <c r="D28" s="107"/>
      <c r="E28" s="107"/>
      <c r="F28" s="107"/>
      <c r="I28" s="182"/>
      <c r="Q28" s="107" t="s">
        <v>759</v>
      </c>
      <c r="R28" s="107"/>
    </row>
    <row r="29" spans="3:29" ht="11.25"/>
    <row r="30" spans="3:29" ht="11.25">
      <c r="C30" s="406"/>
      <c r="D30" s="406"/>
      <c r="E30" s="406"/>
      <c r="F30" s="142" t="s">
        <v>1270</v>
      </c>
      <c r="G30" s="142" t="s">
        <v>1311</v>
      </c>
      <c r="H30" s="142" t="s">
        <v>1343</v>
      </c>
      <c r="I30" s="142" t="s">
        <v>1370</v>
      </c>
      <c r="J30" s="142" t="s">
        <v>1391</v>
      </c>
      <c r="K30" s="142" t="s">
        <v>1422</v>
      </c>
      <c r="L30" s="142" t="s">
        <v>1466</v>
      </c>
      <c r="M30" s="142" t="s">
        <v>1467</v>
      </c>
      <c r="N30" s="142" t="s">
        <v>1521</v>
      </c>
      <c r="O30" s="142" t="s">
        <v>1560</v>
      </c>
      <c r="P30" s="105"/>
      <c r="Q30" s="406"/>
      <c r="R30" s="141" t="s">
        <v>1270</v>
      </c>
      <c r="S30" s="141" t="s">
        <v>1311</v>
      </c>
      <c r="T30" s="141" t="s">
        <v>1343</v>
      </c>
      <c r="U30" s="141" t="s">
        <v>1370</v>
      </c>
      <c r="V30" s="141" t="s">
        <v>1391</v>
      </c>
      <c r="W30" s="141" t="s">
        <v>1422</v>
      </c>
      <c r="X30" s="141" t="s">
        <v>1466</v>
      </c>
      <c r="Y30" s="141" t="s">
        <v>1467</v>
      </c>
      <c r="Z30" s="141" t="s">
        <v>1521</v>
      </c>
      <c r="AA30" s="141" t="s">
        <v>1560</v>
      </c>
    </row>
    <row r="31" spans="3:29" ht="11.25">
      <c r="C31" s="408" t="s">
        <v>216</v>
      </c>
      <c r="D31" s="408"/>
      <c r="E31" s="408"/>
      <c r="F31" s="411">
        <v>1151479.3360299997</v>
      </c>
      <c r="G31" s="411">
        <v>1202193.654293</v>
      </c>
      <c r="H31" s="411">
        <v>1247574.7130910009</v>
      </c>
      <c r="I31" s="411">
        <v>1244852.6801227855</v>
      </c>
      <c r="J31" s="411">
        <v>1227903.5453740794</v>
      </c>
      <c r="K31" s="411">
        <v>1316914.3713470995</v>
      </c>
      <c r="L31" s="411">
        <v>1413853.9760149997</v>
      </c>
      <c r="M31" s="411">
        <v>1510075.7358513232</v>
      </c>
      <c r="N31" s="411">
        <v>1568245.6507085424</v>
      </c>
      <c r="O31" s="411">
        <v>1529119.1109992454</v>
      </c>
      <c r="P31" s="105"/>
      <c r="Q31" s="408" t="s">
        <v>1477</v>
      </c>
      <c r="R31" s="109">
        <v>888341293.66662931</v>
      </c>
      <c r="S31" s="109">
        <v>922054988.99069512</v>
      </c>
      <c r="T31" s="109">
        <v>960898421.33193934</v>
      </c>
      <c r="U31" s="109">
        <v>926716531.51974165</v>
      </c>
      <c r="V31" s="109">
        <v>909651894.85025156</v>
      </c>
      <c r="W31" s="109">
        <v>1002013689.1864589</v>
      </c>
      <c r="X31" s="109">
        <v>1108233012.5016749</v>
      </c>
      <c r="Y31" s="109">
        <v>1203117513.187434</v>
      </c>
      <c r="Z31" s="109">
        <v>1235960008.1667142</v>
      </c>
      <c r="AA31" s="109">
        <v>1189038111.9372089</v>
      </c>
      <c r="AB31" s="109"/>
      <c r="AC31" s="109"/>
    </row>
    <row r="32" spans="3:29" ht="11.25">
      <c r="C32" s="105" t="s">
        <v>1002</v>
      </c>
      <c r="F32" s="109">
        <v>1072839.3675475507</v>
      </c>
      <c r="G32" s="109">
        <v>1121886.23858449</v>
      </c>
      <c r="H32" s="109">
        <v>1165160.0021972021</v>
      </c>
      <c r="I32" s="109">
        <v>1162971.1384100253</v>
      </c>
      <c r="J32" s="109">
        <v>1147523.1374474028</v>
      </c>
      <c r="K32" s="109">
        <v>1230099.4793707305</v>
      </c>
      <c r="L32" s="109">
        <v>1320180.6401909813</v>
      </c>
      <c r="M32" s="109">
        <v>1408450.4729871817</v>
      </c>
      <c r="N32" s="109">
        <v>1461852.9504674221</v>
      </c>
      <c r="O32" s="109">
        <v>1424196.4413872755</v>
      </c>
      <c r="P32" s="105"/>
      <c r="Q32" s="105" t="s">
        <v>1476</v>
      </c>
      <c r="R32" s="109">
        <v>888341293.66662931</v>
      </c>
      <c r="S32" s="109">
        <v>922054988.99069512</v>
      </c>
      <c r="T32" s="109">
        <v>960898421.33193934</v>
      </c>
      <c r="U32" s="109">
        <v>926716531.51974165</v>
      </c>
      <c r="V32" s="109">
        <v>909651894.85025156</v>
      </c>
      <c r="W32" s="109">
        <v>1002013689.1864589</v>
      </c>
      <c r="X32" s="109">
        <v>1092088755.1153264</v>
      </c>
      <c r="Y32" s="109">
        <v>1188048374.4061949</v>
      </c>
      <c r="Z32" s="109">
        <v>1218675499.9000826</v>
      </c>
      <c r="AA32" s="109">
        <v>1171559121.6007223</v>
      </c>
      <c r="AB32" s="109"/>
      <c r="AC32" s="109"/>
    </row>
    <row r="33" spans="3:29" ht="11.25">
      <c r="C33" s="105" t="s">
        <v>757</v>
      </c>
      <c r="F33" s="114">
        <v>0.14593194333266357</v>
      </c>
      <c r="G33" s="114">
        <v>0.14373478263576744</v>
      </c>
      <c r="H33" s="114">
        <v>0.14521930114209958</v>
      </c>
      <c r="I33" s="114">
        <v>0.17022085475797133</v>
      </c>
      <c r="J33" s="114">
        <v>0.1649682360495387</v>
      </c>
      <c r="K33" s="114">
        <v>0.15805850762158768</v>
      </c>
      <c r="L33" s="114">
        <v>0.15326324915560519</v>
      </c>
      <c r="M33" s="114">
        <v>0.12516425723235447</v>
      </c>
      <c r="N33" s="114">
        <v>0.13586876360340583</v>
      </c>
      <c r="O33" s="114">
        <v>0.15149825559866625</v>
      </c>
      <c r="P33" s="105"/>
      <c r="Q33" s="105" t="s">
        <v>1475</v>
      </c>
      <c r="R33" s="113">
        <v>0</v>
      </c>
      <c r="S33" s="113">
        <v>0</v>
      </c>
      <c r="T33" s="113">
        <v>0</v>
      </c>
      <c r="U33" s="113">
        <v>0</v>
      </c>
      <c r="V33" s="113">
        <v>0</v>
      </c>
      <c r="W33" s="189">
        <v>0</v>
      </c>
      <c r="X33" s="109">
        <v>16144257.386348413</v>
      </c>
      <c r="Y33" s="109">
        <v>15069138.781239109</v>
      </c>
      <c r="Z33" s="109">
        <v>17284508.266631704</v>
      </c>
      <c r="AA33" s="109">
        <v>17478990.336486671</v>
      </c>
      <c r="AB33" s="116"/>
      <c r="AC33" s="116"/>
    </row>
    <row r="34" spans="3:29" ht="11.25">
      <c r="C34" s="105" t="s">
        <v>760</v>
      </c>
      <c r="F34" s="109">
        <v>916277.83375755092</v>
      </c>
      <c r="G34" s="109">
        <v>960632.16393948963</v>
      </c>
      <c r="H34" s="109">
        <v>995956.28095939721</v>
      </c>
      <c r="I34" s="109">
        <v>965009.19717101986</v>
      </c>
      <c r="J34" s="109">
        <v>958218.26963667246</v>
      </c>
      <c r="K34" s="109">
        <v>1035671.7914353008</v>
      </c>
      <c r="L34" s="109">
        <v>1117845.4658029845</v>
      </c>
      <c r="M34" s="109">
        <v>1232162.8156871828</v>
      </c>
      <c r="N34" s="109">
        <v>1263232.7975174226</v>
      </c>
      <c r="O34" s="109">
        <v>1208433.1648872751</v>
      </c>
      <c r="P34" s="105"/>
      <c r="Q34" s="105" t="s">
        <v>1003</v>
      </c>
      <c r="R34" s="109">
        <v>888341293.66662931</v>
      </c>
      <c r="S34" s="109">
        <v>922054988.99069512</v>
      </c>
      <c r="T34" s="109">
        <v>960898421.33193934</v>
      </c>
      <c r="U34" s="109">
        <v>926716531.51974165</v>
      </c>
      <c r="V34" s="109">
        <v>909651894.85025156</v>
      </c>
      <c r="W34" s="109">
        <v>1002013689.1864589</v>
      </c>
      <c r="X34" s="109">
        <v>1092088755.1153264</v>
      </c>
      <c r="Y34" s="109">
        <v>1188048374.4061949</v>
      </c>
      <c r="Z34" s="109">
        <v>1218675499.9000826</v>
      </c>
      <c r="AA34" s="109">
        <v>1171559121.6007223</v>
      </c>
    </row>
    <row r="35" spans="3:29" ht="11.25">
      <c r="C35" s="105" t="s">
        <v>217</v>
      </c>
      <c r="F35" s="109">
        <v>214567.87350951016</v>
      </c>
      <c r="G35" s="109">
        <v>224377.24771689801</v>
      </c>
      <c r="H35" s="109">
        <v>233032.00043944042</v>
      </c>
      <c r="I35" s="109">
        <v>232594.22768200506</v>
      </c>
      <c r="J35" s="109">
        <v>229504.62748948057</v>
      </c>
      <c r="K35" s="109">
        <v>246019.89587414611</v>
      </c>
      <c r="L35" s="109">
        <v>264036.1280381963</v>
      </c>
      <c r="M35" s="109">
        <v>326856.09459743637</v>
      </c>
      <c r="N35" s="109">
        <v>343372.39009348443</v>
      </c>
      <c r="O35" s="109">
        <v>346955.28827745514</v>
      </c>
      <c r="P35" s="105"/>
      <c r="Q35" s="403" t="s">
        <v>685</v>
      </c>
      <c r="R35" s="412">
        <v>188456478.59852543</v>
      </c>
      <c r="S35" s="412">
        <v>194301044.67870212</v>
      </c>
      <c r="T35" s="412">
        <v>205690708.30546987</v>
      </c>
      <c r="U35" s="412">
        <v>202667648.43994069</v>
      </c>
      <c r="V35" s="412">
        <v>198758896.18296123</v>
      </c>
      <c r="W35" s="412">
        <v>214842233.40587914</v>
      </c>
      <c r="X35" s="412">
        <v>228928679.90543512</v>
      </c>
      <c r="Y35" s="412">
        <v>180884778.62307</v>
      </c>
      <c r="Z35" s="412">
        <v>176157389.33157125</v>
      </c>
      <c r="AA35" s="412">
        <v>155063413.90358117</v>
      </c>
    </row>
    <row r="36" spans="3:29" ht="11.25">
      <c r="C36" s="105" t="s">
        <v>952</v>
      </c>
      <c r="F36" s="109">
        <v>216036.88962068481</v>
      </c>
      <c r="G36" s="109">
        <v>224343.16005129632</v>
      </c>
      <c r="H36" s="109">
        <v>233414.22464861648</v>
      </c>
      <c r="I36" s="109">
        <v>233429.09604464116</v>
      </c>
      <c r="J36" s="109">
        <v>229710.38587245735</v>
      </c>
      <c r="K36" s="109">
        <v>247323.19148360015</v>
      </c>
      <c r="L36" s="109">
        <v>264125.22989900521</v>
      </c>
      <c r="M36" s="109">
        <v>327599.71663028415</v>
      </c>
      <c r="N36" s="109">
        <v>344112.64774772385</v>
      </c>
      <c r="O36" s="109">
        <v>347728.67495963827</v>
      </c>
      <c r="P36" s="105">
        <v>0</v>
      </c>
      <c r="R36" s="109"/>
      <c r="S36" s="109"/>
      <c r="T36" s="109"/>
      <c r="U36" s="109"/>
      <c r="V36" s="109"/>
      <c r="W36" s="109"/>
      <c r="X36" s="109"/>
      <c r="Y36" s="109"/>
      <c r="Z36" s="109"/>
    </row>
    <row r="37" spans="3:29" ht="11.25">
      <c r="C37" s="105" t="s">
        <v>1478</v>
      </c>
      <c r="F37" s="109">
        <v>81869</v>
      </c>
      <c r="G37" s="109">
        <v>101840</v>
      </c>
      <c r="H37" s="109">
        <v>126760</v>
      </c>
      <c r="I37" s="109">
        <v>138337</v>
      </c>
      <c r="J37" s="109">
        <v>147247</v>
      </c>
      <c r="K37" s="109">
        <v>170912.3</v>
      </c>
      <c r="L37" s="109">
        <v>203550</v>
      </c>
      <c r="M37" s="109">
        <v>225830</v>
      </c>
      <c r="N37" s="109">
        <v>255009</v>
      </c>
      <c r="O37" s="109">
        <v>310580</v>
      </c>
      <c r="P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3:29" ht="11.25">
      <c r="C38" s="105" t="s">
        <v>1530</v>
      </c>
      <c r="F38" s="113">
        <v>5594.08</v>
      </c>
      <c r="G38" s="113">
        <v>5611.14</v>
      </c>
      <c r="H38" s="113">
        <v>4657.07</v>
      </c>
      <c r="I38" s="113">
        <v>6310.73</v>
      </c>
      <c r="J38" s="113">
        <v>9318.17</v>
      </c>
      <c r="K38" s="189">
        <v>7596.71</v>
      </c>
      <c r="L38" s="189">
        <v>6732</v>
      </c>
      <c r="M38" s="189">
        <v>3862.78</v>
      </c>
      <c r="N38" s="189">
        <v>4981</v>
      </c>
      <c r="O38" s="189">
        <v>7622</v>
      </c>
      <c r="P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3:29" ht="11.25">
      <c r="C39" s="105" t="s">
        <v>1479</v>
      </c>
      <c r="F39" s="113">
        <v>0</v>
      </c>
      <c r="G39" s="113">
        <v>0</v>
      </c>
      <c r="H39" s="113">
        <v>0</v>
      </c>
      <c r="I39" s="113">
        <v>0</v>
      </c>
      <c r="J39" s="113">
        <v>0</v>
      </c>
      <c r="K39" s="113">
        <v>0</v>
      </c>
      <c r="L39" s="109">
        <v>17342</v>
      </c>
      <c r="M39" s="109">
        <v>16400</v>
      </c>
      <c r="N39" s="109">
        <v>18695</v>
      </c>
      <c r="O39" s="109">
        <v>18882.007862338156</v>
      </c>
      <c r="P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3:29" ht="11.25">
      <c r="C40" s="105" t="s">
        <v>1481</v>
      </c>
      <c r="F40" s="113">
        <v>0</v>
      </c>
      <c r="G40" s="113">
        <v>0</v>
      </c>
      <c r="H40" s="113">
        <v>0</v>
      </c>
      <c r="I40" s="113">
        <v>0</v>
      </c>
      <c r="J40" s="113">
        <v>0</v>
      </c>
      <c r="K40" s="113">
        <v>0</v>
      </c>
      <c r="L40" s="109">
        <v>16607.421912895767</v>
      </c>
      <c r="M40" s="109">
        <v>15742.757736678264</v>
      </c>
      <c r="N40" s="109">
        <v>17944.557619890988</v>
      </c>
      <c r="O40" s="109">
        <v>18131.56548222914</v>
      </c>
      <c r="P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3:29" ht="22.5" customHeight="1">
      <c r="C41" s="413" t="s">
        <v>1480</v>
      </c>
      <c r="D41" s="413"/>
      <c r="E41" s="413"/>
      <c r="F41" s="414">
        <v>1160302.4475475508</v>
      </c>
      <c r="G41" s="414">
        <v>1229337.3785844899</v>
      </c>
      <c r="H41" s="414">
        <v>1296577.0721972021</v>
      </c>
      <c r="I41" s="414">
        <v>1307618.8684100253</v>
      </c>
      <c r="J41" s="414">
        <v>1304088.3074474027</v>
      </c>
      <c r="K41" s="414">
        <v>1408608.4893707305</v>
      </c>
      <c r="L41" s="414">
        <v>1547804.6401909813</v>
      </c>
      <c r="M41" s="414">
        <v>1654543.2529871818</v>
      </c>
      <c r="N41" s="414">
        <v>1740537.9504674221</v>
      </c>
      <c r="O41" s="414">
        <v>1761280.4492496136</v>
      </c>
      <c r="P41" s="109"/>
    </row>
    <row r="42" spans="3:29" ht="22.5" customHeight="1">
      <c r="C42" s="326"/>
      <c r="D42" s="326"/>
      <c r="E42" s="326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09"/>
    </row>
    <row r="43" spans="3:29" ht="11.25">
      <c r="C43" s="106"/>
      <c r="D43" s="106"/>
      <c r="E43" s="106"/>
      <c r="F43" s="106"/>
    </row>
    <row r="44" spans="3:29" ht="12.75" hidden="1">
      <c r="C44" s="144" t="s">
        <v>1098</v>
      </c>
      <c r="D44" s="144"/>
      <c r="E44" s="144"/>
      <c r="F44" s="144"/>
      <c r="G44" s="105"/>
      <c r="H44" s="105"/>
      <c r="I44" s="105"/>
      <c r="J44" s="105"/>
      <c r="K44" s="105"/>
      <c r="L44" s="105"/>
      <c r="M44" s="105"/>
      <c r="N44" s="105"/>
      <c r="O44" s="105"/>
      <c r="P44" s="105"/>
    </row>
    <row r="45" spans="3:29" ht="11.25" hidden="1">
      <c r="C45" s="145"/>
      <c r="D45" s="145"/>
      <c r="E45" s="145"/>
      <c r="F45" s="145"/>
      <c r="G45" s="105"/>
      <c r="H45" s="105"/>
      <c r="I45" s="105"/>
      <c r="J45" s="105"/>
      <c r="K45" s="105"/>
      <c r="L45" s="105"/>
      <c r="M45" s="105"/>
      <c r="N45" s="105"/>
      <c r="O45" s="105"/>
      <c r="P45" s="105"/>
    </row>
    <row r="46" spans="3:29" ht="10.35" hidden="1" customHeight="1">
      <c r="C46" s="146"/>
      <c r="D46" s="146"/>
      <c r="E46" s="146"/>
      <c r="F46" s="146"/>
      <c r="I46" s="105"/>
      <c r="J46" s="105"/>
      <c r="K46" s="105"/>
      <c r="L46" s="105"/>
      <c r="M46" s="105"/>
      <c r="N46" s="105"/>
      <c r="O46" s="105"/>
      <c r="P46" s="105"/>
    </row>
    <row r="47" spans="3:29" ht="11.25" hidden="1">
      <c r="C47" s="146" t="s">
        <v>1092</v>
      </c>
      <c r="D47" s="143"/>
      <c r="E47" s="143"/>
      <c r="F47" s="143"/>
      <c r="I47" s="105"/>
      <c r="J47" s="105"/>
      <c r="K47" s="105"/>
      <c r="L47" s="105"/>
      <c r="M47" s="105"/>
      <c r="N47" s="105"/>
      <c r="O47" s="105"/>
      <c r="P47" s="105"/>
    </row>
    <row r="48" spans="3:29" ht="11.25" hidden="1">
      <c r="C48" s="415" t="s">
        <v>1370</v>
      </c>
      <c r="D48" s="415" t="s">
        <v>1391</v>
      </c>
      <c r="E48" s="415" t="s">
        <v>1422</v>
      </c>
      <c r="F48" s="415" t="s">
        <v>1093</v>
      </c>
      <c r="H48" s="105"/>
      <c r="I48" s="105"/>
      <c r="J48" s="105"/>
      <c r="K48" s="105"/>
      <c r="L48" s="105"/>
      <c r="M48" s="105"/>
      <c r="N48" s="105"/>
      <c r="O48" s="105"/>
      <c r="P48" s="105"/>
    </row>
    <row r="49" spans="2:26" ht="12.95" hidden="1" customHeight="1">
      <c r="C49" s="415">
        <v>0.95</v>
      </c>
      <c r="D49" s="415">
        <v>0.94</v>
      </c>
      <c r="E49" s="415">
        <v>0.96</v>
      </c>
      <c r="F49" s="416">
        <v>0.95026176464637258</v>
      </c>
      <c r="H49" s="105"/>
      <c r="I49" s="105"/>
      <c r="J49" s="105"/>
      <c r="K49" s="105"/>
      <c r="L49" s="105"/>
      <c r="M49" s="105"/>
      <c r="N49" s="105"/>
      <c r="O49" s="105"/>
      <c r="P49" s="105"/>
    </row>
    <row r="50" spans="2:26" ht="12.95" hidden="1" customHeight="1">
      <c r="C50" s="145"/>
      <c r="D50" s="143"/>
      <c r="E50" s="143"/>
      <c r="F50" s="143"/>
      <c r="I50" s="105"/>
      <c r="J50" s="105"/>
      <c r="K50" s="105"/>
      <c r="L50" s="105"/>
      <c r="M50" s="105"/>
      <c r="N50" s="105"/>
      <c r="O50" s="105"/>
      <c r="P50" s="105"/>
    </row>
    <row r="51" spans="2:26" ht="12.95" hidden="1" customHeight="1">
      <c r="C51" s="146" t="s">
        <v>1096</v>
      </c>
      <c r="D51" s="143"/>
      <c r="E51" s="143"/>
      <c r="F51" s="143"/>
      <c r="I51" s="105"/>
      <c r="J51" s="105"/>
      <c r="K51" s="105"/>
      <c r="L51" s="105"/>
      <c r="M51" s="105"/>
      <c r="N51" s="105"/>
      <c r="O51" s="105"/>
      <c r="P51" s="105"/>
    </row>
    <row r="52" spans="2:26" ht="12.95" hidden="1" customHeight="1">
      <c r="C52" s="147" t="s">
        <v>1097</v>
      </c>
      <c r="D52" s="148"/>
      <c r="E52" s="148"/>
      <c r="F52" s="148"/>
      <c r="I52" s="105"/>
      <c r="J52" s="105"/>
      <c r="K52" s="105"/>
      <c r="L52" s="105"/>
      <c r="M52" s="105"/>
      <c r="N52" s="105"/>
      <c r="O52" s="105"/>
      <c r="P52" s="105"/>
    </row>
    <row r="53" spans="2:26" ht="12.95" hidden="1" customHeight="1">
      <c r="C53" s="417" t="s">
        <v>599</v>
      </c>
      <c r="D53" s="418">
        <v>0.95026176464637258</v>
      </c>
      <c r="E53" s="149"/>
      <c r="F53" s="149"/>
      <c r="I53" s="117"/>
      <c r="J53" s="117"/>
      <c r="K53" s="117"/>
      <c r="L53" s="117"/>
      <c r="M53" s="117"/>
      <c r="N53" s="117"/>
      <c r="O53" s="117"/>
      <c r="P53" s="117"/>
    </row>
    <row r="54" spans="2:26" ht="12.95" hidden="1" customHeight="1">
      <c r="C54" s="150" t="s">
        <v>220</v>
      </c>
      <c r="D54" s="188">
        <v>0.86866998649467608</v>
      </c>
      <c r="E54" s="151"/>
      <c r="F54" s="151"/>
      <c r="I54" s="105"/>
      <c r="J54" s="105"/>
      <c r="K54" s="105"/>
      <c r="L54" s="105"/>
      <c r="M54" s="105"/>
      <c r="N54" s="105"/>
      <c r="O54" s="105"/>
      <c r="P54" s="105"/>
    </row>
    <row r="55" spans="2:26" ht="12.95" hidden="1" customHeight="1">
      <c r="C55" s="419" t="s">
        <v>1094</v>
      </c>
      <c r="D55" s="420">
        <v>0.92986382010844837</v>
      </c>
      <c r="E55" s="152"/>
      <c r="F55" s="152"/>
      <c r="I55" s="105"/>
      <c r="J55" s="105"/>
      <c r="K55" s="105"/>
      <c r="L55" s="105"/>
      <c r="M55" s="105"/>
      <c r="N55" s="105"/>
      <c r="O55" s="105"/>
      <c r="P55" s="105"/>
    </row>
    <row r="57" spans="2:26" ht="36" customHeight="1">
      <c r="Q57" s="323"/>
      <c r="R57" s="324"/>
      <c r="S57" s="324"/>
      <c r="T57" s="324"/>
      <c r="U57" s="324"/>
      <c r="V57" s="324"/>
      <c r="W57" s="324"/>
      <c r="X57" s="324"/>
      <c r="Y57" s="324"/>
      <c r="Z57" s="324"/>
    </row>
    <row r="58" spans="2:26" ht="12.95" customHeight="1">
      <c r="R58" s="113"/>
      <c r="S58" s="113"/>
      <c r="T58" s="113"/>
      <c r="U58" s="113"/>
      <c r="V58" s="113"/>
      <c r="W58" s="189"/>
      <c r="X58" s="189"/>
      <c r="Y58" s="189"/>
      <c r="Z58" s="189"/>
    </row>
    <row r="59" spans="2:26" ht="12.95" customHeight="1">
      <c r="B59" s="107"/>
      <c r="C59" s="186"/>
      <c r="D59" s="187"/>
      <c r="R59" s="113"/>
      <c r="S59" s="113"/>
      <c r="T59" s="113"/>
      <c r="U59" s="113"/>
      <c r="V59" s="113"/>
      <c r="W59" s="113"/>
      <c r="X59" s="189"/>
      <c r="Y59" s="189"/>
      <c r="Z59" s="189"/>
    </row>
    <row r="60" spans="2:26" ht="12.95" customHeight="1">
      <c r="B60" s="107"/>
      <c r="C60" s="186"/>
      <c r="D60" s="187"/>
      <c r="R60" s="113"/>
      <c r="S60" s="113"/>
      <c r="T60" s="113"/>
      <c r="U60" s="113"/>
      <c r="V60" s="113"/>
      <c r="W60" s="113"/>
      <c r="X60" s="189"/>
      <c r="Y60" s="189"/>
      <c r="Z60" s="189"/>
    </row>
    <row r="61" spans="2:26" ht="12.95" customHeight="1">
      <c r="B61" s="180"/>
      <c r="C61" s="180"/>
      <c r="D61" s="181"/>
      <c r="R61" s="170"/>
      <c r="S61" s="170"/>
      <c r="T61" s="170"/>
      <c r="U61" s="170"/>
      <c r="V61" s="170"/>
      <c r="W61" s="170"/>
      <c r="X61" s="170"/>
      <c r="Y61" s="170"/>
      <c r="Z61" s="170"/>
    </row>
    <row r="62" spans="2:26" ht="12.95" customHeight="1">
      <c r="B62" s="107"/>
      <c r="C62" s="186"/>
      <c r="D62" s="187"/>
      <c r="R62" s="113"/>
      <c r="S62" s="113"/>
      <c r="T62" s="113"/>
      <c r="U62" s="113"/>
      <c r="V62" s="113"/>
      <c r="W62" s="189"/>
      <c r="X62" s="189"/>
      <c r="Y62" s="189"/>
      <c r="Z62" s="189"/>
    </row>
    <row r="63" spans="2:26" ht="12.95" customHeight="1">
      <c r="B63" s="180"/>
      <c r="C63" s="180"/>
      <c r="D63" s="181"/>
      <c r="R63" s="113"/>
      <c r="S63" s="113"/>
      <c r="T63" s="113"/>
      <c r="U63" s="113"/>
      <c r="V63" s="113"/>
      <c r="W63" s="113"/>
      <c r="X63" s="189"/>
      <c r="Y63" s="189"/>
      <c r="Z63" s="189"/>
    </row>
    <row r="64" spans="2:26" ht="12.95" customHeight="1">
      <c r="B64" s="107"/>
      <c r="C64" s="107"/>
      <c r="R64" s="189"/>
      <c r="S64" s="189"/>
      <c r="T64" s="189"/>
      <c r="U64" s="189"/>
      <c r="V64" s="189"/>
      <c r="W64" s="189"/>
      <c r="X64" s="189"/>
      <c r="Y64" s="322"/>
      <c r="Z64" s="322"/>
    </row>
    <row r="66" spans="2:4" ht="12.95" customHeight="1">
      <c r="D66" s="107"/>
    </row>
    <row r="67" spans="2:4" ht="12.95" customHeight="1">
      <c r="B67" s="180"/>
      <c r="C67" s="180"/>
      <c r="D67" s="181"/>
    </row>
    <row r="68" spans="2:4" ht="12.95" customHeight="1">
      <c r="B68" s="107"/>
      <c r="C68" s="107"/>
    </row>
  </sheetData>
  <mergeCells count="1">
    <mergeCell ref="C41:E41"/>
  </mergeCells>
  <pageMargins left="0" right="0" top="1.5" bottom="0.75" header="0.3" footer="0.3"/>
  <pageSetup paperSize="9" scale="64" orientation="landscape" horizontalDpi="4294967293" verticalDpi="4294967293" r:id="rId1"/>
  <headerFooter alignWithMargins="0"/>
  <rowBreaks count="2" manualBreakCount="2">
    <brk id="26" min="1" max="18" man="1"/>
    <brk id="42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C58DBD"/>
  </sheetPr>
  <dimension ref="A1:J264"/>
  <sheetViews>
    <sheetView topLeftCell="A215" zoomScale="120" zoomScaleNormal="120" workbookViewId="0">
      <selection activeCell="H278" sqref="H278"/>
    </sheetView>
  </sheetViews>
  <sheetFormatPr defaultColWidth="8.85546875" defaultRowHeight="12.75"/>
  <cols>
    <col min="1" max="1" width="2" customWidth="1"/>
    <col min="2" max="2" width="14.28515625" customWidth="1"/>
    <col min="5" max="6" width="9.42578125" customWidth="1"/>
    <col min="9" max="9" width="10.28515625" customWidth="1"/>
  </cols>
  <sheetData>
    <row r="1" spans="1:7" ht="8.25" customHeight="1">
      <c r="A1" s="1"/>
      <c r="B1" s="1"/>
      <c r="C1" s="34"/>
      <c r="D1" s="34"/>
      <c r="E1" s="34"/>
      <c r="F1" s="34"/>
    </row>
    <row r="2" spans="1:7">
      <c r="A2" s="4"/>
      <c r="B2" s="4" t="s">
        <v>575</v>
      </c>
      <c r="C2" s="44"/>
      <c r="D2" s="44"/>
      <c r="E2" s="44"/>
      <c r="F2" s="44"/>
    </row>
    <row r="3" spans="1:7">
      <c r="A3" s="4"/>
      <c r="B3" s="4" t="s">
        <v>574</v>
      </c>
      <c r="C3" s="44"/>
      <c r="D3" s="44"/>
      <c r="E3" s="44"/>
      <c r="F3" s="44"/>
    </row>
    <row r="4" spans="1:7">
      <c r="A4" s="4"/>
      <c r="B4" s="4"/>
      <c r="C4" s="44"/>
      <c r="D4" s="44"/>
      <c r="E4" s="44"/>
      <c r="F4" s="44"/>
    </row>
    <row r="5" spans="1:7">
      <c r="A5" s="1"/>
      <c r="B5" s="1" t="s">
        <v>992</v>
      </c>
      <c r="C5" s="45"/>
      <c r="D5" s="45"/>
      <c r="E5" s="45"/>
      <c r="F5" s="45"/>
    </row>
    <row r="6" spans="1:7">
      <c r="A6" s="1"/>
      <c r="B6" s="105" t="s">
        <v>1088</v>
      </c>
      <c r="C6" s="110"/>
      <c r="D6" s="110"/>
      <c r="E6" s="110"/>
      <c r="F6" s="110"/>
      <c r="G6" s="111"/>
    </row>
    <row r="7" spans="1:7">
      <c r="A7" s="1"/>
      <c r="B7" s="105" t="s">
        <v>1089</v>
      </c>
      <c r="C7" s="110"/>
      <c r="D7" s="110"/>
      <c r="E7" s="110"/>
      <c r="F7" s="110"/>
      <c r="G7" s="111"/>
    </row>
    <row r="8" spans="1:7">
      <c r="A8" s="1"/>
      <c r="B8" s="105" t="s">
        <v>1090</v>
      </c>
      <c r="C8" s="110"/>
      <c r="D8" s="110"/>
      <c r="E8" s="110"/>
      <c r="F8" s="110"/>
      <c r="G8" s="111"/>
    </row>
    <row r="9" spans="1:7">
      <c r="A9" s="1"/>
      <c r="B9" s="105" t="s">
        <v>1091</v>
      </c>
      <c r="C9" s="110"/>
      <c r="D9" s="110"/>
      <c r="E9" s="110"/>
      <c r="F9" s="110"/>
      <c r="G9" s="111"/>
    </row>
    <row r="11" spans="1:7">
      <c r="B11" s="4" t="s">
        <v>850</v>
      </c>
      <c r="C11" s="45"/>
      <c r="D11" s="45"/>
      <c r="E11" s="45"/>
      <c r="F11" s="45"/>
    </row>
    <row r="12" spans="1:7">
      <c r="B12" s="52" t="s">
        <v>156</v>
      </c>
      <c r="C12" s="46" t="s">
        <v>219</v>
      </c>
      <c r="D12" s="46" t="s">
        <v>686</v>
      </c>
      <c r="E12" s="46" t="s">
        <v>687</v>
      </c>
      <c r="F12" s="34"/>
    </row>
    <row r="13" spans="1:7">
      <c r="B13" s="1" t="s">
        <v>219</v>
      </c>
      <c r="C13" s="48"/>
      <c r="D13" s="38" t="e">
        <f>SUM(#REF!)</f>
        <v>#REF!</v>
      </c>
      <c r="E13" s="38" t="e">
        <f>SUM(#REF!)</f>
        <v>#REF!</v>
      </c>
      <c r="F13" s="34"/>
    </row>
    <row r="14" spans="1:7">
      <c r="B14" s="1" t="s">
        <v>686</v>
      </c>
      <c r="C14" s="38" t="e">
        <f>SUM(#REF!)</f>
        <v>#REF!</v>
      </c>
      <c r="D14" s="48"/>
      <c r="E14" s="38" t="e">
        <f>#REF!</f>
        <v>#REF!</v>
      </c>
      <c r="F14" s="34"/>
    </row>
    <row r="15" spans="1:7">
      <c r="B15" s="13" t="s">
        <v>687</v>
      </c>
      <c r="C15" s="43" t="e">
        <f>SUM(#REF!)</f>
        <v>#REF!</v>
      </c>
      <c r="D15" s="43" t="e">
        <f>#REF!</f>
        <v>#REF!</v>
      </c>
      <c r="E15" s="51"/>
      <c r="F15" s="34"/>
    </row>
    <row r="16" spans="1:7">
      <c r="B16" s="49" t="s">
        <v>218</v>
      </c>
      <c r="C16" s="47" t="e">
        <f>SUM(C12:C15)</f>
        <v>#REF!</v>
      </c>
      <c r="D16" s="47" t="e">
        <f>SUM(D12:D15)</f>
        <v>#REF!</v>
      </c>
      <c r="E16" s="47" t="e">
        <f>SUM(E12:E15)</f>
        <v>#REF!</v>
      </c>
      <c r="F16" s="47"/>
    </row>
    <row r="17" spans="2:6">
      <c r="B17" s="50" t="s">
        <v>991</v>
      </c>
      <c r="C17" s="43">
        <f>SUMIF(C12:C15,"&gt;0",C12:C15)</f>
        <v>0</v>
      </c>
      <c r="D17" s="43">
        <f>SUMIF(D12:D15,"&gt;0",D12:D15)</f>
        <v>0</v>
      </c>
      <c r="E17" s="43">
        <f>SUMIF(E12:E15,"&gt;0",E12:E15)</f>
        <v>0</v>
      </c>
      <c r="F17" s="43"/>
    </row>
    <row r="18" spans="2:6">
      <c r="B18" s="108"/>
      <c r="C18" s="38"/>
      <c r="D18" s="38"/>
      <c r="E18" s="38"/>
      <c r="F18" s="38"/>
    </row>
    <row r="19" spans="2:6">
      <c r="B19" s="1"/>
      <c r="C19" s="45"/>
      <c r="D19" s="45"/>
      <c r="E19" s="34"/>
      <c r="F19" s="34"/>
    </row>
    <row r="20" spans="2:6">
      <c r="B20" s="4" t="s">
        <v>380</v>
      </c>
      <c r="C20" s="45"/>
      <c r="D20" s="45"/>
      <c r="E20" s="45"/>
      <c r="F20" s="45"/>
    </row>
    <row r="21" spans="2:6">
      <c r="B21" s="52" t="s">
        <v>156</v>
      </c>
      <c r="C21" s="46" t="s">
        <v>219</v>
      </c>
      <c r="D21" s="46" t="s">
        <v>686</v>
      </c>
      <c r="E21" s="46" t="s">
        <v>687</v>
      </c>
      <c r="F21" s="34"/>
    </row>
    <row r="22" spans="2:6">
      <c r="B22" s="1" t="s">
        <v>219</v>
      </c>
      <c r="C22" s="48"/>
      <c r="D22" s="38" t="e">
        <f>SUM(#REF!)</f>
        <v>#REF!</v>
      </c>
      <c r="E22" s="38" t="e">
        <f>SUM(#REF!)</f>
        <v>#REF!</v>
      </c>
      <c r="F22" s="34"/>
    </row>
    <row r="23" spans="2:6">
      <c r="B23" s="1" t="s">
        <v>686</v>
      </c>
      <c r="C23" s="38" t="e">
        <f>SUM(#REF!)</f>
        <v>#REF!</v>
      </c>
      <c r="D23" s="48"/>
      <c r="E23" s="38" t="e">
        <f>#REF!</f>
        <v>#REF!</v>
      </c>
      <c r="F23" s="34"/>
    </row>
    <row r="24" spans="2:6">
      <c r="B24" s="13" t="s">
        <v>687</v>
      </c>
      <c r="C24" s="43" t="e">
        <f>SUM(#REF!)</f>
        <v>#REF!</v>
      </c>
      <c r="D24" s="43" t="e">
        <f>#REF!</f>
        <v>#REF!</v>
      </c>
      <c r="E24" s="51"/>
      <c r="F24" s="34"/>
    </row>
    <row r="25" spans="2:6">
      <c r="B25" s="49" t="s">
        <v>218</v>
      </c>
      <c r="C25" s="47" t="e">
        <f>SUM(C21:C24)</f>
        <v>#REF!</v>
      </c>
      <c r="D25" s="47" t="e">
        <f>SUM(D21:D24)</f>
        <v>#REF!</v>
      </c>
      <c r="E25" s="47" t="e">
        <f>SUM(E21:E24)</f>
        <v>#REF!</v>
      </c>
      <c r="F25" s="34"/>
    </row>
    <row r="26" spans="2:6">
      <c r="B26" s="50" t="s">
        <v>991</v>
      </c>
      <c r="C26" s="43">
        <f>SUMIF(C21:C24,"&gt;0",C21:C24)</f>
        <v>0</v>
      </c>
      <c r="D26" s="43">
        <f>SUMIF(D21:D24,"&gt;0",D21:D24)</f>
        <v>0</v>
      </c>
      <c r="E26" s="43">
        <f>SUMIF(E21:E24,"&gt;0",E21:E24)</f>
        <v>0</v>
      </c>
      <c r="F26" s="34"/>
    </row>
    <row r="27" spans="2:6">
      <c r="B27" s="108"/>
      <c r="C27" s="38"/>
      <c r="D27" s="38"/>
      <c r="E27" s="38"/>
      <c r="F27" s="34"/>
    </row>
    <row r="29" spans="2:6">
      <c r="B29" s="4" t="s">
        <v>381</v>
      </c>
      <c r="C29" s="45"/>
      <c r="D29" s="45"/>
      <c r="E29" s="45"/>
      <c r="F29" s="45"/>
    </row>
    <row r="30" spans="2:6">
      <c r="B30" s="52" t="s">
        <v>156</v>
      </c>
      <c r="C30" s="46" t="s">
        <v>219</v>
      </c>
      <c r="D30" s="46" t="s">
        <v>686</v>
      </c>
      <c r="E30" s="46" t="s">
        <v>687</v>
      </c>
      <c r="F30" s="34"/>
    </row>
    <row r="31" spans="2:6">
      <c r="B31" s="1" t="s">
        <v>219</v>
      </c>
      <c r="C31" s="48"/>
      <c r="D31" s="38" t="e">
        <f>SUM(#REF!)</f>
        <v>#REF!</v>
      </c>
      <c r="E31" s="38" t="e">
        <f>SUM(#REF!)</f>
        <v>#REF!</v>
      </c>
      <c r="F31" s="34"/>
    </row>
    <row r="32" spans="2:6">
      <c r="B32" s="1" t="s">
        <v>686</v>
      </c>
      <c r="C32" s="38" t="e">
        <f>SUM(#REF!)</f>
        <v>#REF!</v>
      </c>
      <c r="D32" s="48"/>
      <c r="E32" s="38" t="e">
        <f>#REF!</f>
        <v>#REF!</v>
      </c>
      <c r="F32" s="34"/>
    </row>
    <row r="33" spans="2:6">
      <c r="B33" s="13" t="s">
        <v>687</v>
      </c>
      <c r="C33" s="43" t="e">
        <f>SUM(#REF!)</f>
        <v>#REF!</v>
      </c>
      <c r="D33" s="43" t="e">
        <f>#REF!</f>
        <v>#REF!</v>
      </c>
      <c r="E33" s="51"/>
      <c r="F33" s="34"/>
    </row>
    <row r="34" spans="2:6">
      <c r="B34" s="49" t="s">
        <v>218</v>
      </c>
      <c r="C34" s="47" t="e">
        <f>SUM(C30:C33)</f>
        <v>#REF!</v>
      </c>
      <c r="D34" s="47" t="e">
        <f>SUM(D30:D33)</f>
        <v>#REF!</v>
      </c>
      <c r="E34" s="47" t="e">
        <f>SUM(E30:E33)</f>
        <v>#REF!</v>
      </c>
      <c r="F34" s="34"/>
    </row>
    <row r="35" spans="2:6">
      <c r="B35" s="50" t="s">
        <v>991</v>
      </c>
      <c r="C35" s="43">
        <f>SUMIF(C30:C33,"&gt;0",C30:C33)</f>
        <v>0</v>
      </c>
      <c r="D35" s="43">
        <f>SUMIF(D30:D33,"&gt;0",D30:D33)</f>
        <v>0</v>
      </c>
      <c r="E35" s="43">
        <f>SUMIF(E30:E33,"&gt;0",E30:E33)</f>
        <v>0</v>
      </c>
      <c r="F35" s="34"/>
    </row>
    <row r="36" spans="2:6">
      <c r="B36" s="108"/>
      <c r="C36" s="38"/>
      <c r="D36" s="38"/>
      <c r="E36" s="38"/>
      <c r="F36" s="34"/>
    </row>
    <row r="38" spans="2:6">
      <c r="B38" s="4" t="s">
        <v>382</v>
      </c>
      <c r="C38" s="45"/>
      <c r="D38" s="45"/>
      <c r="E38" s="45"/>
      <c r="F38" s="45"/>
    </row>
    <row r="39" spans="2:6">
      <c r="B39" s="52" t="s">
        <v>156</v>
      </c>
      <c r="C39" s="46" t="s">
        <v>219</v>
      </c>
      <c r="D39" s="46" t="s">
        <v>686</v>
      </c>
      <c r="E39" s="46" t="s">
        <v>687</v>
      </c>
      <c r="F39" s="34"/>
    </row>
    <row r="40" spans="2:6">
      <c r="B40" s="1" t="s">
        <v>219</v>
      </c>
      <c r="C40" s="48"/>
      <c r="D40" s="38" t="e">
        <f>SUM(#REF!)</f>
        <v>#REF!</v>
      </c>
      <c r="E40" s="38" t="e">
        <f>SUM(#REF!)</f>
        <v>#REF!</v>
      </c>
      <c r="F40" s="34"/>
    </row>
    <row r="41" spans="2:6">
      <c r="B41" s="1" t="s">
        <v>686</v>
      </c>
      <c r="C41" s="38" t="e">
        <f>SUM(#REF!)</f>
        <v>#REF!</v>
      </c>
      <c r="D41" s="48"/>
      <c r="E41" s="38" t="e">
        <f>#REF!</f>
        <v>#REF!</v>
      </c>
      <c r="F41" s="34"/>
    </row>
    <row r="42" spans="2:6">
      <c r="B42" s="13" t="s">
        <v>687</v>
      </c>
      <c r="C42" s="43" t="e">
        <f>SUM(#REF!)</f>
        <v>#REF!</v>
      </c>
      <c r="D42" s="43" t="e">
        <f>#REF!</f>
        <v>#REF!</v>
      </c>
      <c r="E42" s="51"/>
      <c r="F42" s="34"/>
    </row>
    <row r="43" spans="2:6">
      <c r="B43" s="49" t="s">
        <v>218</v>
      </c>
      <c r="C43" s="47" t="e">
        <f>SUM(C39:C42)</f>
        <v>#REF!</v>
      </c>
      <c r="D43" s="47" t="e">
        <f>SUM(D39:D42)</f>
        <v>#REF!</v>
      </c>
      <c r="E43" s="47" t="e">
        <f>SUM(E39:E42)</f>
        <v>#REF!</v>
      </c>
      <c r="F43" s="34"/>
    </row>
    <row r="44" spans="2:6">
      <c r="B44" s="50" t="s">
        <v>991</v>
      </c>
      <c r="C44" s="43">
        <f>SUMIF(C39:C42,"&gt;0",C39:C42)</f>
        <v>0</v>
      </c>
      <c r="D44" s="43">
        <f>SUMIF(D39:D42,"&gt;0",D39:D42)</f>
        <v>0</v>
      </c>
      <c r="E44" s="43">
        <f>SUMIF(E39:E42,"&gt;0",E39:E42)</f>
        <v>0</v>
      </c>
      <c r="F44" s="34"/>
    </row>
    <row r="45" spans="2:6">
      <c r="B45" s="108"/>
      <c r="C45" s="38"/>
      <c r="D45" s="38"/>
      <c r="E45" s="38"/>
      <c r="F45" s="34"/>
    </row>
    <row r="47" spans="2:6">
      <c r="B47" s="4" t="s">
        <v>383</v>
      </c>
      <c r="C47" s="45"/>
      <c r="D47" s="45"/>
      <c r="E47" s="45"/>
      <c r="F47" s="45"/>
    </row>
    <row r="48" spans="2:6">
      <c r="B48" s="52" t="s">
        <v>156</v>
      </c>
      <c r="C48" s="46" t="s">
        <v>219</v>
      </c>
      <c r="D48" s="46" t="s">
        <v>686</v>
      </c>
      <c r="E48" s="46" t="s">
        <v>687</v>
      </c>
      <c r="F48" s="34"/>
    </row>
    <row r="49" spans="2:6">
      <c r="B49" s="1" t="s">
        <v>219</v>
      </c>
      <c r="C49" s="48"/>
      <c r="D49" s="38" t="e">
        <f>SUM(#REF!)</f>
        <v>#REF!</v>
      </c>
      <c r="E49" s="38" t="e">
        <f>SUM(#REF!)</f>
        <v>#REF!</v>
      </c>
      <c r="F49" s="34"/>
    </row>
    <row r="50" spans="2:6">
      <c r="B50" s="1" t="s">
        <v>686</v>
      </c>
      <c r="C50" s="38" t="e">
        <f>SUM(#REF!)</f>
        <v>#REF!</v>
      </c>
      <c r="D50" s="48"/>
      <c r="E50" s="38" t="e">
        <f>#REF!</f>
        <v>#REF!</v>
      </c>
      <c r="F50" s="34"/>
    </row>
    <row r="51" spans="2:6">
      <c r="B51" s="13" t="s">
        <v>687</v>
      </c>
      <c r="C51" s="43" t="e">
        <f>SUM(#REF!)</f>
        <v>#REF!</v>
      </c>
      <c r="D51" s="43" t="e">
        <f>#REF!</f>
        <v>#REF!</v>
      </c>
      <c r="E51" s="51"/>
      <c r="F51" s="34"/>
    </row>
    <row r="52" spans="2:6">
      <c r="B52" s="49" t="s">
        <v>218</v>
      </c>
      <c r="C52" s="47" t="e">
        <f>SUM(C48:C51)</f>
        <v>#REF!</v>
      </c>
      <c r="D52" s="47" t="e">
        <f>SUM(D48:D51)</f>
        <v>#REF!</v>
      </c>
      <c r="E52" s="47" t="e">
        <f>SUM(E48:E51)</f>
        <v>#REF!</v>
      </c>
      <c r="F52" s="34"/>
    </row>
    <row r="53" spans="2:6">
      <c r="B53" s="50" t="s">
        <v>991</v>
      </c>
      <c r="C53" s="43">
        <f>SUMIF(C48:C51,"&gt;0",C48:C51)</f>
        <v>0</v>
      </c>
      <c r="D53" s="43">
        <f>SUMIF(D48:D51,"&gt;0",D48:D51)</f>
        <v>0</v>
      </c>
      <c r="E53" s="43">
        <f>SUMIF(E48:E51,"&gt;0",E48:E51)</f>
        <v>0</v>
      </c>
      <c r="F53" s="34"/>
    </row>
    <row r="54" spans="2:6">
      <c r="B54" s="108"/>
      <c r="C54" s="38"/>
      <c r="D54" s="38"/>
      <c r="E54" s="38"/>
      <c r="F54" s="34"/>
    </row>
    <row r="56" spans="2:6">
      <c r="B56" s="4" t="s">
        <v>571</v>
      </c>
      <c r="C56" s="45"/>
      <c r="D56" s="45"/>
      <c r="E56" s="45"/>
      <c r="F56" s="45"/>
    </row>
    <row r="57" spans="2:6">
      <c r="B57" s="52" t="s">
        <v>156</v>
      </c>
      <c r="C57" s="46" t="s">
        <v>219</v>
      </c>
      <c r="D57" s="46" t="s">
        <v>686</v>
      </c>
      <c r="E57" s="46" t="s">
        <v>687</v>
      </c>
      <c r="F57" s="34"/>
    </row>
    <row r="58" spans="2:6">
      <c r="B58" s="1" t="s">
        <v>219</v>
      </c>
      <c r="C58" s="48"/>
      <c r="D58" s="38" t="e">
        <f>SUM(#REF!)</f>
        <v>#REF!</v>
      </c>
      <c r="E58" s="38" t="e">
        <f>SUM(#REF!)</f>
        <v>#REF!</v>
      </c>
      <c r="F58" s="34"/>
    </row>
    <row r="59" spans="2:6">
      <c r="B59" s="1" t="s">
        <v>686</v>
      </c>
      <c r="C59" s="38" t="e">
        <f>SUM(#REF!)</f>
        <v>#REF!</v>
      </c>
      <c r="D59" s="48"/>
      <c r="E59" s="38" t="e">
        <f>#REF!</f>
        <v>#REF!</v>
      </c>
      <c r="F59" s="34"/>
    </row>
    <row r="60" spans="2:6">
      <c r="B60" s="13" t="s">
        <v>687</v>
      </c>
      <c r="C60" s="43" t="e">
        <f>SUM(#REF!)</f>
        <v>#REF!</v>
      </c>
      <c r="D60" s="43" t="e">
        <f>#REF!</f>
        <v>#REF!</v>
      </c>
      <c r="E60" s="51"/>
      <c r="F60" s="34"/>
    </row>
    <row r="61" spans="2:6">
      <c r="B61" s="49" t="s">
        <v>218</v>
      </c>
      <c r="C61" s="47" t="e">
        <f>SUM(C57:C60)</f>
        <v>#REF!</v>
      </c>
      <c r="D61" s="47" t="e">
        <f>SUM(D57:D60)</f>
        <v>#REF!</v>
      </c>
      <c r="E61" s="47" t="e">
        <f>SUM(E57:E60)</f>
        <v>#REF!</v>
      </c>
      <c r="F61" s="34"/>
    </row>
    <row r="62" spans="2:6">
      <c r="B62" s="50" t="s">
        <v>991</v>
      </c>
      <c r="C62" s="43">
        <f>SUMIF(C57:C60,"&gt;0",C57:C60)</f>
        <v>0</v>
      </c>
      <c r="D62" s="43">
        <f>SUMIF(D57:D60,"&gt;0",D57:D60)</f>
        <v>0</v>
      </c>
      <c r="E62" s="43">
        <f>SUMIF(E57:E60,"&gt;0",E57:E60)</f>
        <v>0</v>
      </c>
      <c r="F62" s="34"/>
    </row>
    <row r="65" spans="2:6">
      <c r="B65" s="4" t="s">
        <v>776</v>
      </c>
      <c r="C65" s="45"/>
      <c r="D65" s="45"/>
      <c r="E65" s="45"/>
      <c r="F65" s="45"/>
    </row>
    <row r="66" spans="2:6">
      <c r="B66" s="52" t="s">
        <v>156</v>
      </c>
      <c r="C66" s="46" t="s">
        <v>219</v>
      </c>
      <c r="D66" s="46" t="s">
        <v>686</v>
      </c>
      <c r="E66" s="46" t="s">
        <v>687</v>
      </c>
      <c r="F66" s="34"/>
    </row>
    <row r="67" spans="2:6">
      <c r="B67" s="1" t="s">
        <v>219</v>
      </c>
      <c r="C67" s="48"/>
      <c r="D67" s="38" t="e">
        <f>SUM(#REF!)</f>
        <v>#REF!</v>
      </c>
      <c r="E67" s="38" t="e">
        <f>SUM(#REF!)</f>
        <v>#REF!</v>
      </c>
      <c r="F67" s="34"/>
    </row>
    <row r="68" spans="2:6">
      <c r="B68" s="1" t="s">
        <v>686</v>
      </c>
      <c r="C68" s="38" t="e">
        <f>SUM(#REF!)</f>
        <v>#REF!</v>
      </c>
      <c r="D68" s="48"/>
      <c r="E68" s="38" t="e">
        <f>#REF!</f>
        <v>#REF!</v>
      </c>
      <c r="F68" s="34"/>
    </row>
    <row r="69" spans="2:6">
      <c r="B69" s="13" t="s">
        <v>687</v>
      </c>
      <c r="C69" s="43" t="e">
        <f>SUM(#REF!)</f>
        <v>#REF!</v>
      </c>
      <c r="D69" s="43" t="e">
        <f>#REF!</f>
        <v>#REF!</v>
      </c>
      <c r="E69" s="51"/>
      <c r="F69" s="34"/>
    </row>
    <row r="70" spans="2:6">
      <c r="B70" s="49" t="s">
        <v>218</v>
      </c>
      <c r="C70" s="47" t="e">
        <f>SUM(C66:C69)</f>
        <v>#REF!</v>
      </c>
      <c r="D70" s="47" t="e">
        <f>SUM(D66:D69)</f>
        <v>#REF!</v>
      </c>
      <c r="E70" s="47" t="e">
        <f>SUM(E66:E69)</f>
        <v>#REF!</v>
      </c>
      <c r="F70" s="34"/>
    </row>
    <row r="71" spans="2:6">
      <c r="B71" s="50" t="s">
        <v>991</v>
      </c>
      <c r="C71" s="43">
        <f>SUMIF(C66:C69,"&gt;0",C66:C69)</f>
        <v>0</v>
      </c>
      <c r="D71" s="43">
        <f>SUMIF(D66:D69,"&gt;0",D66:D69)</f>
        <v>0</v>
      </c>
      <c r="E71" s="43">
        <f>SUMIF(E66:E69,"&gt;0",E66:E69)</f>
        <v>0</v>
      </c>
      <c r="F71" s="34"/>
    </row>
    <row r="74" spans="2:6">
      <c r="B74" s="4" t="s">
        <v>775</v>
      </c>
      <c r="C74" s="45"/>
      <c r="D74" s="45"/>
      <c r="E74" s="45"/>
      <c r="F74" s="45"/>
    </row>
    <row r="75" spans="2:6">
      <c r="B75" s="52" t="s">
        <v>156</v>
      </c>
      <c r="C75" s="46" t="s">
        <v>219</v>
      </c>
      <c r="D75" s="46" t="s">
        <v>686</v>
      </c>
      <c r="E75" s="46" t="s">
        <v>687</v>
      </c>
      <c r="F75" s="34"/>
    </row>
    <row r="76" spans="2:6">
      <c r="B76" s="1" t="s">
        <v>219</v>
      </c>
      <c r="C76" s="48"/>
      <c r="D76" s="38" t="e">
        <f>SUM(#REF!)</f>
        <v>#REF!</v>
      </c>
      <c r="E76" s="38" t="e">
        <f>SUM(#REF!)</f>
        <v>#REF!</v>
      </c>
      <c r="F76" s="34"/>
    </row>
    <row r="77" spans="2:6">
      <c r="B77" s="1" t="s">
        <v>686</v>
      </c>
      <c r="C77" s="38" t="e">
        <f>SUM(#REF!)</f>
        <v>#REF!</v>
      </c>
      <c r="D77" s="48"/>
      <c r="E77" s="38" t="e">
        <f>#REF!</f>
        <v>#REF!</v>
      </c>
      <c r="F77" s="34"/>
    </row>
    <row r="78" spans="2:6">
      <c r="B78" s="13" t="s">
        <v>687</v>
      </c>
      <c r="C78" s="43" t="e">
        <f>SUM(#REF!)</f>
        <v>#REF!</v>
      </c>
      <c r="D78" s="43" t="e">
        <f>#REF!</f>
        <v>#REF!</v>
      </c>
      <c r="E78" s="51"/>
      <c r="F78" s="34"/>
    </row>
    <row r="79" spans="2:6">
      <c r="B79" s="49" t="s">
        <v>218</v>
      </c>
      <c r="C79" s="47" t="e">
        <f>SUM(C75:C78)</f>
        <v>#REF!</v>
      </c>
      <c r="D79" s="47" t="e">
        <f>SUM(D75:D78)</f>
        <v>#REF!</v>
      </c>
      <c r="E79" s="47" t="e">
        <f>SUM(E75:E78)</f>
        <v>#REF!</v>
      </c>
      <c r="F79" s="34"/>
    </row>
    <row r="80" spans="2:6">
      <c r="B80" s="50" t="s">
        <v>991</v>
      </c>
      <c r="C80" s="43">
        <f>SUMIF(C75:C78,"&gt;0",C75:C78)</f>
        <v>0</v>
      </c>
      <c r="D80" s="43">
        <f>SUMIF(D75:D78,"&gt;0",D75:D78)</f>
        <v>0</v>
      </c>
      <c r="E80" s="43">
        <f>SUMIF(E75:E78,"&gt;0",E75:E78)</f>
        <v>0</v>
      </c>
      <c r="F80" s="34"/>
    </row>
    <row r="83" spans="2:6">
      <c r="B83" s="4" t="s">
        <v>549</v>
      </c>
      <c r="C83" s="45"/>
      <c r="D83" s="45"/>
      <c r="E83" s="45"/>
      <c r="F83" s="45"/>
    </row>
    <row r="84" spans="2:6">
      <c r="B84" s="52" t="s">
        <v>156</v>
      </c>
      <c r="C84" s="46" t="s">
        <v>219</v>
      </c>
      <c r="D84" s="46" t="s">
        <v>686</v>
      </c>
      <c r="E84" s="46" t="s">
        <v>687</v>
      </c>
      <c r="F84" s="34"/>
    </row>
    <row r="85" spans="2:6">
      <c r="B85" s="1" t="s">
        <v>219</v>
      </c>
      <c r="C85" s="48"/>
      <c r="D85" s="38" t="e">
        <f>SUM(#REF!)</f>
        <v>#REF!</v>
      </c>
      <c r="E85" s="38" t="e">
        <f>SUM(#REF!)</f>
        <v>#REF!</v>
      </c>
      <c r="F85" s="34"/>
    </row>
    <row r="86" spans="2:6">
      <c r="B86" s="1" t="s">
        <v>686</v>
      </c>
      <c r="C86" s="38" t="e">
        <f>SUM(#REF!)</f>
        <v>#REF!</v>
      </c>
      <c r="D86" s="48"/>
      <c r="E86" s="38" t="e">
        <f>#REF!</f>
        <v>#REF!</v>
      </c>
      <c r="F86" s="34"/>
    </row>
    <row r="87" spans="2:6">
      <c r="B87" s="13" t="s">
        <v>687</v>
      </c>
      <c r="C87" s="43" t="e">
        <f>SUM(#REF!)</f>
        <v>#REF!</v>
      </c>
      <c r="D87" s="43" t="e">
        <f>#REF!</f>
        <v>#REF!</v>
      </c>
      <c r="E87" s="51"/>
      <c r="F87" s="34"/>
    </row>
    <row r="88" spans="2:6">
      <c r="B88" s="49" t="s">
        <v>218</v>
      </c>
      <c r="C88" s="47" t="e">
        <f>SUM(C84:C87)</f>
        <v>#REF!</v>
      </c>
      <c r="D88" s="47" t="e">
        <f>SUM(D84:D87)</f>
        <v>#REF!</v>
      </c>
      <c r="E88" s="47" t="e">
        <f>SUM(E84:E87)</f>
        <v>#REF!</v>
      </c>
      <c r="F88" s="34"/>
    </row>
    <row r="89" spans="2:6">
      <c r="B89" s="50" t="s">
        <v>991</v>
      </c>
      <c r="C89" s="43">
        <f>SUMIF(C84:C87,"&gt;0",C84:C87)</f>
        <v>0</v>
      </c>
      <c r="D89" s="43">
        <f>SUMIF(D84:D87,"&gt;0",D84:D87)</f>
        <v>0</v>
      </c>
      <c r="E89" s="43">
        <f>SUMIF(E84:E87,"&gt;0",E84:E87)</f>
        <v>0</v>
      </c>
      <c r="F89" s="34"/>
    </row>
    <row r="90" spans="2:6">
      <c r="E90" s="112"/>
    </row>
    <row r="92" spans="2:6">
      <c r="B92" s="4" t="s">
        <v>27</v>
      </c>
      <c r="C92" s="45"/>
      <c r="D92" s="45"/>
      <c r="E92" s="45"/>
      <c r="F92" s="45"/>
    </row>
    <row r="93" spans="2:6">
      <c r="B93" s="52" t="s">
        <v>156</v>
      </c>
      <c r="C93" s="46" t="s">
        <v>219</v>
      </c>
      <c r="D93" s="46" t="s">
        <v>686</v>
      </c>
      <c r="E93" s="46" t="s">
        <v>687</v>
      </c>
      <c r="F93" s="34"/>
    </row>
    <row r="94" spans="2:6">
      <c r="B94" s="1" t="s">
        <v>219</v>
      </c>
      <c r="C94" s="48"/>
      <c r="D94" s="38" t="e">
        <f>SUM(#REF!)</f>
        <v>#REF!</v>
      </c>
      <c r="E94" s="38" t="e">
        <f>SUM(#REF!)</f>
        <v>#REF!</v>
      </c>
      <c r="F94" s="34"/>
    </row>
    <row r="95" spans="2:6">
      <c r="B95" s="1" t="s">
        <v>686</v>
      </c>
      <c r="C95" s="38" t="e">
        <f>SUM(#REF!)</f>
        <v>#REF!</v>
      </c>
      <c r="D95" s="48"/>
      <c r="E95" s="38" t="e">
        <f>#REF!</f>
        <v>#REF!</v>
      </c>
      <c r="F95" s="34"/>
    </row>
    <row r="96" spans="2:6">
      <c r="B96" s="13" t="s">
        <v>687</v>
      </c>
      <c r="C96" s="43" t="e">
        <f>SUM(#REF!)</f>
        <v>#REF!</v>
      </c>
      <c r="D96" s="43" t="e">
        <f>#REF!</f>
        <v>#REF!</v>
      </c>
      <c r="E96" s="51"/>
      <c r="F96" s="34"/>
    </row>
    <row r="97" spans="2:6">
      <c r="B97" s="49" t="s">
        <v>218</v>
      </c>
      <c r="C97" s="47" t="e">
        <f>SUM(C93:C96)</f>
        <v>#REF!</v>
      </c>
      <c r="D97" s="47" t="e">
        <f>SUM(D93:D96)</f>
        <v>#REF!</v>
      </c>
      <c r="E97" s="47" t="e">
        <f>SUM(E93:E96)</f>
        <v>#REF!</v>
      </c>
      <c r="F97" s="34"/>
    </row>
    <row r="98" spans="2:6">
      <c r="B98" s="50" t="s">
        <v>991</v>
      </c>
      <c r="C98" s="43">
        <f>SUMIF(C93:C96,"&gt;0",C93:C96)</f>
        <v>0</v>
      </c>
      <c r="D98" s="43">
        <f>SUMIF(D93:D96,"&gt;0",D93:D96)</f>
        <v>0</v>
      </c>
      <c r="E98" s="43">
        <f>SUMIF(E93:E96,"&gt;0",E93:E96)</f>
        <v>0</v>
      </c>
      <c r="F98" s="34"/>
    </row>
    <row r="99" spans="2:6">
      <c r="E99" s="112"/>
    </row>
    <row r="101" spans="2:6">
      <c r="B101" s="4" t="s">
        <v>497</v>
      </c>
      <c r="C101" s="45"/>
      <c r="D101" s="45"/>
      <c r="E101" s="45"/>
      <c r="F101" s="45"/>
    </row>
    <row r="102" spans="2:6">
      <c r="B102" s="52" t="s">
        <v>156</v>
      </c>
      <c r="C102" s="46" t="s">
        <v>219</v>
      </c>
      <c r="D102" s="46" t="s">
        <v>686</v>
      </c>
      <c r="E102" s="46" t="s">
        <v>687</v>
      </c>
      <c r="F102" s="34"/>
    </row>
    <row r="103" spans="2:6">
      <c r="B103" s="1" t="s">
        <v>219</v>
      </c>
      <c r="C103" s="48"/>
      <c r="D103" s="38" t="e">
        <f>SUM(#REF!)</f>
        <v>#REF!</v>
      </c>
      <c r="E103" s="38" t="e">
        <f>SUM(#REF!)</f>
        <v>#REF!</v>
      </c>
      <c r="F103" s="34"/>
    </row>
    <row r="104" spans="2:6">
      <c r="B104" s="1" t="s">
        <v>686</v>
      </c>
      <c r="C104" s="38" t="e">
        <f>SUM(#REF!)</f>
        <v>#REF!</v>
      </c>
      <c r="D104" s="48"/>
      <c r="E104" s="38" t="e">
        <f>#REF!</f>
        <v>#REF!</v>
      </c>
      <c r="F104" s="34"/>
    </row>
    <row r="105" spans="2:6">
      <c r="B105" s="13" t="s">
        <v>687</v>
      </c>
      <c r="C105" s="43" t="e">
        <f>SUM(#REF!)</f>
        <v>#REF!</v>
      </c>
      <c r="D105" s="43" t="e">
        <f>#REF!</f>
        <v>#REF!</v>
      </c>
      <c r="E105" s="51"/>
      <c r="F105" s="34"/>
    </row>
    <row r="106" spans="2:6">
      <c r="B106" s="49" t="s">
        <v>218</v>
      </c>
      <c r="C106" s="47" t="e">
        <f>SUM(C102:C105)</f>
        <v>#REF!</v>
      </c>
      <c r="D106" s="47" t="e">
        <f>SUM(D102:D105)</f>
        <v>#REF!</v>
      </c>
      <c r="E106" s="47" t="e">
        <f>SUM(E102:E105)</f>
        <v>#REF!</v>
      </c>
      <c r="F106" s="34"/>
    </row>
    <row r="107" spans="2:6">
      <c r="B107" s="50" t="s">
        <v>991</v>
      </c>
      <c r="C107" s="43">
        <f>SUMIF(C102:C105,"&gt;0",C102:C105)</f>
        <v>0</v>
      </c>
      <c r="D107" s="43">
        <f>SUMIF(D102:D105,"&gt;0",D102:D105)</f>
        <v>0</v>
      </c>
      <c r="E107" s="43">
        <f>SUMIF(E102:E105,"&gt;0",E102:E105)</f>
        <v>0</v>
      </c>
      <c r="F107" s="34"/>
    </row>
    <row r="108" spans="2:6">
      <c r="E108" s="112"/>
    </row>
    <row r="110" spans="2:6">
      <c r="B110" s="4" t="s">
        <v>7</v>
      </c>
      <c r="C110" s="45"/>
      <c r="D110" s="45"/>
      <c r="E110" s="45"/>
      <c r="F110" s="45"/>
    </row>
    <row r="111" spans="2:6">
      <c r="B111" s="52" t="s">
        <v>156</v>
      </c>
      <c r="C111" s="46" t="s">
        <v>219</v>
      </c>
      <c r="D111" s="46" t="s">
        <v>686</v>
      </c>
      <c r="E111" s="46" t="s">
        <v>687</v>
      </c>
      <c r="F111" s="34"/>
    </row>
    <row r="112" spans="2:6">
      <c r="B112" s="1" t="s">
        <v>219</v>
      </c>
      <c r="C112" s="48"/>
      <c r="D112" s="38" t="e">
        <f>SUM(#REF!)</f>
        <v>#REF!</v>
      </c>
      <c r="E112" s="38" t="e">
        <f>SUM(#REF!)</f>
        <v>#REF!</v>
      </c>
      <c r="F112" s="34"/>
    </row>
    <row r="113" spans="2:6">
      <c r="B113" s="1" t="s">
        <v>686</v>
      </c>
      <c r="C113" s="38" t="e">
        <f>SUM(#REF!)</f>
        <v>#REF!</v>
      </c>
      <c r="D113" s="48"/>
      <c r="E113" s="38" t="e">
        <f>#REF!</f>
        <v>#REF!</v>
      </c>
      <c r="F113" s="34"/>
    </row>
    <row r="114" spans="2:6">
      <c r="B114" s="13" t="s">
        <v>687</v>
      </c>
      <c r="C114" s="43" t="e">
        <f>SUM(#REF!)</f>
        <v>#REF!</v>
      </c>
      <c r="D114" s="43" t="e">
        <f>#REF!</f>
        <v>#REF!</v>
      </c>
      <c r="E114" s="51"/>
      <c r="F114" s="34"/>
    </row>
    <row r="115" spans="2:6">
      <c r="B115" s="49" t="s">
        <v>218</v>
      </c>
      <c r="C115" s="47" t="e">
        <f>SUM(C111:C114)</f>
        <v>#REF!</v>
      </c>
      <c r="D115" s="47" t="e">
        <f>SUM(D111:D114)</f>
        <v>#REF!</v>
      </c>
      <c r="E115" s="47" t="e">
        <f>SUM(E111:E114)</f>
        <v>#REF!</v>
      </c>
      <c r="F115" s="34"/>
    </row>
    <row r="116" spans="2:6">
      <c r="B116" s="50" t="s">
        <v>991</v>
      </c>
      <c r="C116" s="43">
        <f>SUMIF(C111:C114,"&gt;0",C111:C114)</f>
        <v>0</v>
      </c>
      <c r="D116" s="43">
        <f>SUMIF(D111:D114,"&gt;0",D111:D114)</f>
        <v>0</v>
      </c>
      <c r="E116" s="43">
        <f>SUMIF(E111:E114,"&gt;0",E111:E114)</f>
        <v>0</v>
      </c>
      <c r="F116" s="34"/>
    </row>
    <row r="117" spans="2:6">
      <c r="E117" s="112"/>
    </row>
    <row r="119" spans="2:6">
      <c r="B119" s="4" t="s">
        <v>905</v>
      </c>
      <c r="C119" s="45"/>
      <c r="D119" s="45"/>
      <c r="E119" s="45"/>
      <c r="F119" s="45"/>
    </row>
    <row r="120" spans="2:6">
      <c r="B120" s="52" t="s">
        <v>156</v>
      </c>
      <c r="C120" s="46" t="s">
        <v>219</v>
      </c>
      <c r="D120" s="46" t="s">
        <v>686</v>
      </c>
      <c r="E120" s="46" t="s">
        <v>687</v>
      </c>
      <c r="F120" s="34"/>
    </row>
    <row r="121" spans="2:6">
      <c r="B121" s="1" t="s">
        <v>219</v>
      </c>
      <c r="C121" s="48"/>
      <c r="D121" s="38" t="e">
        <f>SUM(#REF!)</f>
        <v>#REF!</v>
      </c>
      <c r="E121" s="38" t="e">
        <f>SUM(#REF!)</f>
        <v>#REF!</v>
      </c>
      <c r="F121" s="34"/>
    </row>
    <row r="122" spans="2:6">
      <c r="B122" s="1" t="s">
        <v>686</v>
      </c>
      <c r="C122" s="38" t="e">
        <f>SUM(#REF!)</f>
        <v>#REF!</v>
      </c>
      <c r="D122" s="48"/>
      <c r="E122" s="38" t="e">
        <f>#REF!</f>
        <v>#REF!</v>
      </c>
      <c r="F122" s="34"/>
    </row>
    <row r="123" spans="2:6">
      <c r="B123" s="13" t="s">
        <v>687</v>
      </c>
      <c r="C123" s="43" t="e">
        <f>SUM(#REF!)</f>
        <v>#REF!</v>
      </c>
      <c r="D123" s="43" t="e">
        <f>#REF!</f>
        <v>#REF!</v>
      </c>
      <c r="E123" s="51"/>
      <c r="F123" s="34"/>
    </row>
    <row r="124" spans="2:6">
      <c r="B124" s="49" t="s">
        <v>218</v>
      </c>
      <c r="C124" s="47" t="e">
        <f>SUM(C120:C123)</f>
        <v>#REF!</v>
      </c>
      <c r="D124" s="47" t="e">
        <f>SUM(D120:D123)</f>
        <v>#REF!</v>
      </c>
      <c r="E124" s="47" t="e">
        <f>SUM(E120:E123)</f>
        <v>#REF!</v>
      </c>
      <c r="F124" s="34"/>
    </row>
    <row r="125" spans="2:6">
      <c r="B125" s="50" t="s">
        <v>991</v>
      </c>
      <c r="C125" s="43">
        <f>SUMIF(C120:C123,"&gt;0",C120:C123)</f>
        <v>0</v>
      </c>
      <c r="D125" s="43">
        <f>SUMIF(D120:D123,"&gt;0",D120:D123)</f>
        <v>0</v>
      </c>
      <c r="E125" s="43">
        <f>SUMIF(E120:E123,"&gt;0",E120:E123)</f>
        <v>0</v>
      </c>
      <c r="F125" s="34"/>
    </row>
    <row r="128" spans="2:6">
      <c r="B128" s="4" t="s">
        <v>1016</v>
      </c>
      <c r="C128" s="45"/>
      <c r="D128" s="45"/>
      <c r="E128" s="45"/>
      <c r="F128" s="45"/>
    </row>
    <row r="129" spans="2:6">
      <c r="B129" s="52" t="s">
        <v>156</v>
      </c>
      <c r="C129" s="46" t="s">
        <v>219</v>
      </c>
      <c r="D129" s="46" t="s">
        <v>686</v>
      </c>
      <c r="E129" s="46" t="s">
        <v>687</v>
      </c>
      <c r="F129" s="34"/>
    </row>
    <row r="130" spans="2:6">
      <c r="B130" s="1" t="s">
        <v>219</v>
      </c>
      <c r="C130" s="48"/>
      <c r="D130" s="38" t="e">
        <f>SUM(#REF!)</f>
        <v>#REF!</v>
      </c>
      <c r="E130" s="38" t="e">
        <f>SUM(#REF!)</f>
        <v>#REF!</v>
      </c>
      <c r="F130" s="34"/>
    </row>
    <row r="131" spans="2:6">
      <c r="B131" s="1" t="s">
        <v>686</v>
      </c>
      <c r="C131" s="38" t="e">
        <f>SUM(#REF!)</f>
        <v>#REF!</v>
      </c>
      <c r="D131" s="48"/>
      <c r="E131" s="38" t="e">
        <f>#REF!</f>
        <v>#REF!</v>
      </c>
      <c r="F131" s="34"/>
    </row>
    <row r="132" spans="2:6">
      <c r="B132" s="13" t="s">
        <v>687</v>
      </c>
      <c r="C132" s="43" t="e">
        <f>SUM(#REF!)</f>
        <v>#REF!</v>
      </c>
      <c r="D132" s="43" t="e">
        <f>#REF!</f>
        <v>#REF!</v>
      </c>
      <c r="E132" s="51"/>
      <c r="F132" s="34"/>
    </row>
    <row r="133" spans="2:6">
      <c r="B133" s="49" t="s">
        <v>218</v>
      </c>
      <c r="C133" s="47" t="e">
        <f>SUM(C129:C132)</f>
        <v>#REF!</v>
      </c>
      <c r="D133" s="47" t="e">
        <f>SUM(D129:D132)</f>
        <v>#REF!</v>
      </c>
      <c r="E133" s="47" t="e">
        <f>SUM(E129:E132)</f>
        <v>#REF!</v>
      </c>
      <c r="F133" s="34"/>
    </row>
    <row r="134" spans="2:6">
      <c r="B134" s="50" t="s">
        <v>991</v>
      </c>
      <c r="C134" s="43">
        <f>SUMIF(C129:C132,"&gt;0",C129:C132)</f>
        <v>0</v>
      </c>
      <c r="D134" s="43">
        <f>SUMIF(D129:D132,"&gt;0",D129:D132)</f>
        <v>0</v>
      </c>
      <c r="E134" s="43">
        <f>SUMIF(E129:E132,"&gt;0",E129:E132)</f>
        <v>0</v>
      </c>
      <c r="F134" s="34"/>
    </row>
    <row r="137" spans="2:6">
      <c r="B137" s="4" t="s">
        <v>1099</v>
      </c>
      <c r="C137" s="45"/>
      <c r="D137" s="45"/>
      <c r="E137" s="45"/>
    </row>
    <row r="138" spans="2:6">
      <c r="B138" s="52" t="s">
        <v>156</v>
      </c>
      <c r="C138" s="46" t="s">
        <v>219</v>
      </c>
      <c r="D138" s="46" t="s">
        <v>686</v>
      </c>
      <c r="E138" s="46" t="s">
        <v>687</v>
      </c>
      <c r="F138" s="46" t="s">
        <v>1102</v>
      </c>
    </row>
    <row r="139" spans="2:6">
      <c r="B139" s="1" t="s">
        <v>219</v>
      </c>
      <c r="C139" s="48"/>
      <c r="D139" s="38">
        <v>-4857</v>
      </c>
      <c r="E139" s="38">
        <v>851</v>
      </c>
      <c r="F139" s="38">
        <v>2412</v>
      </c>
    </row>
    <row r="140" spans="2:6">
      <c r="B140" s="1" t="s">
        <v>686</v>
      </c>
      <c r="C140" s="38">
        <v>4857</v>
      </c>
      <c r="D140" s="48"/>
      <c r="E140" s="38">
        <v>0</v>
      </c>
      <c r="F140" s="38">
        <v>0</v>
      </c>
    </row>
    <row r="141" spans="2:6">
      <c r="B141" s="1" t="s">
        <v>687</v>
      </c>
      <c r="C141" s="38">
        <v>-851</v>
      </c>
      <c r="D141" s="38">
        <v>0</v>
      </c>
      <c r="E141" s="48"/>
      <c r="F141" s="38">
        <v>0</v>
      </c>
    </row>
    <row r="142" spans="2:6">
      <c r="B142" s="1" t="s">
        <v>1102</v>
      </c>
      <c r="C142" s="38">
        <v>-2412</v>
      </c>
      <c r="D142" s="38">
        <v>0</v>
      </c>
      <c r="E142" s="38">
        <v>0</v>
      </c>
      <c r="F142" s="48"/>
    </row>
    <row r="143" spans="2:6">
      <c r="B143" s="49" t="s">
        <v>218</v>
      </c>
      <c r="C143" s="47">
        <f>SUM(C139:C142)</f>
        <v>1594</v>
      </c>
      <c r="D143" s="47">
        <f>SUM(D139:D142)</f>
        <v>-4857</v>
      </c>
      <c r="E143" s="47">
        <f>SUM(E139:E142)</f>
        <v>851</v>
      </c>
      <c r="F143" s="47">
        <f>SUM(F139:F142)</f>
        <v>2412</v>
      </c>
    </row>
    <row r="144" spans="2:6">
      <c r="B144" s="50" t="s">
        <v>991</v>
      </c>
      <c r="C144" s="43">
        <f>SUMIF(C139:C142,"&gt;0",C139:C142)</f>
        <v>4857</v>
      </c>
      <c r="D144" s="43">
        <f>SUMIF(D139:D142,"&gt;0",D139:D142)</f>
        <v>0</v>
      </c>
      <c r="E144" s="43">
        <f>SUMIF(E139:E142,"&gt;0",E139:E142)</f>
        <v>851</v>
      </c>
      <c r="F144" s="43">
        <f>SUMIF(F139:F142,"&gt;0",F139:F142)</f>
        <v>2412</v>
      </c>
    </row>
    <row r="147" spans="2:7">
      <c r="B147" s="4" t="s">
        <v>1171</v>
      </c>
      <c r="C147" s="45"/>
      <c r="D147" s="45"/>
      <c r="E147" s="45"/>
    </row>
    <row r="148" spans="2:7">
      <c r="B148" s="52" t="s">
        <v>156</v>
      </c>
      <c r="C148" s="46" t="s">
        <v>219</v>
      </c>
      <c r="D148" s="46" t="s">
        <v>686</v>
      </c>
      <c r="E148" s="46" t="s">
        <v>687</v>
      </c>
      <c r="F148" s="46" t="s">
        <v>1102</v>
      </c>
    </row>
    <row r="149" spans="2:7">
      <c r="B149" s="1" t="s">
        <v>219</v>
      </c>
      <c r="C149" s="48"/>
      <c r="D149" s="38">
        <v>-4727</v>
      </c>
      <c r="E149" s="38">
        <v>1470</v>
      </c>
      <c r="F149" s="38">
        <v>3681</v>
      </c>
    </row>
    <row r="150" spans="2:7">
      <c r="B150" s="1" t="s">
        <v>686</v>
      </c>
      <c r="C150" s="38">
        <v>4727</v>
      </c>
      <c r="D150" s="48"/>
      <c r="E150" s="38">
        <v>0</v>
      </c>
      <c r="F150" s="38">
        <v>0</v>
      </c>
    </row>
    <row r="151" spans="2:7">
      <c r="B151" s="1" t="s">
        <v>687</v>
      </c>
      <c r="C151" s="38">
        <v>-1470</v>
      </c>
      <c r="D151" s="38">
        <v>0</v>
      </c>
      <c r="E151" s="48"/>
      <c r="F151" s="38">
        <v>0</v>
      </c>
    </row>
    <row r="152" spans="2:7">
      <c r="B152" s="1" t="s">
        <v>1102</v>
      </c>
      <c r="C152" s="38">
        <v>-3681</v>
      </c>
      <c r="D152" s="38">
        <v>0</v>
      </c>
      <c r="E152" s="38">
        <v>0</v>
      </c>
      <c r="F152" s="48"/>
    </row>
    <row r="153" spans="2:7">
      <c r="B153" s="49" t="s">
        <v>218</v>
      </c>
      <c r="C153" s="47">
        <f>SUM(C149:C152)</f>
        <v>-424</v>
      </c>
      <c r="D153" s="47">
        <f>SUM(D149:D152)</f>
        <v>-4727</v>
      </c>
      <c r="E153" s="47">
        <f>SUM(E149:E152)</f>
        <v>1470</v>
      </c>
      <c r="F153" s="47">
        <f>SUM(F149:F152)</f>
        <v>3681</v>
      </c>
    </row>
    <row r="154" spans="2:7">
      <c r="B154" s="50" t="s">
        <v>991</v>
      </c>
      <c r="C154" s="43">
        <f>SUMIF(C149:C152,"&gt;0",C149:C152)</f>
        <v>4727</v>
      </c>
      <c r="D154" s="43">
        <f>SUMIF(D149:D152,"&gt;0",D149:D152)</f>
        <v>0</v>
      </c>
      <c r="E154" s="43">
        <f>SUMIF(E149:E152,"&gt;0",E149:E152)</f>
        <v>1470</v>
      </c>
      <c r="F154" s="43">
        <f>SUMIF(F149:F152,"&gt;0",F149:F152)</f>
        <v>3681</v>
      </c>
    </row>
    <row r="157" spans="2:7">
      <c r="B157" s="4" t="s">
        <v>1269</v>
      </c>
      <c r="C157" s="45"/>
      <c r="D157" s="45"/>
      <c r="E157" s="45"/>
    </row>
    <row r="158" spans="2:7">
      <c r="B158" s="52" t="s">
        <v>156</v>
      </c>
      <c r="C158" s="46" t="s">
        <v>219</v>
      </c>
      <c r="D158" s="46" t="s">
        <v>686</v>
      </c>
      <c r="E158" s="46" t="s">
        <v>687</v>
      </c>
      <c r="F158" s="46" t="s">
        <v>1102</v>
      </c>
      <c r="G158" s="46" t="s">
        <v>1271</v>
      </c>
    </row>
    <row r="159" spans="2:7">
      <c r="B159" s="1" t="s">
        <v>219</v>
      </c>
      <c r="C159" s="48"/>
      <c r="D159" s="38">
        <v>-5594.08</v>
      </c>
      <c r="E159" s="38">
        <v>2075.7600000000002</v>
      </c>
      <c r="F159" s="38">
        <v>4428.4799999999996</v>
      </c>
      <c r="G159" s="38">
        <v>3.27</v>
      </c>
    </row>
    <row r="160" spans="2:7">
      <c r="B160" s="1" t="s">
        <v>686</v>
      </c>
      <c r="C160" s="38">
        <v>5594.08</v>
      </c>
      <c r="D160" s="48"/>
      <c r="E160" s="38">
        <v>0</v>
      </c>
      <c r="F160" s="38">
        <v>0</v>
      </c>
      <c r="G160" s="38">
        <v>0</v>
      </c>
    </row>
    <row r="161" spans="2:10">
      <c r="B161" s="1" t="s">
        <v>687</v>
      </c>
      <c r="C161" s="38">
        <v>-2075.7600000000002</v>
      </c>
      <c r="D161" s="38">
        <v>0</v>
      </c>
      <c r="E161" s="48"/>
      <c r="F161" s="38">
        <v>0</v>
      </c>
      <c r="G161" s="38">
        <v>0</v>
      </c>
    </row>
    <row r="162" spans="2:10">
      <c r="B162" s="1" t="s">
        <v>1102</v>
      </c>
      <c r="C162" s="38">
        <v>-4428.4799999999996</v>
      </c>
      <c r="D162" s="38">
        <v>0</v>
      </c>
      <c r="E162" s="38">
        <v>0</v>
      </c>
      <c r="F162" s="48"/>
      <c r="G162" s="153">
        <v>0</v>
      </c>
    </row>
    <row r="163" spans="2:10">
      <c r="B163" s="156" t="s">
        <v>1271</v>
      </c>
      <c r="C163" s="38">
        <v>-3.27</v>
      </c>
      <c r="D163" s="38">
        <v>0</v>
      </c>
      <c r="E163" s="38">
        <v>0</v>
      </c>
      <c r="F163" s="153">
        <v>0</v>
      </c>
      <c r="G163" s="48"/>
    </row>
    <row r="164" spans="2:10">
      <c r="B164" s="108" t="s">
        <v>218</v>
      </c>
      <c r="C164" s="47">
        <f>SUM(C159:C163)</f>
        <v>-913.42999999999984</v>
      </c>
      <c r="D164" s="47">
        <f>SUM(D159:D163)</f>
        <v>-5594.08</v>
      </c>
      <c r="E164" s="47">
        <f>SUM(E159:E163)</f>
        <v>2075.7600000000002</v>
      </c>
      <c r="F164" s="47">
        <f>SUM(F159:F163)</f>
        <v>4428.4799999999996</v>
      </c>
      <c r="G164" s="47">
        <f>SUM(G159:G163)</f>
        <v>3.27</v>
      </c>
    </row>
    <row r="165" spans="2:10">
      <c r="B165" s="50" t="s">
        <v>991</v>
      </c>
      <c r="C165" s="43">
        <f>SUMIF(C159:C163,"&gt;0",C159:C163)</f>
        <v>5594.08</v>
      </c>
      <c r="D165" s="43">
        <f>SUMIF(D159:D163,"&gt;0",D159:D163)</f>
        <v>0</v>
      </c>
      <c r="E165" s="43">
        <f>SUMIF(E159:E163,"&gt;0",E159:E163)</f>
        <v>2075.7600000000002</v>
      </c>
      <c r="F165" s="43">
        <f>SUMIF(F159:F163,"&gt;0",F159:F163)</f>
        <v>4428.4799999999996</v>
      </c>
      <c r="G165" s="43">
        <f>SUMIF(G159:G163,"&gt;0",G159:G163)</f>
        <v>3.27</v>
      </c>
    </row>
    <row r="168" spans="2:10">
      <c r="B168" s="4" t="s">
        <v>1289</v>
      </c>
      <c r="C168" s="45"/>
      <c r="D168" s="45"/>
      <c r="E168" s="45"/>
    </row>
    <row r="169" spans="2:10">
      <c r="B169" s="52" t="s">
        <v>156</v>
      </c>
      <c r="C169" s="46" t="s">
        <v>219</v>
      </c>
      <c r="D169" s="46" t="s">
        <v>686</v>
      </c>
      <c r="E169" s="46" t="s">
        <v>687</v>
      </c>
      <c r="F169" s="46" t="s">
        <v>1102</v>
      </c>
      <c r="G169" s="46" t="s">
        <v>1271</v>
      </c>
    </row>
    <row r="170" spans="2:10">
      <c r="B170" s="1" t="s">
        <v>219</v>
      </c>
      <c r="C170" s="48"/>
      <c r="D170" s="38">
        <v>-5611.14</v>
      </c>
      <c r="E170" s="38">
        <v>2388.96</v>
      </c>
      <c r="F170" s="38">
        <v>4808.83</v>
      </c>
      <c r="G170" s="38">
        <v>5.0999999999999996</v>
      </c>
    </row>
    <row r="171" spans="2:10">
      <c r="B171" s="1" t="s">
        <v>686</v>
      </c>
      <c r="C171" s="38">
        <v>5611.14</v>
      </c>
      <c r="D171" s="48"/>
      <c r="E171" s="38">
        <v>0</v>
      </c>
      <c r="F171" s="38">
        <v>0</v>
      </c>
      <c r="G171" s="38">
        <v>0</v>
      </c>
    </row>
    <row r="172" spans="2:10">
      <c r="B172" s="1" t="s">
        <v>687</v>
      </c>
      <c r="C172" s="38">
        <v>-2388.96</v>
      </c>
      <c r="D172" s="38">
        <v>0</v>
      </c>
      <c r="E172" s="48"/>
      <c r="F172" s="38">
        <v>0</v>
      </c>
      <c r="G172" s="38">
        <v>0</v>
      </c>
    </row>
    <row r="173" spans="2:10">
      <c r="B173" s="1" t="s">
        <v>1102</v>
      </c>
      <c r="C173" s="38">
        <v>-4808.83</v>
      </c>
      <c r="D173" s="38">
        <v>0</v>
      </c>
      <c r="E173" s="38">
        <v>0</v>
      </c>
      <c r="F173" s="48"/>
      <c r="G173" s="153">
        <v>0</v>
      </c>
    </row>
    <row r="174" spans="2:10">
      <c r="B174" s="156" t="s">
        <v>1271</v>
      </c>
      <c r="C174" s="38">
        <v>-5.07</v>
      </c>
      <c r="D174" s="38">
        <v>0</v>
      </c>
      <c r="E174" s="38">
        <v>0</v>
      </c>
      <c r="F174" s="153">
        <v>0</v>
      </c>
      <c r="G174" s="48"/>
    </row>
    <row r="175" spans="2:10">
      <c r="B175" s="108" t="s">
        <v>218</v>
      </c>
      <c r="C175" s="47">
        <f>SUM(C170:C174)</f>
        <v>-1591.7199999999996</v>
      </c>
      <c r="D175" s="47">
        <f>SUM(D170:D174)</f>
        <v>-5611.14</v>
      </c>
      <c r="E175" s="47">
        <f>SUM(E170:E174)</f>
        <v>2388.96</v>
      </c>
      <c r="F175" s="47">
        <f>SUM(F170:F174)</f>
        <v>4808.83</v>
      </c>
      <c r="G175" s="47">
        <f>SUM(G170:G174)</f>
        <v>5.0999999999999996</v>
      </c>
    </row>
    <row r="176" spans="2:10">
      <c r="B176" s="50" t="s">
        <v>991</v>
      </c>
      <c r="C176" s="43">
        <f>SUMIF(C170:C174,"&gt;0",C170:C174)</f>
        <v>5611.14</v>
      </c>
      <c r="D176" s="43">
        <f>SUMIF(D170:D174,"&gt;0",D170:D174)</f>
        <v>0</v>
      </c>
      <c r="E176" s="43">
        <f>SUMIF(E170:E174,"&gt;0",E170:E174)</f>
        <v>2388.96</v>
      </c>
      <c r="F176" s="43">
        <f>SUMIF(F170:F174,"&gt;0",F170:F174)</f>
        <v>4808.83</v>
      </c>
      <c r="G176" s="43">
        <f>SUMIF(G170:G174,"&gt;0",G170:G174)</f>
        <v>5.0999999999999996</v>
      </c>
      <c r="J176" s="54"/>
    </row>
    <row r="179" spans="2:7">
      <c r="B179" s="4" t="s">
        <v>1342</v>
      </c>
      <c r="C179" s="45"/>
      <c r="D179" s="45"/>
      <c r="E179" s="45"/>
    </row>
    <row r="180" spans="2:7">
      <c r="B180" s="52" t="s">
        <v>156</v>
      </c>
      <c r="C180" s="46" t="s">
        <v>219</v>
      </c>
      <c r="D180" s="46" t="s">
        <v>686</v>
      </c>
      <c r="E180" s="46" t="s">
        <v>687</v>
      </c>
      <c r="F180" s="46" t="s">
        <v>1102</v>
      </c>
      <c r="G180" s="46" t="s">
        <v>1271</v>
      </c>
    </row>
    <row r="181" spans="2:7">
      <c r="B181" s="1" t="s">
        <v>219</v>
      </c>
      <c r="C181" s="48"/>
      <c r="D181" s="38">
        <v>-4657.07</v>
      </c>
      <c r="E181" s="38">
        <v>2798.84</v>
      </c>
      <c r="F181" s="38">
        <v>5690.31</v>
      </c>
      <c r="G181" s="38">
        <v>6.67</v>
      </c>
    </row>
    <row r="182" spans="2:7">
      <c r="B182" s="1" t="s">
        <v>686</v>
      </c>
      <c r="C182" s="38">
        <v>4657.07</v>
      </c>
      <c r="D182" s="48"/>
      <c r="E182" s="38">
        <v>0</v>
      </c>
      <c r="F182" s="38">
        <v>0</v>
      </c>
      <c r="G182" s="38">
        <v>0</v>
      </c>
    </row>
    <row r="183" spans="2:7">
      <c r="B183" s="1" t="s">
        <v>687</v>
      </c>
      <c r="C183" s="38">
        <v>-2798.84</v>
      </c>
      <c r="D183" s="38">
        <v>0</v>
      </c>
      <c r="E183" s="48"/>
      <c r="F183" s="38">
        <v>0</v>
      </c>
      <c r="G183" s="38">
        <v>0</v>
      </c>
    </row>
    <row r="184" spans="2:7">
      <c r="B184" s="1" t="s">
        <v>1102</v>
      </c>
      <c r="C184" s="38">
        <v>-5690.31</v>
      </c>
      <c r="D184" s="38">
        <v>0</v>
      </c>
      <c r="E184" s="38">
        <v>0</v>
      </c>
      <c r="F184" s="48"/>
      <c r="G184" s="153">
        <v>0</v>
      </c>
    </row>
    <row r="185" spans="2:7">
      <c r="B185" s="156" t="s">
        <v>1271</v>
      </c>
      <c r="C185" s="38">
        <v>-6.67</v>
      </c>
      <c r="D185" s="38">
        <v>0</v>
      </c>
      <c r="E185" s="38">
        <v>0</v>
      </c>
      <c r="F185" s="153">
        <v>0</v>
      </c>
      <c r="G185" s="48"/>
    </row>
    <row r="186" spans="2:7">
      <c r="B186" s="108" t="s">
        <v>218</v>
      </c>
      <c r="C186" s="47">
        <f>SUM(C181:C185)</f>
        <v>-3838.7500000000009</v>
      </c>
      <c r="D186" s="47">
        <f>SUM(D181:D185)</f>
        <v>-4657.07</v>
      </c>
      <c r="E186" s="47">
        <f>SUM(E181:E185)</f>
        <v>2798.84</v>
      </c>
      <c r="F186" s="47">
        <f>SUM(F181:F185)</f>
        <v>5690.31</v>
      </c>
      <c r="G186" s="47">
        <f>SUM(G181:G185)</f>
        <v>6.67</v>
      </c>
    </row>
    <row r="187" spans="2:7">
      <c r="B187" s="50" t="s">
        <v>991</v>
      </c>
      <c r="C187" s="43">
        <f>SUMIF(C181:C185,"&gt;0",C181:C185)</f>
        <v>4657.07</v>
      </c>
      <c r="D187" s="43">
        <f>SUMIF(D181:D185,"&gt;0",D181:D185)</f>
        <v>0</v>
      </c>
      <c r="E187" s="43">
        <f>SUMIF(E181:E185,"&gt;0",E181:E185)</f>
        <v>2798.84</v>
      </c>
      <c r="F187" s="43">
        <f>SUMIF(F181:F185,"&gt;0",F181:F185)</f>
        <v>5690.31</v>
      </c>
      <c r="G187" s="43">
        <f>SUMIF(G181:G185,"&gt;0",G181:G185)</f>
        <v>6.67</v>
      </c>
    </row>
    <row r="190" spans="2:7">
      <c r="B190" s="4" t="s">
        <v>1352</v>
      </c>
      <c r="C190" s="45"/>
      <c r="D190" s="45"/>
      <c r="E190" s="45"/>
    </row>
    <row r="191" spans="2:7">
      <c r="B191" s="52" t="s">
        <v>156</v>
      </c>
      <c r="C191" s="46" t="s">
        <v>219</v>
      </c>
      <c r="D191" s="46" t="s">
        <v>686</v>
      </c>
      <c r="E191" s="46" t="s">
        <v>687</v>
      </c>
      <c r="F191" s="46" t="s">
        <v>1102</v>
      </c>
      <c r="G191" s="46" t="s">
        <v>1271</v>
      </c>
    </row>
    <row r="192" spans="2:7">
      <c r="B192" s="1" t="s">
        <v>219</v>
      </c>
      <c r="C192" s="48"/>
      <c r="D192" s="38">
        <v>-6310.73</v>
      </c>
      <c r="E192" s="38">
        <v>2373.06</v>
      </c>
      <c r="F192" s="38">
        <v>6987.94</v>
      </c>
      <c r="G192" s="38">
        <v>8.61</v>
      </c>
    </row>
    <row r="193" spans="2:7">
      <c r="B193" s="1" t="s">
        <v>686</v>
      </c>
      <c r="C193" s="38">
        <v>6310.73</v>
      </c>
      <c r="D193" s="48"/>
      <c r="E193" s="38">
        <v>0</v>
      </c>
      <c r="F193" s="38">
        <v>0</v>
      </c>
      <c r="G193" s="38">
        <v>0</v>
      </c>
    </row>
    <row r="194" spans="2:7">
      <c r="B194" s="1" t="s">
        <v>687</v>
      </c>
      <c r="C194" s="38">
        <v>-2373.06</v>
      </c>
      <c r="D194" s="38">
        <v>0</v>
      </c>
      <c r="E194" s="48"/>
      <c r="F194" s="38">
        <v>0</v>
      </c>
      <c r="G194" s="38">
        <v>0</v>
      </c>
    </row>
    <row r="195" spans="2:7">
      <c r="B195" s="1" t="s">
        <v>1102</v>
      </c>
      <c r="C195" s="38">
        <v>-6987.94</v>
      </c>
      <c r="D195" s="38">
        <v>0</v>
      </c>
      <c r="E195" s="38">
        <v>0</v>
      </c>
      <c r="F195" s="48"/>
      <c r="G195" s="153">
        <v>0</v>
      </c>
    </row>
    <row r="196" spans="2:7">
      <c r="B196" s="156" t="s">
        <v>1271</v>
      </c>
      <c r="C196" s="38">
        <v>-8.61</v>
      </c>
      <c r="D196" s="38">
        <v>0</v>
      </c>
      <c r="E196" s="38">
        <v>0</v>
      </c>
      <c r="F196" s="153">
        <v>0</v>
      </c>
      <c r="G196" s="48"/>
    </row>
    <row r="197" spans="2:7">
      <c r="B197" s="108" t="s">
        <v>218</v>
      </c>
      <c r="C197" s="47">
        <f>SUM(C192:C196)</f>
        <v>-3058.88</v>
      </c>
      <c r="D197" s="47">
        <f>SUM(D192:D196)</f>
        <v>-6310.73</v>
      </c>
      <c r="E197" s="47">
        <f>SUM(E192:E196)</f>
        <v>2373.06</v>
      </c>
      <c r="F197" s="47">
        <f>SUM(F192:F196)</f>
        <v>6987.94</v>
      </c>
      <c r="G197" s="47">
        <f>SUM(G192:G196)</f>
        <v>8.61</v>
      </c>
    </row>
    <row r="198" spans="2:7">
      <c r="B198" s="50" t="s">
        <v>991</v>
      </c>
      <c r="C198" s="43">
        <f>SUMIF(C192:C196,"&gt;0",C192:C196)</f>
        <v>6310.73</v>
      </c>
      <c r="D198" s="43">
        <f>SUMIF(D192:D196,"&gt;0",D192:D196)</f>
        <v>0</v>
      </c>
      <c r="E198" s="43">
        <f>SUMIF(E192:E196,"&gt;0",E192:E196)</f>
        <v>2373.06</v>
      </c>
      <c r="F198" s="43">
        <f>SUMIF(F192:F196,"&gt;0",F192:F196)</f>
        <v>6987.94</v>
      </c>
      <c r="G198" s="43">
        <f>SUMIF(G192:G196,"&gt;0",G192:G196)</f>
        <v>8.61</v>
      </c>
    </row>
    <row r="201" spans="2:7">
      <c r="B201" s="4" t="s">
        <v>1392</v>
      </c>
      <c r="C201" s="45"/>
      <c r="D201" s="45"/>
      <c r="E201" s="45"/>
    </row>
    <row r="202" spans="2:7">
      <c r="B202" s="52" t="s">
        <v>156</v>
      </c>
      <c r="C202" s="46" t="s">
        <v>219</v>
      </c>
      <c r="D202" s="46" t="s">
        <v>686</v>
      </c>
      <c r="E202" s="46" t="s">
        <v>687</v>
      </c>
      <c r="F202" s="46" t="s">
        <v>1102</v>
      </c>
      <c r="G202" s="46" t="s">
        <v>1271</v>
      </c>
    </row>
    <row r="203" spans="2:7">
      <c r="B203" s="1" t="s">
        <v>219</v>
      </c>
      <c r="C203" s="48"/>
      <c r="D203" s="38">
        <v>-9318.17</v>
      </c>
      <c r="E203" s="38">
        <v>1865.05</v>
      </c>
      <c r="F203" s="38">
        <v>7551.99</v>
      </c>
      <c r="G203" s="38">
        <v>9.24</v>
      </c>
    </row>
    <row r="204" spans="2:7">
      <c r="B204" s="1" t="s">
        <v>686</v>
      </c>
      <c r="C204" s="38">
        <v>9318.17</v>
      </c>
      <c r="D204" s="48"/>
      <c r="E204" s="38">
        <v>0</v>
      </c>
      <c r="F204" s="38">
        <v>0</v>
      </c>
      <c r="G204" s="38">
        <v>0</v>
      </c>
    </row>
    <row r="205" spans="2:7">
      <c r="B205" s="1" t="s">
        <v>687</v>
      </c>
      <c r="C205" s="38">
        <v>-1865.05</v>
      </c>
      <c r="D205" s="38">
        <v>0</v>
      </c>
      <c r="E205" s="48"/>
      <c r="F205" s="38">
        <v>0</v>
      </c>
      <c r="G205" s="38">
        <v>0</v>
      </c>
    </row>
    <row r="206" spans="2:7">
      <c r="B206" s="1" t="s">
        <v>1102</v>
      </c>
      <c r="C206" s="38">
        <v>-7551.99</v>
      </c>
      <c r="D206" s="38">
        <v>0</v>
      </c>
      <c r="E206" s="38">
        <v>0</v>
      </c>
      <c r="F206" s="48"/>
      <c r="G206" s="153">
        <v>0</v>
      </c>
    </row>
    <row r="207" spans="2:7">
      <c r="B207" s="156" t="s">
        <v>1271</v>
      </c>
      <c r="C207" s="38">
        <v>-9.24</v>
      </c>
      <c r="D207" s="38">
        <v>0</v>
      </c>
      <c r="E207" s="38">
        <v>0</v>
      </c>
      <c r="F207" s="153">
        <v>0</v>
      </c>
      <c r="G207" s="48"/>
    </row>
    <row r="208" spans="2:7">
      <c r="B208" s="108" t="s">
        <v>218</v>
      </c>
      <c r="C208" s="47">
        <f>SUM(C203:C207)</f>
        <v>-108.10999999999989</v>
      </c>
      <c r="D208" s="47">
        <f>SUM(D203:D207)</f>
        <v>-9318.17</v>
      </c>
      <c r="E208" s="47">
        <f>SUM(E203:E207)</f>
        <v>1865.05</v>
      </c>
      <c r="F208" s="47">
        <f>SUM(F203:F207)</f>
        <v>7551.99</v>
      </c>
      <c r="G208" s="47">
        <f>SUM(G203:G207)</f>
        <v>9.24</v>
      </c>
    </row>
    <row r="209" spans="2:10">
      <c r="B209" s="50" t="s">
        <v>991</v>
      </c>
      <c r="C209" s="43">
        <f>SUMIF(C203:C207,"&gt;0",C203:C207)</f>
        <v>9318.17</v>
      </c>
      <c r="D209" s="43">
        <f>SUMIF(D203:D207,"&gt;0",D203:D207)</f>
        <v>0</v>
      </c>
      <c r="E209" s="43">
        <f>SUMIF(E203:E207,"&gt;0",E203:E207)</f>
        <v>1865.05</v>
      </c>
      <c r="F209" s="43">
        <f>SUMIF(F203:F207,"&gt;0",F203:F207)</f>
        <v>7551.99</v>
      </c>
      <c r="G209" s="43">
        <f>SUMIF(G203:G207,"&gt;0",G203:G207)</f>
        <v>9.24</v>
      </c>
    </row>
    <row r="212" spans="2:10">
      <c r="B212" s="4" t="s">
        <v>1412</v>
      </c>
      <c r="C212" s="45"/>
      <c r="D212" s="45"/>
      <c r="E212" s="45"/>
    </row>
    <row r="213" spans="2:10">
      <c r="B213" s="52" t="s">
        <v>156</v>
      </c>
      <c r="C213" s="46" t="s">
        <v>219</v>
      </c>
      <c r="D213" s="46" t="s">
        <v>686</v>
      </c>
      <c r="E213" s="46" t="s">
        <v>687</v>
      </c>
      <c r="F213" s="46" t="s">
        <v>1102</v>
      </c>
      <c r="G213" s="46" t="s">
        <v>1271</v>
      </c>
    </row>
    <row r="214" spans="2:10">
      <c r="B214" s="1" t="s">
        <v>219</v>
      </c>
      <c r="C214" s="48"/>
      <c r="D214" s="38">
        <v>-7596.71</v>
      </c>
      <c r="E214" s="38">
        <v>1921.09</v>
      </c>
      <c r="F214" s="38">
        <v>7301.74</v>
      </c>
      <c r="G214" s="38">
        <v>8.8000000000000007</v>
      </c>
    </row>
    <row r="215" spans="2:10">
      <c r="B215" s="1" t="s">
        <v>686</v>
      </c>
      <c r="C215" s="38">
        <v>7596.71</v>
      </c>
      <c r="D215" s="48"/>
      <c r="E215" s="38">
        <v>0</v>
      </c>
      <c r="F215" s="38">
        <v>0</v>
      </c>
      <c r="G215" s="38">
        <v>0</v>
      </c>
    </row>
    <row r="216" spans="2:10">
      <c r="B216" s="1" t="s">
        <v>687</v>
      </c>
      <c r="C216" s="38">
        <v>-1921.09</v>
      </c>
      <c r="D216" s="38">
        <v>0</v>
      </c>
      <c r="E216" s="48"/>
      <c r="F216" s="38">
        <v>0</v>
      </c>
      <c r="G216" s="38">
        <v>0</v>
      </c>
    </row>
    <row r="217" spans="2:10">
      <c r="B217" s="1" t="s">
        <v>1102</v>
      </c>
      <c r="C217" s="38">
        <v>-7301.74</v>
      </c>
      <c r="D217" s="38">
        <v>0</v>
      </c>
      <c r="E217" s="38">
        <v>0</v>
      </c>
      <c r="F217" s="48"/>
      <c r="G217" s="153">
        <v>0</v>
      </c>
    </row>
    <row r="218" spans="2:10">
      <c r="B218" s="156" t="s">
        <v>1271</v>
      </c>
      <c r="C218" s="38">
        <v>-8.8000000000000007</v>
      </c>
      <c r="D218" s="38">
        <v>0</v>
      </c>
      <c r="E218" s="38">
        <v>0</v>
      </c>
      <c r="F218" s="153">
        <v>0</v>
      </c>
      <c r="G218" s="48"/>
    </row>
    <row r="219" spans="2:10">
      <c r="B219" s="108" t="s">
        <v>218</v>
      </c>
      <c r="C219" s="47">
        <f>SUM(C214:C218)</f>
        <v>-1634.9199999999998</v>
      </c>
      <c r="D219" s="47">
        <f>SUM(D214:D218)</f>
        <v>-7596.71</v>
      </c>
      <c r="E219" s="47">
        <f>SUM(E214:E218)</f>
        <v>1921.09</v>
      </c>
      <c r="F219" s="47">
        <f>SUM(F214:F218)</f>
        <v>7301.74</v>
      </c>
      <c r="G219" s="47">
        <f>SUM(G214:G218)</f>
        <v>8.8000000000000007</v>
      </c>
    </row>
    <row r="220" spans="2:10">
      <c r="B220" s="50" t="s">
        <v>991</v>
      </c>
      <c r="C220" s="43">
        <f>SUMIF(C214:C218,"&gt;0",C214:C218)</f>
        <v>7596.71</v>
      </c>
      <c r="D220" s="43">
        <f>SUMIF(D214:D218,"&gt;0",D214:D218)</f>
        <v>0</v>
      </c>
      <c r="E220" s="43">
        <f>SUMIF(E214:E218,"&gt;0",E214:E218)</f>
        <v>1921.09</v>
      </c>
      <c r="F220" s="43">
        <f>SUMIF(F214:F218,"&gt;0",F214:F218)</f>
        <v>7301.74</v>
      </c>
      <c r="G220" s="43">
        <f>SUMIF(G214:G218,"&gt;0",G214:G218)</f>
        <v>8.8000000000000007</v>
      </c>
    </row>
    <row r="223" spans="2:10">
      <c r="B223" s="4" t="s">
        <v>1468</v>
      </c>
      <c r="C223" s="45"/>
      <c r="D223" s="45"/>
      <c r="E223" s="45"/>
      <c r="F223" s="54"/>
      <c r="G223" s="54"/>
    </row>
    <row r="224" spans="2:10">
      <c r="B224" s="52" t="s">
        <v>156</v>
      </c>
      <c r="C224" s="46" t="s">
        <v>219</v>
      </c>
      <c r="D224" s="46" t="s">
        <v>686</v>
      </c>
      <c r="E224" s="46" t="s">
        <v>687</v>
      </c>
      <c r="F224" s="46" t="s">
        <v>1102</v>
      </c>
      <c r="G224" s="46" t="s">
        <v>1271</v>
      </c>
      <c r="I224" s="399" t="s">
        <v>1522</v>
      </c>
      <c r="J224" s="400"/>
    </row>
    <row r="225" spans="2:10">
      <c r="B225" s="1" t="s">
        <v>219</v>
      </c>
      <c r="C225" s="202"/>
      <c r="D225" s="38">
        <v>-6732</v>
      </c>
      <c r="E225" s="38">
        <v>166</v>
      </c>
      <c r="F225" s="38">
        <v>8581</v>
      </c>
      <c r="G225" s="38">
        <v>9.8000000000000007</v>
      </c>
    </row>
    <row r="226" spans="2:10">
      <c r="B226" s="1" t="s">
        <v>686</v>
      </c>
      <c r="C226" s="38">
        <v>6732</v>
      </c>
      <c r="D226" s="202"/>
      <c r="E226" s="38">
        <v>0</v>
      </c>
      <c r="F226" s="38">
        <v>0</v>
      </c>
      <c r="G226" s="38">
        <v>0</v>
      </c>
    </row>
    <row r="227" spans="2:10">
      <c r="B227" s="1" t="s">
        <v>687</v>
      </c>
      <c r="C227" s="38">
        <v>-166</v>
      </c>
      <c r="D227" s="38">
        <v>0</v>
      </c>
      <c r="E227" s="202"/>
      <c r="F227" s="38">
        <v>0</v>
      </c>
      <c r="G227" s="38">
        <v>0</v>
      </c>
    </row>
    <row r="228" spans="2:10">
      <c r="B228" s="1" t="s">
        <v>1102</v>
      </c>
      <c r="C228" s="38">
        <v>-8581</v>
      </c>
      <c r="D228" s="38">
        <v>0</v>
      </c>
      <c r="E228" s="38">
        <v>0</v>
      </c>
      <c r="F228" s="202"/>
      <c r="G228" s="203">
        <v>0</v>
      </c>
    </row>
    <row r="229" spans="2:10">
      <c r="B229" s="156" t="s">
        <v>1271</v>
      </c>
      <c r="C229" s="38">
        <v>-9.8000000000000007</v>
      </c>
      <c r="D229" s="38">
        <v>0</v>
      </c>
      <c r="E229" s="38">
        <v>0</v>
      </c>
      <c r="F229" s="203">
        <v>0</v>
      </c>
      <c r="G229" s="202"/>
    </row>
    <row r="230" spans="2:10">
      <c r="B230" s="108" t="s">
        <v>1470</v>
      </c>
      <c r="C230" s="47">
        <f>SUM(C226:C229)</f>
        <v>-2024.8</v>
      </c>
      <c r="D230" s="47">
        <v>-6732</v>
      </c>
      <c r="E230" s="47">
        <v>166</v>
      </c>
      <c r="F230" s="47">
        <v>8581</v>
      </c>
      <c r="G230" s="47">
        <v>9.8000000000000007</v>
      </c>
    </row>
    <row r="231" spans="2:10">
      <c r="B231" s="50" t="s">
        <v>1523</v>
      </c>
      <c r="C231" s="43">
        <f>SUM(D231:G231)</f>
        <v>6732</v>
      </c>
      <c r="D231" s="43">
        <f>-D225</f>
        <v>6732</v>
      </c>
      <c r="E231" s="43">
        <v>0</v>
      </c>
      <c r="F231" s="43">
        <v>0</v>
      </c>
      <c r="G231" s="43">
        <v>0</v>
      </c>
    </row>
    <row r="234" spans="2:10">
      <c r="B234" s="4" t="s">
        <v>1469</v>
      </c>
      <c r="C234" s="45"/>
      <c r="D234" s="45"/>
      <c r="E234" s="45"/>
      <c r="F234" s="54"/>
      <c r="G234" s="54"/>
    </row>
    <row r="235" spans="2:10">
      <c r="B235" s="52" t="s">
        <v>156</v>
      </c>
      <c r="C235" s="46" t="s">
        <v>219</v>
      </c>
      <c r="D235" s="46" t="s">
        <v>686</v>
      </c>
      <c r="E235" s="46" t="s">
        <v>687</v>
      </c>
      <c r="F235" s="46" t="s">
        <v>1102</v>
      </c>
      <c r="G235" s="46" t="s">
        <v>1271</v>
      </c>
      <c r="I235" s="399" t="s">
        <v>1522</v>
      </c>
      <c r="J235" s="400"/>
    </row>
    <row r="236" spans="2:10">
      <c r="B236" s="1" t="s">
        <v>219</v>
      </c>
      <c r="C236" s="202"/>
      <c r="D236" s="68">
        <v>-3862.78</v>
      </c>
      <c r="E236" s="68">
        <v>154.08000000000001</v>
      </c>
      <c r="F236" s="68">
        <v>8413.52</v>
      </c>
      <c r="G236" s="68">
        <v>8.4700000000000006</v>
      </c>
    </row>
    <row r="237" spans="2:10">
      <c r="B237" s="1" t="s">
        <v>686</v>
      </c>
      <c r="C237" s="68">
        <v>3862.78</v>
      </c>
      <c r="D237" s="202"/>
      <c r="E237" s="38">
        <v>0</v>
      </c>
      <c r="F237" s="38">
        <v>0</v>
      </c>
      <c r="G237" s="38">
        <v>0</v>
      </c>
    </row>
    <row r="238" spans="2:10">
      <c r="B238" s="1" t="s">
        <v>687</v>
      </c>
      <c r="C238" s="38">
        <v>-154.08000000000001</v>
      </c>
      <c r="D238" s="38">
        <v>0</v>
      </c>
      <c r="E238" s="202"/>
      <c r="F238" s="38">
        <v>0</v>
      </c>
      <c r="G238" s="38">
        <v>0</v>
      </c>
    </row>
    <row r="239" spans="2:10">
      <c r="B239" s="1" t="s">
        <v>1102</v>
      </c>
      <c r="C239" s="68">
        <v>-8413.52</v>
      </c>
      <c r="D239" s="38">
        <v>0</v>
      </c>
      <c r="E239" s="38">
        <v>0</v>
      </c>
      <c r="F239" s="202"/>
      <c r="G239" s="203">
        <v>0</v>
      </c>
    </row>
    <row r="240" spans="2:10">
      <c r="B240" s="156" t="s">
        <v>1271</v>
      </c>
      <c r="C240" s="68">
        <v>-8.4700000000000006</v>
      </c>
      <c r="D240" s="38">
        <v>0</v>
      </c>
      <c r="E240" s="38">
        <v>0</v>
      </c>
      <c r="F240" s="203">
        <v>0</v>
      </c>
      <c r="G240" s="202"/>
    </row>
    <row r="241" spans="2:10">
      <c r="B241" s="108" t="s">
        <v>1470</v>
      </c>
      <c r="C241" s="47">
        <f>SUM(C237:C240)</f>
        <v>-4713.29</v>
      </c>
      <c r="D241" s="204">
        <v>-3862.78</v>
      </c>
      <c r="E241" s="204">
        <v>154.08000000000001</v>
      </c>
      <c r="F241" s="204">
        <v>8413.52</v>
      </c>
      <c r="G241" s="204">
        <v>8.4700000000000006</v>
      </c>
    </row>
    <row r="242" spans="2:10">
      <c r="B242" s="205" t="s">
        <v>991</v>
      </c>
      <c r="C242" s="206">
        <f>SUM(D242:G242)</f>
        <v>3862.78</v>
      </c>
      <c r="D242" s="43">
        <f>-D236</f>
        <v>3862.78</v>
      </c>
      <c r="E242" s="206">
        <v>0</v>
      </c>
      <c r="F242" s="206">
        <v>0</v>
      </c>
      <c r="G242" s="206">
        <v>0</v>
      </c>
    </row>
    <row r="245" spans="2:10">
      <c r="B245" s="4" t="s">
        <v>1503</v>
      </c>
      <c r="C245" s="45"/>
      <c r="D245" s="45"/>
      <c r="E245" s="45"/>
      <c r="F245" s="54"/>
      <c r="G245" s="54"/>
    </row>
    <row r="246" spans="2:10">
      <c r="B246" s="52" t="s">
        <v>156</v>
      </c>
      <c r="C246" s="46" t="s">
        <v>219</v>
      </c>
      <c r="D246" s="46" t="s">
        <v>686</v>
      </c>
      <c r="E246" s="46" t="s">
        <v>687</v>
      </c>
      <c r="F246" s="46" t="s">
        <v>1102</v>
      </c>
      <c r="G246" s="46" t="s">
        <v>1271</v>
      </c>
      <c r="I246" s="399" t="s">
        <v>1522</v>
      </c>
      <c r="J246" s="400"/>
    </row>
    <row r="247" spans="2:10">
      <c r="B247" s="1" t="s">
        <v>219</v>
      </c>
      <c r="C247" s="202"/>
      <c r="D247" s="68">
        <v>-4517</v>
      </c>
      <c r="E247" s="68">
        <v>-464</v>
      </c>
      <c r="F247" s="68">
        <v>8084</v>
      </c>
      <c r="G247" s="68">
        <v>9.08</v>
      </c>
    </row>
    <row r="248" spans="2:10">
      <c r="B248" s="1" t="s">
        <v>686</v>
      </c>
      <c r="C248" s="68">
        <v>4517</v>
      </c>
      <c r="D248" s="202"/>
      <c r="E248" s="38">
        <v>0</v>
      </c>
      <c r="F248" s="38">
        <v>0</v>
      </c>
      <c r="G248" s="38">
        <v>0</v>
      </c>
    </row>
    <row r="249" spans="2:10">
      <c r="B249" s="1" t="s">
        <v>687</v>
      </c>
      <c r="C249" s="38">
        <v>464</v>
      </c>
      <c r="D249" s="38">
        <v>0</v>
      </c>
      <c r="E249" s="202"/>
      <c r="F249" s="38">
        <v>0</v>
      </c>
      <c r="G249" s="38">
        <v>0</v>
      </c>
    </row>
    <row r="250" spans="2:10">
      <c r="B250" s="1" t="s">
        <v>1102</v>
      </c>
      <c r="C250" s="68">
        <v>-8084</v>
      </c>
      <c r="D250" s="38">
        <v>0</v>
      </c>
      <c r="E250" s="38">
        <v>0</v>
      </c>
      <c r="F250" s="202"/>
      <c r="G250" s="203">
        <v>0</v>
      </c>
    </row>
    <row r="251" spans="2:10">
      <c r="B251" s="156" t="s">
        <v>1271</v>
      </c>
      <c r="C251" s="68">
        <v>-9.08</v>
      </c>
      <c r="D251" s="38">
        <v>0</v>
      </c>
      <c r="E251" s="38">
        <v>0</v>
      </c>
      <c r="F251" s="203">
        <v>0</v>
      </c>
      <c r="G251" s="202"/>
    </row>
    <row r="252" spans="2:10">
      <c r="B252" s="108" t="s">
        <v>1470</v>
      </c>
      <c r="C252" s="47">
        <f>SUM(C248:C251)</f>
        <v>-3112.08</v>
      </c>
      <c r="D252" s="47">
        <f>D247</f>
        <v>-4517</v>
      </c>
      <c r="E252" s="47">
        <f>E247</f>
        <v>-464</v>
      </c>
      <c r="F252" s="47">
        <f>F247</f>
        <v>8084</v>
      </c>
      <c r="G252" s="47">
        <f>G247</f>
        <v>9.08</v>
      </c>
    </row>
    <row r="253" spans="2:10">
      <c r="B253" s="361" t="s">
        <v>991</v>
      </c>
      <c r="C253" s="362">
        <f>SUM(D253:G253)</f>
        <v>4981</v>
      </c>
      <c r="D253" s="362">
        <f>-D247</f>
        <v>4517</v>
      </c>
      <c r="E253" s="362">
        <f>-E247</f>
        <v>464</v>
      </c>
      <c r="F253" s="362">
        <v>0</v>
      </c>
      <c r="G253" s="362">
        <v>0</v>
      </c>
    </row>
    <row r="256" spans="2:10">
      <c r="B256" s="4" t="s">
        <v>1559</v>
      </c>
      <c r="C256" s="45"/>
      <c r="D256" s="45"/>
      <c r="E256" s="45"/>
      <c r="F256" s="54"/>
      <c r="G256" s="54"/>
    </row>
    <row r="257" spans="2:10">
      <c r="B257" s="52" t="s">
        <v>156</v>
      </c>
      <c r="C257" s="46" t="s">
        <v>219</v>
      </c>
      <c r="D257" s="46" t="s">
        <v>686</v>
      </c>
      <c r="E257" s="46" t="s">
        <v>687</v>
      </c>
      <c r="F257" s="46" t="s">
        <v>1102</v>
      </c>
      <c r="G257" s="46" t="s">
        <v>1271</v>
      </c>
      <c r="I257" s="399" t="s">
        <v>1522</v>
      </c>
      <c r="J257" s="400"/>
    </row>
    <row r="258" spans="2:10">
      <c r="B258" s="1" t="s">
        <v>219</v>
      </c>
      <c r="C258" s="202"/>
      <c r="D258" s="68">
        <v>-5774</v>
      </c>
      <c r="E258" s="68">
        <v>-1848</v>
      </c>
      <c r="F258" s="68">
        <v>8362</v>
      </c>
      <c r="G258" s="68">
        <v>8.27</v>
      </c>
    </row>
    <row r="259" spans="2:10">
      <c r="B259" s="1" t="s">
        <v>686</v>
      </c>
      <c r="C259" s="68">
        <v>5774</v>
      </c>
      <c r="D259" s="202"/>
      <c r="E259" s="38">
        <v>0</v>
      </c>
      <c r="F259" s="38">
        <v>0</v>
      </c>
      <c r="G259" s="38">
        <v>0</v>
      </c>
    </row>
    <row r="260" spans="2:10">
      <c r="B260" s="1" t="s">
        <v>687</v>
      </c>
      <c r="C260" s="38">
        <v>1848</v>
      </c>
      <c r="D260" s="38">
        <v>0</v>
      </c>
      <c r="E260" s="202"/>
      <c r="F260" s="38">
        <v>0</v>
      </c>
      <c r="G260" s="38">
        <v>0</v>
      </c>
    </row>
    <row r="261" spans="2:10">
      <c r="B261" s="1" t="s">
        <v>1102</v>
      </c>
      <c r="C261" s="68">
        <v>-8362</v>
      </c>
      <c r="D261" s="38">
        <v>0</v>
      </c>
      <c r="E261" s="38">
        <v>0</v>
      </c>
      <c r="F261" s="202"/>
      <c r="G261" s="203">
        <v>0</v>
      </c>
    </row>
    <row r="262" spans="2:10">
      <c r="B262" s="156" t="s">
        <v>1271</v>
      </c>
      <c r="C262" s="68">
        <v>-8.27</v>
      </c>
      <c r="D262" s="38">
        <v>0</v>
      </c>
      <c r="E262" s="38">
        <v>0</v>
      </c>
      <c r="F262" s="203">
        <v>0</v>
      </c>
      <c r="G262" s="202"/>
    </row>
    <row r="263" spans="2:10">
      <c r="B263" s="108" t="s">
        <v>1470</v>
      </c>
      <c r="C263" s="47">
        <f>SUM(C259:C262)</f>
        <v>-748.27</v>
      </c>
      <c r="D263" s="47">
        <f>D258</f>
        <v>-5774</v>
      </c>
      <c r="E263" s="47">
        <f>E258</f>
        <v>-1848</v>
      </c>
      <c r="F263" s="47">
        <f>F258</f>
        <v>8362</v>
      </c>
      <c r="G263" s="47">
        <f>G258</f>
        <v>8.27</v>
      </c>
    </row>
    <row r="264" spans="2:10">
      <c r="B264" s="361" t="s">
        <v>991</v>
      </c>
      <c r="C264" s="362">
        <f>SUM(D264:G264)</f>
        <v>7622</v>
      </c>
      <c r="D264" s="362">
        <f>-D258</f>
        <v>5774</v>
      </c>
      <c r="E264" s="362">
        <f>-E258</f>
        <v>1848</v>
      </c>
      <c r="F264" s="362">
        <v>0</v>
      </c>
      <c r="G264" s="362">
        <v>0</v>
      </c>
    </row>
  </sheetData>
  <mergeCells count="4">
    <mergeCell ref="I246:J246"/>
    <mergeCell ref="I235:J235"/>
    <mergeCell ref="I224:J224"/>
    <mergeCell ref="I257:J257"/>
  </mergeCells>
  <conditionalFormatting sqref="E19">
    <cfRule type="cellIs" dxfId="0" priority="1" stopIfTrue="1" operator="notBetween">
      <formula>-0.05</formula>
      <formula>0.05</formula>
    </cfRule>
  </conditionalFormatting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1">
    <tabColor rgb="FF7030A0"/>
    <pageSetUpPr fitToPage="1"/>
  </sheetPr>
  <dimension ref="B1:K94"/>
  <sheetViews>
    <sheetView workbookViewId="0">
      <selection activeCell="R6" sqref="R6"/>
    </sheetView>
  </sheetViews>
  <sheetFormatPr defaultColWidth="18.7109375" defaultRowHeight="12.95" customHeight="1"/>
  <cols>
    <col min="1" max="1" width="2.140625" style="1" customWidth="1"/>
    <col min="2" max="2" width="12.85546875" style="1" customWidth="1"/>
    <col min="3" max="3" width="38" style="1" customWidth="1"/>
    <col min="4" max="5" width="11.7109375" style="1" customWidth="1"/>
    <col min="6" max="6" width="13.28515625" style="1" customWidth="1"/>
    <col min="7" max="9" width="11.7109375" style="1" customWidth="1"/>
    <col min="10" max="16384" width="18.7109375" style="1"/>
  </cols>
  <sheetData>
    <row r="1" spans="2:11" ht="11.25"/>
    <row r="2" spans="2:11" ht="11.25">
      <c r="B2" s="4" t="s">
        <v>573</v>
      </c>
    </row>
    <row r="3" spans="2:11" ht="11.25"/>
    <row r="4" spans="2:11" ht="11.25">
      <c r="B4" s="18" t="s">
        <v>246</v>
      </c>
      <c r="C4" s="14"/>
      <c r="D4" s="9"/>
      <c r="E4" s="9"/>
      <c r="F4" s="9"/>
      <c r="G4" s="9"/>
      <c r="H4" s="9"/>
      <c r="I4" s="9"/>
    </row>
    <row r="5" spans="2:11" ht="11.25">
      <c r="B5" s="13"/>
      <c r="C5" s="14"/>
      <c r="D5" s="14" t="s">
        <v>170</v>
      </c>
      <c r="E5" s="14" t="s">
        <v>42</v>
      </c>
      <c r="F5" s="14" t="s">
        <v>172</v>
      </c>
      <c r="G5" s="14" t="s">
        <v>171</v>
      </c>
      <c r="H5" s="14" t="s">
        <v>584</v>
      </c>
      <c r="I5" s="14" t="s">
        <v>856</v>
      </c>
    </row>
    <row r="6" spans="2:11" ht="11.25">
      <c r="B6" s="1" t="s">
        <v>672</v>
      </c>
      <c r="C6" s="2"/>
      <c r="D6" s="2" t="s">
        <v>248</v>
      </c>
      <c r="E6" s="2" t="s">
        <v>248</v>
      </c>
      <c r="F6" s="2" t="s">
        <v>249</v>
      </c>
      <c r="G6" s="2" t="s">
        <v>250</v>
      </c>
      <c r="H6" s="2" t="s">
        <v>250</v>
      </c>
      <c r="I6" s="2" t="s">
        <v>248</v>
      </c>
    </row>
    <row r="7" spans="2:11" ht="11.25">
      <c r="B7" s="13" t="s">
        <v>247</v>
      </c>
      <c r="C7" s="14"/>
      <c r="D7" s="14" t="s">
        <v>1000</v>
      </c>
      <c r="E7" s="14" t="s">
        <v>1000</v>
      </c>
      <c r="F7" s="14" t="s">
        <v>1001</v>
      </c>
      <c r="G7" s="14" t="s">
        <v>1000</v>
      </c>
      <c r="H7" s="14" t="s">
        <v>1000</v>
      </c>
      <c r="I7" s="14" t="s">
        <v>1000</v>
      </c>
    </row>
    <row r="8" spans="2:11" ht="45">
      <c r="K8" s="121" t="s">
        <v>1170</v>
      </c>
    </row>
    <row r="9" spans="2:11" ht="12.75">
      <c r="B9"/>
      <c r="C9"/>
    </row>
    <row r="10" spans="2:11" ht="11.25">
      <c r="B10" s="18" t="s">
        <v>169</v>
      </c>
      <c r="C10" s="13"/>
      <c r="F10" s="13"/>
      <c r="G10" s="13"/>
      <c r="H10" s="13"/>
      <c r="I10" s="13"/>
    </row>
    <row r="11" spans="2:11" ht="11.25">
      <c r="B11" s="41" t="s">
        <v>581</v>
      </c>
      <c r="C11" s="41" t="s">
        <v>944</v>
      </c>
      <c r="F11" s="129" t="s">
        <v>979</v>
      </c>
      <c r="G11" s="129" t="s">
        <v>112</v>
      </c>
      <c r="H11" s="130"/>
      <c r="I11" s="130"/>
    </row>
    <row r="12" spans="2:11" ht="11.25">
      <c r="B12" s="41" t="s">
        <v>956</v>
      </c>
      <c r="C12" s="41" t="s">
        <v>889</v>
      </c>
      <c r="F12" s="41" t="s">
        <v>336</v>
      </c>
      <c r="G12" s="41" t="s">
        <v>42</v>
      </c>
    </row>
    <row r="13" spans="2:11" ht="11.25">
      <c r="B13" s="41" t="s">
        <v>12</v>
      </c>
      <c r="C13" s="41" t="s">
        <v>890</v>
      </c>
      <c r="F13" s="1" t="s">
        <v>1234</v>
      </c>
      <c r="G13" s="130" t="s">
        <v>1233</v>
      </c>
      <c r="H13" s="130"/>
      <c r="I13" s="19"/>
    </row>
    <row r="14" spans="2:11" ht="11.25">
      <c r="B14" s="41" t="s">
        <v>390</v>
      </c>
      <c r="C14" s="41" t="s">
        <v>94</v>
      </c>
      <c r="F14" s="1" t="s">
        <v>1419</v>
      </c>
      <c r="G14" s="1" t="s">
        <v>1430</v>
      </c>
      <c r="I14" s="130"/>
    </row>
    <row r="15" spans="2:11" ht="11.25">
      <c r="B15" s="41" t="s">
        <v>1114</v>
      </c>
      <c r="C15" s="41" t="s">
        <v>1161</v>
      </c>
      <c r="F15" s="129" t="s">
        <v>734</v>
      </c>
      <c r="G15" s="129" t="s">
        <v>744</v>
      </c>
      <c r="H15" s="130"/>
      <c r="I15" s="130"/>
    </row>
    <row r="16" spans="2:11" ht="11.25">
      <c r="B16" s="16" t="s">
        <v>385</v>
      </c>
      <c r="C16" s="16" t="s">
        <v>624</v>
      </c>
      <c r="F16" s="129" t="s">
        <v>65</v>
      </c>
      <c r="G16" s="129" t="s">
        <v>674</v>
      </c>
      <c r="H16" s="130"/>
      <c r="I16" s="130"/>
    </row>
    <row r="17" spans="2:9" ht="11.25">
      <c r="B17" s="16" t="s">
        <v>300</v>
      </c>
      <c r="C17" s="16" t="s">
        <v>95</v>
      </c>
      <c r="F17" s="129" t="s">
        <v>66</v>
      </c>
      <c r="G17" s="129" t="s">
        <v>851</v>
      </c>
      <c r="H17" s="130"/>
      <c r="I17" s="130"/>
    </row>
    <row r="18" spans="2:9" ht="11.25">
      <c r="B18" s="129" t="s">
        <v>1241</v>
      </c>
      <c r="C18" s="129" t="s">
        <v>1382</v>
      </c>
      <c r="F18" s="129" t="s">
        <v>367</v>
      </c>
      <c r="G18" s="129" t="s">
        <v>852</v>
      </c>
      <c r="H18" s="130"/>
      <c r="I18" s="130"/>
    </row>
    <row r="19" spans="2:9" ht="11.25">
      <c r="B19" s="16" t="s">
        <v>49</v>
      </c>
      <c r="C19" s="16" t="s">
        <v>345</v>
      </c>
      <c r="F19" s="41" t="s">
        <v>72</v>
      </c>
      <c r="G19" s="41" t="s">
        <v>1327</v>
      </c>
    </row>
    <row r="20" spans="2:9" ht="11.25">
      <c r="B20" s="16" t="s">
        <v>220</v>
      </c>
      <c r="C20" s="16" t="s">
        <v>570</v>
      </c>
      <c r="F20" s="41" t="s">
        <v>741</v>
      </c>
      <c r="G20" s="41" t="s">
        <v>742</v>
      </c>
    </row>
    <row r="21" spans="2:9" ht="11.25">
      <c r="B21" s="16" t="s">
        <v>836</v>
      </c>
      <c r="C21" s="16" t="s">
        <v>945</v>
      </c>
      <c r="F21" s="41" t="s">
        <v>298</v>
      </c>
      <c r="G21" s="41" t="s">
        <v>733</v>
      </c>
      <c r="H21" s="15"/>
      <c r="I21" s="15"/>
    </row>
    <row r="22" spans="2:9" ht="11.25">
      <c r="B22" s="129" t="s">
        <v>1219</v>
      </c>
      <c r="C22" s="1" t="s">
        <v>1218</v>
      </c>
      <c r="F22" s="41" t="s">
        <v>290</v>
      </c>
      <c r="G22" s="41" t="s">
        <v>853</v>
      </c>
      <c r="H22" s="15"/>
      <c r="I22" s="15"/>
    </row>
    <row r="23" spans="2:9" ht="11.25">
      <c r="B23" s="16" t="s">
        <v>726</v>
      </c>
      <c r="C23" s="16" t="s">
        <v>727</v>
      </c>
      <c r="F23" s="41" t="s">
        <v>538</v>
      </c>
      <c r="G23" s="41" t="s">
        <v>854</v>
      </c>
      <c r="H23" s="15"/>
      <c r="I23" s="15"/>
    </row>
    <row r="24" spans="2:9" ht="11.25">
      <c r="B24" s="16" t="s">
        <v>391</v>
      </c>
      <c r="C24" s="16" t="s">
        <v>346</v>
      </c>
      <c r="F24" s="41" t="s">
        <v>67</v>
      </c>
      <c r="G24" s="41" t="s">
        <v>583</v>
      </c>
      <c r="H24" s="15"/>
      <c r="I24" s="15"/>
    </row>
    <row r="25" spans="2:9" ht="11.25">
      <c r="B25" s="16" t="s">
        <v>392</v>
      </c>
      <c r="C25" s="16" t="s">
        <v>347</v>
      </c>
      <c r="F25" s="41" t="s">
        <v>68</v>
      </c>
      <c r="G25" s="41" t="s">
        <v>855</v>
      </c>
      <c r="H25" s="15"/>
      <c r="I25" s="15"/>
    </row>
    <row r="26" spans="2:9" ht="11.25">
      <c r="B26" s="16" t="s">
        <v>467</v>
      </c>
      <c r="C26" s="16" t="s">
        <v>348</v>
      </c>
      <c r="F26" s="41" t="s">
        <v>688</v>
      </c>
      <c r="G26" s="41" t="s">
        <v>743</v>
      </c>
      <c r="H26" s="15"/>
      <c r="I26" s="15"/>
    </row>
    <row r="27" spans="2:9" ht="11.25">
      <c r="B27" s="1" t="s">
        <v>611</v>
      </c>
      <c r="C27" s="1" t="s">
        <v>397</v>
      </c>
      <c r="F27" s="16" t="s">
        <v>530</v>
      </c>
      <c r="G27" s="16" t="s">
        <v>856</v>
      </c>
      <c r="H27" s="15"/>
      <c r="I27" s="15"/>
    </row>
    <row r="28" spans="2:9" ht="11.25">
      <c r="B28" s="16" t="s">
        <v>541</v>
      </c>
      <c r="C28" s="16" t="s">
        <v>349</v>
      </c>
      <c r="F28" s="16" t="s">
        <v>69</v>
      </c>
      <c r="G28" s="16" t="s">
        <v>857</v>
      </c>
      <c r="H28" s="15"/>
      <c r="I28" s="15"/>
    </row>
    <row r="29" spans="2:9" ht="11.25">
      <c r="B29" s="16" t="s">
        <v>1022</v>
      </c>
      <c r="C29" s="16" t="s">
        <v>1071</v>
      </c>
      <c r="F29" s="16" t="s">
        <v>633</v>
      </c>
      <c r="G29" s="16" t="s">
        <v>634</v>
      </c>
      <c r="H29" s="15"/>
      <c r="I29" s="15"/>
    </row>
    <row r="30" spans="2:9" ht="11.25">
      <c r="B30" s="16" t="s">
        <v>1072</v>
      </c>
      <c r="C30" s="16" t="s">
        <v>1073</v>
      </c>
      <c r="F30" s="16" t="s">
        <v>84</v>
      </c>
      <c r="G30" s="16" t="s">
        <v>658</v>
      </c>
      <c r="H30" s="15"/>
      <c r="I30" s="15"/>
    </row>
    <row r="31" spans="2:9" ht="11.25">
      <c r="B31" s="1" t="s">
        <v>1221</v>
      </c>
      <c r="C31" s="1" t="s">
        <v>1220</v>
      </c>
      <c r="F31" s="16" t="s">
        <v>637</v>
      </c>
      <c r="G31" s="16" t="s">
        <v>892</v>
      </c>
      <c r="H31" s="15"/>
      <c r="I31" s="15"/>
    </row>
    <row r="32" spans="2:9" ht="11.25">
      <c r="B32" s="16" t="s">
        <v>56</v>
      </c>
      <c r="C32" s="16" t="s">
        <v>350</v>
      </c>
      <c r="F32" s="16" t="s">
        <v>386</v>
      </c>
      <c r="G32" s="16" t="s">
        <v>750</v>
      </c>
      <c r="H32" s="15"/>
      <c r="I32" s="15"/>
    </row>
    <row r="33" spans="2:9" ht="11.25">
      <c r="B33" s="16" t="s">
        <v>129</v>
      </c>
      <c r="C33" s="16" t="s">
        <v>994</v>
      </c>
      <c r="F33" s="16" t="s">
        <v>879</v>
      </c>
      <c r="G33" s="16" t="s">
        <v>751</v>
      </c>
      <c r="H33" s="15"/>
      <c r="I33" s="15"/>
    </row>
    <row r="34" spans="2:9" ht="11.25">
      <c r="B34" s="16" t="s">
        <v>465</v>
      </c>
      <c r="C34" s="16" t="s">
        <v>351</v>
      </c>
      <c r="F34" s="16" t="s">
        <v>558</v>
      </c>
      <c r="G34" s="16" t="s">
        <v>752</v>
      </c>
      <c r="H34" s="15"/>
      <c r="I34" s="15"/>
    </row>
    <row r="35" spans="2:9" ht="11.25">
      <c r="B35" s="16" t="s">
        <v>252</v>
      </c>
      <c r="C35" s="16" t="s">
        <v>657</v>
      </c>
      <c r="F35" s="16" t="s">
        <v>370</v>
      </c>
      <c r="G35" s="16" t="s">
        <v>753</v>
      </c>
      <c r="H35" s="15"/>
      <c r="I35" s="15"/>
    </row>
    <row r="36" spans="2:9" ht="11.25">
      <c r="B36" s="16" t="s">
        <v>253</v>
      </c>
      <c r="C36" s="16" t="s">
        <v>251</v>
      </c>
      <c r="F36" s="16" t="s">
        <v>823</v>
      </c>
      <c r="G36" s="16" t="s">
        <v>754</v>
      </c>
      <c r="H36" s="15"/>
      <c r="I36" s="15"/>
    </row>
    <row r="37" spans="2:9" ht="11.25">
      <c r="B37" s="16" t="s">
        <v>447</v>
      </c>
      <c r="C37" s="16" t="s">
        <v>352</v>
      </c>
      <c r="F37" s="16" t="s">
        <v>85</v>
      </c>
      <c r="G37" s="16" t="s">
        <v>514</v>
      </c>
      <c r="H37" s="15"/>
      <c r="I37" s="15"/>
    </row>
    <row r="38" spans="2:9" ht="11.25">
      <c r="B38" s="129" t="s">
        <v>1162</v>
      </c>
      <c r="C38" s="16" t="s">
        <v>1163</v>
      </c>
      <c r="F38" s="16" t="s">
        <v>535</v>
      </c>
      <c r="G38" s="16" t="s">
        <v>515</v>
      </c>
      <c r="H38" s="15"/>
      <c r="I38" s="15"/>
    </row>
    <row r="39" spans="2:9" ht="11.25">
      <c r="B39" s="16" t="s">
        <v>831</v>
      </c>
      <c r="C39" s="16" t="s">
        <v>625</v>
      </c>
      <c r="F39" s="16" t="s">
        <v>587</v>
      </c>
      <c r="G39" s="16" t="s">
        <v>949</v>
      </c>
      <c r="H39" s="15"/>
      <c r="I39" s="15"/>
    </row>
    <row r="40" spans="2:9" ht="11.25">
      <c r="B40" s="16" t="s">
        <v>622</v>
      </c>
      <c r="C40" s="16" t="s">
        <v>107</v>
      </c>
      <c r="F40" s="16" t="s">
        <v>590</v>
      </c>
      <c r="G40" s="16" t="s">
        <v>950</v>
      </c>
      <c r="H40" s="15"/>
      <c r="I40" s="15"/>
    </row>
    <row r="41" spans="2:9" ht="11.25">
      <c r="B41" s="16" t="s">
        <v>630</v>
      </c>
      <c r="C41" s="16" t="s">
        <v>437</v>
      </c>
      <c r="F41" s="16" t="s">
        <v>720</v>
      </c>
      <c r="G41" s="1" t="s">
        <v>1074</v>
      </c>
    </row>
    <row r="42" spans="2:9" ht="11.25">
      <c r="B42" s="16" t="s">
        <v>631</v>
      </c>
      <c r="C42" s="16" t="s">
        <v>632</v>
      </c>
      <c r="F42" s="16" t="s">
        <v>86</v>
      </c>
      <c r="G42" s="16" t="s">
        <v>951</v>
      </c>
      <c r="H42" s="15"/>
      <c r="I42" s="15"/>
    </row>
    <row r="43" spans="2:9" ht="11.25">
      <c r="B43" s="16" t="s">
        <v>57</v>
      </c>
      <c r="C43" s="16" t="s">
        <v>600</v>
      </c>
      <c r="F43" s="16" t="s">
        <v>599</v>
      </c>
      <c r="G43" s="16" t="s">
        <v>635</v>
      </c>
      <c r="H43" s="15"/>
      <c r="I43" s="15"/>
    </row>
    <row r="44" spans="2:9" ht="11.25">
      <c r="B44" s="16" t="s">
        <v>1281</v>
      </c>
      <c r="C44" s="16" t="s">
        <v>1282</v>
      </c>
      <c r="F44" s="16" t="s">
        <v>283</v>
      </c>
      <c r="G44" s="16" t="s">
        <v>82</v>
      </c>
      <c r="H44" s="15"/>
      <c r="I44" s="15"/>
    </row>
    <row r="45" spans="2:9" ht="11.25">
      <c r="B45" s="16" t="s">
        <v>529</v>
      </c>
      <c r="C45" s="16" t="s">
        <v>601</v>
      </c>
      <c r="F45" s="16" t="s">
        <v>456</v>
      </c>
      <c r="G45" s="16" t="s">
        <v>677</v>
      </c>
      <c r="H45" s="15"/>
      <c r="I45" s="15"/>
    </row>
    <row r="46" spans="2:9" ht="11.25">
      <c r="B46" s="16" t="s">
        <v>577</v>
      </c>
      <c r="C46" s="16" t="s">
        <v>626</v>
      </c>
      <c r="F46" s="16" t="s">
        <v>110</v>
      </c>
      <c r="G46" s="16" t="s">
        <v>111</v>
      </c>
      <c r="H46" s="15"/>
      <c r="I46" s="15"/>
    </row>
    <row r="47" spans="2:9" ht="11.25">
      <c r="B47" s="129" t="s">
        <v>1427</v>
      </c>
      <c r="C47" s="129" t="s">
        <v>1428</v>
      </c>
      <c r="F47" s="16" t="s">
        <v>829</v>
      </c>
      <c r="G47" s="16" t="s">
        <v>678</v>
      </c>
      <c r="H47" s="15"/>
      <c r="I47" s="15"/>
    </row>
    <row r="48" spans="2:9" ht="11.25">
      <c r="B48" s="129" t="s">
        <v>1130</v>
      </c>
      <c r="C48" s="129" t="s">
        <v>1130</v>
      </c>
      <c r="F48" s="1" t="s">
        <v>1236</v>
      </c>
      <c r="G48" s="1" t="s">
        <v>1235</v>
      </c>
    </row>
    <row r="49" spans="2:11" ht="11.25">
      <c r="B49" s="16" t="s">
        <v>58</v>
      </c>
      <c r="C49" s="16" t="s">
        <v>173</v>
      </c>
      <c r="F49" s="16" t="s">
        <v>816</v>
      </c>
      <c r="G49" s="16" t="s">
        <v>679</v>
      </c>
      <c r="H49" s="15"/>
      <c r="I49" s="15"/>
    </row>
    <row r="50" spans="2:11" ht="11.25">
      <c r="B50" s="129" t="s">
        <v>1167</v>
      </c>
      <c r="C50" s="129" t="s">
        <v>1164</v>
      </c>
      <c r="F50" s="16" t="s">
        <v>1013</v>
      </c>
      <c r="G50" s="16" t="s">
        <v>680</v>
      </c>
      <c r="H50" s="15"/>
      <c r="I50" s="15"/>
    </row>
    <row r="51" spans="2:11" ht="11.25">
      <c r="B51" s="16" t="s">
        <v>59</v>
      </c>
      <c r="C51" s="16" t="s">
        <v>602</v>
      </c>
      <c r="F51" s="16" t="s">
        <v>338</v>
      </c>
      <c r="G51" s="16" t="s">
        <v>681</v>
      </c>
      <c r="H51" s="15"/>
      <c r="I51" s="15"/>
    </row>
    <row r="52" spans="2:11" ht="11.25">
      <c r="B52" s="16" t="s">
        <v>330</v>
      </c>
      <c r="C52" s="16" t="s">
        <v>29</v>
      </c>
      <c r="F52" s="16" t="s">
        <v>87</v>
      </c>
      <c r="G52" s="16" t="s">
        <v>682</v>
      </c>
      <c r="H52" s="15"/>
      <c r="I52" s="15"/>
    </row>
    <row r="53" spans="2:11" ht="11.25">
      <c r="B53" s="16" t="s">
        <v>1070</v>
      </c>
      <c r="C53" s="16" t="s">
        <v>109</v>
      </c>
      <c r="F53" s="16" t="s">
        <v>737</v>
      </c>
      <c r="G53" s="16" t="s">
        <v>738</v>
      </c>
      <c r="H53" s="15"/>
      <c r="I53" s="15"/>
    </row>
    <row r="54" spans="2:11" ht="11.25">
      <c r="B54" s="16" t="s">
        <v>60</v>
      </c>
      <c r="C54" s="16" t="s">
        <v>30</v>
      </c>
      <c r="F54" s="1" t="s">
        <v>1238</v>
      </c>
      <c r="G54" s="1" t="s">
        <v>1237</v>
      </c>
    </row>
    <row r="55" spans="2:11" ht="11.25">
      <c r="B55" s="16" t="s">
        <v>61</v>
      </c>
      <c r="C55" s="16" t="s">
        <v>31</v>
      </c>
      <c r="F55" s="16" t="s">
        <v>975</v>
      </c>
      <c r="G55" s="16" t="s">
        <v>683</v>
      </c>
      <c r="H55" s="15"/>
      <c r="I55" s="15"/>
    </row>
    <row r="56" spans="2:11" ht="11.25">
      <c r="B56" s="129" t="s">
        <v>1223</v>
      </c>
      <c r="C56" s="1" t="s">
        <v>1222</v>
      </c>
      <c r="F56" s="16" t="s">
        <v>148</v>
      </c>
      <c r="G56" s="16" t="s">
        <v>946</v>
      </c>
      <c r="H56" s="15"/>
      <c r="I56" s="15"/>
    </row>
    <row r="57" spans="2:11" ht="11.25">
      <c r="B57" s="16" t="s">
        <v>62</v>
      </c>
      <c r="C57" s="16" t="s">
        <v>32</v>
      </c>
      <c r="F57" s="16" t="s">
        <v>306</v>
      </c>
      <c r="G57" s="16" t="s">
        <v>684</v>
      </c>
      <c r="H57" s="15"/>
      <c r="I57" s="15"/>
    </row>
    <row r="58" spans="2:11" ht="11.25">
      <c r="B58" s="16" t="s">
        <v>560</v>
      </c>
      <c r="C58" s="16" t="s">
        <v>736</v>
      </c>
      <c r="F58" s="16" t="s">
        <v>739</v>
      </c>
      <c r="G58" s="16" t="s">
        <v>740</v>
      </c>
      <c r="H58" s="15"/>
      <c r="I58" s="15"/>
    </row>
    <row r="59" spans="2:11" ht="11.25">
      <c r="B59" s="129" t="s">
        <v>1324</v>
      </c>
      <c r="C59" s="129" t="s">
        <v>1325</v>
      </c>
      <c r="F59" s="1" t="s">
        <v>1075</v>
      </c>
      <c r="G59" s="1" t="s">
        <v>1076</v>
      </c>
    </row>
    <row r="60" spans="2:11" ht="11.25">
      <c r="B60" s="129" t="s">
        <v>1224</v>
      </c>
      <c r="C60" s="1" t="s">
        <v>1225</v>
      </c>
      <c r="F60" s="19" t="s">
        <v>1417</v>
      </c>
      <c r="G60" s="19" t="s">
        <v>1431</v>
      </c>
      <c r="H60" s="19"/>
      <c r="I60" s="19"/>
    </row>
    <row r="61" spans="2:11" ht="11.25">
      <c r="B61" s="16" t="s">
        <v>388</v>
      </c>
      <c r="C61" s="16" t="s">
        <v>33</v>
      </c>
      <c r="F61" s="130" t="s">
        <v>1296</v>
      </c>
      <c r="G61" s="130" t="s">
        <v>1331</v>
      </c>
      <c r="H61" s="130"/>
      <c r="I61" s="130"/>
    </row>
    <row r="62" spans="2:11" ht="11.25">
      <c r="B62" s="129" t="s">
        <v>1313</v>
      </c>
      <c r="C62" s="129" t="s">
        <v>1323</v>
      </c>
      <c r="F62" s="16" t="s">
        <v>373</v>
      </c>
      <c r="G62" s="16" t="s">
        <v>430</v>
      </c>
      <c r="H62" s="15"/>
      <c r="I62" s="130"/>
      <c r="J62" s="17"/>
      <c r="K62" s="17"/>
    </row>
    <row r="63" spans="2:11" ht="11.25">
      <c r="B63" s="16" t="s">
        <v>358</v>
      </c>
      <c r="C63" s="16" t="s">
        <v>598</v>
      </c>
      <c r="F63" s="16" t="s">
        <v>1328</v>
      </c>
      <c r="G63" s="16" t="s">
        <v>1329</v>
      </c>
      <c r="H63" s="15"/>
      <c r="I63" s="130"/>
      <c r="J63" s="17"/>
      <c r="K63" s="17"/>
    </row>
    <row r="64" spans="2:11" ht="11.25">
      <c r="B64" s="1" t="s">
        <v>1425</v>
      </c>
      <c r="C64" s="1" t="s">
        <v>1429</v>
      </c>
      <c r="F64" s="129" t="s">
        <v>1317</v>
      </c>
      <c r="G64" s="129" t="s">
        <v>1330</v>
      </c>
      <c r="H64" s="130"/>
      <c r="I64" s="130"/>
    </row>
    <row r="65" spans="2:9" ht="11.25">
      <c r="B65" s="129" t="s">
        <v>1165</v>
      </c>
      <c r="C65" s="129" t="s">
        <v>1166</v>
      </c>
      <c r="F65" s="16" t="s">
        <v>88</v>
      </c>
      <c r="G65" s="16" t="s">
        <v>431</v>
      </c>
      <c r="H65" s="15"/>
      <c r="I65" s="15"/>
    </row>
    <row r="66" spans="2:9" ht="11.25">
      <c r="B66" s="1" t="s">
        <v>1226</v>
      </c>
      <c r="C66" s="1" t="s">
        <v>1227</v>
      </c>
      <c r="F66" s="1" t="s">
        <v>1126</v>
      </c>
      <c r="G66" s="1" t="s">
        <v>1383</v>
      </c>
    </row>
    <row r="67" spans="2:9" ht="11.25">
      <c r="B67" s="16" t="s">
        <v>604</v>
      </c>
      <c r="C67" s="16" t="s">
        <v>735</v>
      </c>
      <c r="F67" s="16" t="s">
        <v>977</v>
      </c>
      <c r="G67" s="16" t="s">
        <v>432</v>
      </c>
      <c r="H67" s="15"/>
      <c r="I67" s="15"/>
    </row>
    <row r="68" spans="2:9" ht="11.25">
      <c r="B68" s="16" t="s">
        <v>627</v>
      </c>
      <c r="C68" s="16" t="s">
        <v>628</v>
      </c>
      <c r="F68" s="16" t="s">
        <v>880</v>
      </c>
      <c r="G68" s="16" t="s">
        <v>732</v>
      </c>
      <c r="H68" s="15"/>
      <c r="I68" s="15"/>
    </row>
    <row r="69" spans="2:9" ht="11.25">
      <c r="B69" s="16" t="s">
        <v>63</v>
      </c>
      <c r="C69" s="16" t="s">
        <v>34</v>
      </c>
      <c r="F69" s="16" t="s">
        <v>89</v>
      </c>
      <c r="G69" s="16" t="s">
        <v>439</v>
      </c>
      <c r="H69" s="15"/>
      <c r="I69" s="15"/>
    </row>
    <row r="70" spans="2:9" ht="11.25">
      <c r="B70" s="16" t="s">
        <v>64</v>
      </c>
      <c r="C70" s="16" t="s">
        <v>35</v>
      </c>
      <c r="F70" s="16" t="s">
        <v>185</v>
      </c>
      <c r="G70" s="16" t="s">
        <v>186</v>
      </c>
      <c r="H70" s="15"/>
      <c r="I70" s="15"/>
    </row>
    <row r="71" spans="2:9" ht="11.25">
      <c r="B71" s="16" t="s">
        <v>593</v>
      </c>
      <c r="C71" s="16" t="s">
        <v>673</v>
      </c>
      <c r="F71" s="16" t="s">
        <v>943</v>
      </c>
      <c r="G71" s="16" t="s">
        <v>761</v>
      </c>
      <c r="H71" s="15"/>
      <c r="I71" s="15"/>
    </row>
    <row r="72" spans="2:9" ht="11.25">
      <c r="B72" s="129" t="s">
        <v>1168</v>
      </c>
      <c r="C72" s="129" t="s">
        <v>36</v>
      </c>
      <c r="F72" s="16" t="s">
        <v>90</v>
      </c>
      <c r="G72" s="16" t="s">
        <v>761</v>
      </c>
      <c r="H72" s="15"/>
      <c r="I72" s="15"/>
    </row>
    <row r="73" spans="2:9" ht="11.25">
      <c r="B73" s="19" t="s">
        <v>1134</v>
      </c>
      <c r="C73" s="19" t="s">
        <v>1169</v>
      </c>
      <c r="F73" s="16" t="s">
        <v>91</v>
      </c>
      <c r="G73" s="16" t="s">
        <v>762</v>
      </c>
      <c r="H73" s="15"/>
      <c r="I73" s="15"/>
    </row>
    <row r="74" spans="2:9" ht="11.25">
      <c r="B74" s="131" t="s">
        <v>585</v>
      </c>
      <c r="C74" s="131" t="s">
        <v>629</v>
      </c>
      <c r="F74" s="16" t="s">
        <v>152</v>
      </c>
      <c r="G74" s="16" t="s">
        <v>763</v>
      </c>
      <c r="H74" s="15"/>
      <c r="I74" s="15"/>
    </row>
    <row r="75" spans="2:9" ht="11.25">
      <c r="B75" s="16" t="s">
        <v>891</v>
      </c>
      <c r="C75" s="16" t="s">
        <v>36</v>
      </c>
      <c r="F75" s="16" t="s">
        <v>387</v>
      </c>
      <c r="G75" s="16" t="s">
        <v>1077</v>
      </c>
      <c r="H75" s="15"/>
      <c r="I75" s="15"/>
    </row>
    <row r="76" spans="2:9" ht="11.25">
      <c r="B76" s="16" t="s">
        <v>1010</v>
      </c>
      <c r="C76" s="16" t="s">
        <v>37</v>
      </c>
      <c r="E76" s="17"/>
      <c r="F76" s="16" t="s">
        <v>92</v>
      </c>
      <c r="G76" s="16" t="s">
        <v>162</v>
      </c>
      <c r="H76" s="15"/>
      <c r="I76" s="15"/>
    </row>
    <row r="77" spans="2:9" ht="11.25">
      <c r="B77" s="129" t="s">
        <v>472</v>
      </c>
      <c r="C77" s="1" t="s">
        <v>1228</v>
      </c>
      <c r="E77" s="17"/>
      <c r="F77" s="16" t="s">
        <v>621</v>
      </c>
      <c r="G77" s="16" t="s">
        <v>108</v>
      </c>
      <c r="H77" s="15"/>
      <c r="I77" s="15"/>
    </row>
    <row r="78" spans="2:9" ht="11.25">
      <c r="B78" s="16" t="s">
        <v>74</v>
      </c>
      <c r="C78" s="16" t="s">
        <v>675</v>
      </c>
      <c r="E78" s="17"/>
      <c r="F78" s="16" t="s">
        <v>1213</v>
      </c>
      <c r="G78" s="16" t="s">
        <v>1406</v>
      </c>
      <c r="H78" s="15"/>
      <c r="I78" s="15"/>
    </row>
    <row r="79" spans="2:9" ht="11.25">
      <c r="B79" s="16" t="s">
        <v>585</v>
      </c>
      <c r="C79" s="16" t="s">
        <v>629</v>
      </c>
      <c r="E79" s="17"/>
      <c r="F79" s="16" t="s">
        <v>840</v>
      </c>
      <c r="G79" s="16" t="s">
        <v>947</v>
      </c>
      <c r="H79" s="15"/>
      <c r="I79" s="15"/>
    </row>
    <row r="80" spans="2:9" ht="11.25">
      <c r="B80" s="129" t="s">
        <v>1229</v>
      </c>
      <c r="C80" s="129" t="s">
        <v>1230</v>
      </c>
      <c r="E80" s="17"/>
      <c r="F80" s="16" t="s">
        <v>18</v>
      </c>
      <c r="G80" s="16" t="s">
        <v>161</v>
      </c>
      <c r="H80" s="15"/>
      <c r="I80" s="15"/>
    </row>
    <row r="81" spans="2:9" ht="11.25">
      <c r="B81" s="16" t="s">
        <v>833</v>
      </c>
      <c r="C81" s="16" t="s">
        <v>38</v>
      </c>
      <c r="E81" s="17"/>
      <c r="F81" s="16" t="s">
        <v>396</v>
      </c>
      <c r="G81" s="16" t="s">
        <v>731</v>
      </c>
      <c r="H81" s="15"/>
      <c r="I81" s="15"/>
    </row>
    <row r="82" spans="2:9" ht="11.25">
      <c r="B82" s="16" t="s">
        <v>1110</v>
      </c>
      <c r="C82" s="16" t="s">
        <v>1280</v>
      </c>
      <c r="E82" s="17"/>
      <c r="F82" s="16" t="s">
        <v>313</v>
      </c>
      <c r="G82" s="16" t="s">
        <v>163</v>
      </c>
      <c r="H82" s="15"/>
      <c r="I82" s="15"/>
    </row>
    <row r="83" spans="2:9" ht="11.25">
      <c r="B83" s="16" t="s">
        <v>133</v>
      </c>
      <c r="C83" s="16" t="s">
        <v>40</v>
      </c>
      <c r="E83" s="17"/>
      <c r="F83" s="16" t="s">
        <v>645</v>
      </c>
      <c r="G83" s="16" t="s">
        <v>113</v>
      </c>
      <c r="H83" s="15"/>
      <c r="I83" s="15"/>
    </row>
    <row r="84" spans="2:9" ht="11.25">
      <c r="B84" s="16" t="s">
        <v>655</v>
      </c>
      <c r="C84" s="16" t="s">
        <v>41</v>
      </c>
      <c r="F84" s="16" t="s">
        <v>135</v>
      </c>
      <c r="G84" s="16" t="s">
        <v>164</v>
      </c>
      <c r="H84" s="15"/>
      <c r="I84" s="15"/>
    </row>
    <row r="85" spans="2:9" ht="11.25">
      <c r="B85" s="16" t="s">
        <v>145</v>
      </c>
      <c r="C85" s="16" t="s">
        <v>41</v>
      </c>
      <c r="F85" s="16" t="s">
        <v>460</v>
      </c>
      <c r="G85" s="16" t="s">
        <v>165</v>
      </c>
      <c r="H85" s="15"/>
      <c r="I85" s="15"/>
    </row>
    <row r="86" spans="2:9" ht="11.25">
      <c r="B86" s="129" t="s">
        <v>1283</v>
      </c>
      <c r="C86" s="19" t="s">
        <v>1326</v>
      </c>
      <c r="F86" s="16" t="s">
        <v>876</v>
      </c>
      <c r="G86" s="16" t="s">
        <v>166</v>
      </c>
      <c r="H86" s="15"/>
      <c r="I86" s="15"/>
    </row>
    <row r="87" spans="2:9" ht="11.25">
      <c r="B87" s="129" t="s">
        <v>1232</v>
      </c>
      <c r="C87" s="130" t="s">
        <v>1231</v>
      </c>
      <c r="F87" s="16" t="s">
        <v>93</v>
      </c>
      <c r="G87" s="16" t="s">
        <v>167</v>
      </c>
      <c r="H87" s="15"/>
      <c r="I87" s="15"/>
    </row>
    <row r="88" spans="2:9" ht="11.25">
      <c r="B88" s="166" t="s">
        <v>942</v>
      </c>
      <c r="C88" s="166" t="s">
        <v>948</v>
      </c>
      <c r="F88" s="16" t="s">
        <v>326</v>
      </c>
      <c r="G88" s="16" t="s">
        <v>168</v>
      </c>
      <c r="H88" s="15"/>
      <c r="I88" s="15"/>
    </row>
    <row r="89" spans="2:9" ht="11.25">
      <c r="B89" s="166"/>
      <c r="C89" s="166"/>
    </row>
    <row r="90" spans="2:9" ht="11.25">
      <c r="B90" s="17"/>
      <c r="C90" s="17"/>
    </row>
    <row r="91" spans="2:9" ht="11.25">
      <c r="B91" s="17"/>
      <c r="C91" s="17"/>
    </row>
    <row r="92" spans="2:9" ht="11.25"/>
    <row r="93" spans="2:9" ht="11.25"/>
    <row r="94" spans="2:9" ht="11.25"/>
  </sheetData>
  <phoneticPr fontId="6" type="noConversion"/>
  <pageMargins left="0.78740157480314965" right="0.78740157480314965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4">
    <tabColor rgb="FFC58DBD"/>
    <pageSetUpPr fitToPage="1"/>
  </sheetPr>
  <dimension ref="B1:O135"/>
  <sheetViews>
    <sheetView workbookViewId="0">
      <selection activeCell="D53" sqref="D53"/>
    </sheetView>
  </sheetViews>
  <sheetFormatPr defaultColWidth="18.7109375" defaultRowHeight="12.95" customHeight="1" outlineLevelRow="1" outlineLevelCol="1"/>
  <cols>
    <col min="1" max="1" width="2.42578125" style="1" customWidth="1"/>
    <col min="2" max="2" width="22" style="1" customWidth="1"/>
    <col min="3" max="3" width="15.42578125" style="2" customWidth="1"/>
    <col min="4" max="13" width="10.7109375" style="22" customWidth="1"/>
    <col min="14" max="14" width="10.7109375" style="1" customWidth="1" outlineLevel="1"/>
    <col min="15" max="15" width="9.140625" style="1" customWidth="1" outlineLevel="1"/>
    <col min="16" max="16384" width="18.7109375" style="1"/>
  </cols>
  <sheetData>
    <row r="1" spans="2:13" ht="11.25" customHeight="1"/>
    <row r="2" spans="2:13" ht="11.25" customHeight="1">
      <c r="B2" s="4" t="s">
        <v>436</v>
      </c>
    </row>
    <row r="3" spans="2:13" ht="11.25" customHeight="1">
      <c r="B3" s="4"/>
    </row>
    <row r="4" spans="2:13" ht="11.25" customHeight="1"/>
    <row r="5" spans="2:13" ht="11.25" customHeight="1">
      <c r="B5" s="18" t="s">
        <v>1079</v>
      </c>
      <c r="C5" s="14"/>
      <c r="D5" s="9"/>
      <c r="E5" s="9"/>
      <c r="F5" s="9"/>
      <c r="G5" s="9"/>
      <c r="H5" s="9"/>
      <c r="I5" s="9"/>
      <c r="J5" s="9"/>
      <c r="K5" s="9"/>
      <c r="L5" s="9"/>
      <c r="M5" s="9"/>
    </row>
    <row r="6" spans="2:13" ht="11.25" customHeight="1">
      <c r="B6" s="13"/>
      <c r="C6" s="14" t="s">
        <v>227</v>
      </c>
      <c r="D6" s="9" t="s">
        <v>170</v>
      </c>
      <c r="E6" s="9" t="s">
        <v>1017</v>
      </c>
      <c r="F6" s="9" t="s">
        <v>42</v>
      </c>
      <c r="G6" s="9" t="s">
        <v>172</v>
      </c>
      <c r="H6" s="9" t="s">
        <v>171</v>
      </c>
      <c r="I6" s="9" t="s">
        <v>584</v>
      </c>
      <c r="J6" s="9" t="s">
        <v>433</v>
      </c>
      <c r="K6" s="9" t="s">
        <v>231</v>
      </c>
      <c r="L6" s="9"/>
      <c r="M6" s="9"/>
    </row>
    <row r="7" spans="2:13" ht="11.25" customHeight="1">
      <c r="B7" s="19" t="s">
        <v>883</v>
      </c>
      <c r="C7" s="20" t="s">
        <v>192</v>
      </c>
      <c r="D7" s="40">
        <v>95.8</v>
      </c>
      <c r="E7" s="40">
        <f>89.5</f>
        <v>89.5</v>
      </c>
      <c r="F7" s="40">
        <v>106.2</v>
      </c>
      <c r="G7" s="19">
        <v>54.3</v>
      </c>
      <c r="H7" s="19">
        <v>75.5</v>
      </c>
      <c r="I7" s="19">
        <v>72.599999999999994</v>
      </c>
      <c r="J7" s="19">
        <v>69.3</v>
      </c>
      <c r="K7" s="95">
        <v>0</v>
      </c>
      <c r="L7" s="21"/>
      <c r="M7" s="21"/>
    </row>
    <row r="8" spans="2:13" ht="11.25" customHeight="1">
      <c r="B8" s="1" t="s">
        <v>435</v>
      </c>
      <c r="C8" s="2" t="s">
        <v>996</v>
      </c>
      <c r="D8" s="30">
        <v>3.5999999999999997E-2</v>
      </c>
      <c r="E8" s="30">
        <v>0.05</v>
      </c>
      <c r="F8" s="30">
        <v>3.5999999999999997E-2</v>
      </c>
      <c r="G8" s="31">
        <v>0.1</v>
      </c>
      <c r="H8" s="31">
        <v>0.05</v>
      </c>
      <c r="I8" s="31">
        <v>0.05</v>
      </c>
      <c r="J8" s="31">
        <v>0.05</v>
      </c>
      <c r="K8" s="22" t="s">
        <v>688</v>
      </c>
    </row>
    <row r="9" spans="2:13" ht="11.25" customHeight="1">
      <c r="B9" s="1" t="s">
        <v>884</v>
      </c>
      <c r="C9" s="2" t="s">
        <v>192</v>
      </c>
      <c r="D9" s="33">
        <f t="shared" ref="D9:J9" si="0">D7/(1+D8)</f>
        <v>92.471042471042466</v>
      </c>
      <c r="E9" s="33">
        <f t="shared" si="0"/>
        <v>85.238095238095241</v>
      </c>
      <c r="F9" s="33">
        <f t="shared" si="0"/>
        <v>102.50965250965251</v>
      </c>
      <c r="G9" s="33">
        <f t="shared" si="0"/>
        <v>49.36363636363636</v>
      </c>
      <c r="H9" s="33">
        <f t="shared" si="0"/>
        <v>71.904761904761898</v>
      </c>
      <c r="I9" s="33">
        <f t="shared" si="0"/>
        <v>69.142857142857139</v>
      </c>
      <c r="J9" s="33">
        <f t="shared" si="0"/>
        <v>66</v>
      </c>
      <c r="K9" s="33">
        <v>0</v>
      </c>
    </row>
    <row r="10" spans="2:13" ht="11.25" customHeight="1">
      <c r="B10" s="1" t="s">
        <v>237</v>
      </c>
      <c r="C10" s="2" t="s">
        <v>238</v>
      </c>
      <c r="D10" s="1">
        <v>0.98</v>
      </c>
      <c r="E10" s="36">
        <v>1</v>
      </c>
      <c r="F10" s="1">
        <v>0.98</v>
      </c>
      <c r="G10" s="36">
        <v>1</v>
      </c>
      <c r="H10" s="36">
        <v>1</v>
      </c>
      <c r="I10" s="36">
        <v>1</v>
      </c>
      <c r="J10" s="36">
        <v>1</v>
      </c>
      <c r="K10" s="22" t="s">
        <v>688</v>
      </c>
    </row>
    <row r="11" spans="2:13" ht="11.25" customHeight="1">
      <c r="B11" s="13" t="s">
        <v>235</v>
      </c>
      <c r="C11" s="14" t="s">
        <v>192</v>
      </c>
      <c r="D11" s="42">
        <f t="shared" ref="D11:J11" si="1">ROUND(D10*D7/(1+D8),1)</f>
        <v>90.6</v>
      </c>
      <c r="E11" s="42">
        <f t="shared" si="1"/>
        <v>85.2</v>
      </c>
      <c r="F11" s="42">
        <f t="shared" si="1"/>
        <v>100.5</v>
      </c>
      <c r="G11" s="42">
        <f t="shared" si="1"/>
        <v>49.4</v>
      </c>
      <c r="H11" s="42">
        <f t="shared" si="1"/>
        <v>71.900000000000006</v>
      </c>
      <c r="I11" s="42">
        <f t="shared" si="1"/>
        <v>69.099999999999994</v>
      </c>
      <c r="J11" s="42">
        <f t="shared" si="1"/>
        <v>66</v>
      </c>
      <c r="K11" s="43">
        <v>0</v>
      </c>
      <c r="L11" s="9"/>
      <c r="M11" s="9"/>
    </row>
    <row r="12" spans="2:13" ht="11.25" customHeight="1">
      <c r="B12" s="108" t="s">
        <v>882</v>
      </c>
      <c r="F12" s="33"/>
    </row>
    <row r="13" spans="2:13" ht="11.25" customHeight="1"/>
    <row r="14" spans="2:13" ht="11.25" customHeight="1"/>
    <row r="15" spans="2:13" ht="11.25" customHeight="1">
      <c r="B15" s="18" t="s">
        <v>193</v>
      </c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2:13" ht="11.25" customHeight="1">
      <c r="B16" s="13"/>
      <c r="C16" s="14" t="s">
        <v>227</v>
      </c>
      <c r="D16" s="9" t="s">
        <v>170</v>
      </c>
      <c r="E16" s="9" t="s">
        <v>42</v>
      </c>
      <c r="F16" s="9" t="s">
        <v>295</v>
      </c>
      <c r="G16" s="9" t="s">
        <v>296</v>
      </c>
      <c r="H16" s="9" t="s">
        <v>171</v>
      </c>
      <c r="I16" s="9" t="s">
        <v>253</v>
      </c>
      <c r="J16" s="9" t="s">
        <v>252</v>
      </c>
      <c r="K16" s="9" t="s">
        <v>433</v>
      </c>
      <c r="L16" s="9" t="s">
        <v>993</v>
      </c>
      <c r="M16" s="9" t="s">
        <v>951</v>
      </c>
    </row>
    <row r="17" spans="2:13" ht="11.25" customHeight="1">
      <c r="B17" s="1" t="s">
        <v>232</v>
      </c>
      <c r="C17" s="2" t="s">
        <v>996</v>
      </c>
      <c r="D17" s="32">
        <v>8</v>
      </c>
      <c r="E17" s="32">
        <v>10</v>
      </c>
      <c r="F17" s="32">
        <v>3</v>
      </c>
      <c r="G17" s="33">
        <v>1</v>
      </c>
      <c r="H17" s="33">
        <f>Aux_Diesel</f>
        <v>3.5</v>
      </c>
      <c r="I17" s="32">
        <v>3.5</v>
      </c>
      <c r="J17" s="32">
        <v>1</v>
      </c>
      <c r="K17" s="33">
        <f>Aux_Diesel</f>
        <v>3.5</v>
      </c>
      <c r="L17" s="33">
        <v>0.5</v>
      </c>
      <c r="M17" s="33">
        <v>10.5</v>
      </c>
    </row>
    <row r="18" spans="2:13" ht="11.25" customHeight="1">
      <c r="B18" s="1" t="s">
        <v>233</v>
      </c>
      <c r="C18" s="2" t="s">
        <v>157</v>
      </c>
      <c r="D18" s="7">
        <v>2500</v>
      </c>
      <c r="E18" s="7">
        <v>2712.5</v>
      </c>
      <c r="F18" s="7">
        <f>(N44+O44)/2</f>
        <v>0</v>
      </c>
      <c r="G18" s="22">
        <v>3150</v>
      </c>
      <c r="H18" s="3">
        <f>K18</f>
        <v>0</v>
      </c>
      <c r="I18" s="3">
        <f>G50</f>
        <v>1975</v>
      </c>
      <c r="J18" s="3">
        <v>3213</v>
      </c>
      <c r="K18" s="3">
        <f>D56</f>
        <v>0</v>
      </c>
      <c r="L18" s="3" t="s">
        <v>688</v>
      </c>
      <c r="M18" s="3" t="s">
        <v>688</v>
      </c>
    </row>
    <row r="19" spans="2:13" ht="11.25" customHeight="1">
      <c r="B19" s="1" t="s">
        <v>234</v>
      </c>
      <c r="C19" s="2" t="s">
        <v>517</v>
      </c>
      <c r="D19" s="7">
        <f>D18/(1-Aux_Coal/100)</f>
        <v>2717.391304347826</v>
      </c>
      <c r="E19" s="7">
        <f>E18/(1-Aux_Lign/100)</f>
        <v>3013.8888888888887</v>
      </c>
      <c r="F19" s="7">
        <f>(N46+O46)/2</f>
        <v>0</v>
      </c>
      <c r="G19" s="7">
        <f>G18/(1-Aux_GasOC/100)</f>
        <v>3181.818181818182</v>
      </c>
      <c r="H19" s="3">
        <f>K19</f>
        <v>0</v>
      </c>
      <c r="I19" s="7">
        <f>I18/(1-$I$17/100)</f>
        <v>2046.6321243523316</v>
      </c>
      <c r="J19" s="7">
        <f>J18/(1-$I$17/100)</f>
        <v>3329.533678756477</v>
      </c>
      <c r="K19" s="3">
        <f>D58</f>
        <v>0</v>
      </c>
      <c r="L19" s="3" t="s">
        <v>688</v>
      </c>
      <c r="M19" s="3" t="s">
        <v>688</v>
      </c>
    </row>
    <row r="20" spans="2:13" ht="11.25" customHeight="1">
      <c r="B20" s="1" t="s">
        <v>885</v>
      </c>
      <c r="C20" s="2" t="s">
        <v>516</v>
      </c>
      <c r="D20" s="32">
        <v>2</v>
      </c>
      <c r="E20" s="32">
        <v>3</v>
      </c>
      <c r="F20" s="22" t="s">
        <v>688</v>
      </c>
      <c r="G20" s="22" t="s">
        <v>688</v>
      </c>
      <c r="H20" s="22" t="s">
        <v>688</v>
      </c>
      <c r="I20" s="22" t="s">
        <v>688</v>
      </c>
      <c r="J20" s="22" t="s">
        <v>688</v>
      </c>
      <c r="K20" s="22" t="s">
        <v>688</v>
      </c>
      <c r="L20" s="22" t="s">
        <v>688</v>
      </c>
      <c r="M20" s="22" t="s">
        <v>688</v>
      </c>
    </row>
    <row r="21" spans="2:13" ht="11.25" customHeight="1">
      <c r="B21" s="1" t="s">
        <v>225</v>
      </c>
      <c r="C21" s="2" t="s">
        <v>158</v>
      </c>
      <c r="D21" s="7">
        <v>3755</v>
      </c>
      <c r="E21" s="3" t="s">
        <v>688</v>
      </c>
      <c r="F21" s="3">
        <v>8800</v>
      </c>
      <c r="G21" s="3" t="s">
        <v>688</v>
      </c>
      <c r="H21" s="7">
        <f>ROUND(40.4/kJ_kcal*1000*(1+H8),-2)</f>
        <v>10100</v>
      </c>
      <c r="I21" s="3">
        <v>10500</v>
      </c>
      <c r="J21" s="3">
        <v>10500</v>
      </c>
      <c r="K21" s="7">
        <v>11300</v>
      </c>
      <c r="L21" s="3" t="s">
        <v>688</v>
      </c>
      <c r="M21" s="3" t="s">
        <v>688</v>
      </c>
    </row>
    <row r="22" spans="2:13" ht="11.25" customHeight="1">
      <c r="B22" s="1" t="s">
        <v>229</v>
      </c>
      <c r="C22" s="2" t="s">
        <v>159</v>
      </c>
      <c r="D22" s="3" t="s">
        <v>688</v>
      </c>
      <c r="E22" s="3" t="s">
        <v>688</v>
      </c>
      <c r="F22" s="3" t="s">
        <v>688</v>
      </c>
      <c r="G22" s="3" t="s">
        <v>688</v>
      </c>
      <c r="H22" s="1">
        <v>0.95</v>
      </c>
      <c r="I22" s="22">
        <v>0.83</v>
      </c>
      <c r="J22" s="22">
        <v>0.83</v>
      </c>
      <c r="K22" s="68">
        <v>0.7</v>
      </c>
      <c r="L22" s="68" t="s">
        <v>688</v>
      </c>
      <c r="M22" s="68" t="s">
        <v>688</v>
      </c>
    </row>
    <row r="23" spans="2:13" ht="11.25" customHeight="1">
      <c r="B23" s="13" t="s">
        <v>226</v>
      </c>
      <c r="C23" s="14" t="s">
        <v>997</v>
      </c>
      <c r="D23" s="29">
        <f>ROUND((D19*kJ_kcal/1000)*$D$11/1000+SpecCons_OillF2*D71/1000,2)</f>
        <v>1.04</v>
      </c>
      <c r="E23" s="29">
        <f>ROUND((E19*kJ_kcal/1000)*$F$11/1000+SpecCons_OillF2_Lign*D71/1000,2)</f>
        <v>1.28</v>
      </c>
      <c r="F23" s="29">
        <f>ROUND((N48+O48)/2,2)</f>
        <v>0</v>
      </c>
      <c r="G23" s="29">
        <f>ROUND(($G$19*kJ_kcal/1000)*$G$11/1000,2)</f>
        <v>0.66</v>
      </c>
      <c r="H23" s="29">
        <f>ROUND((H19*kJ_kcal/1000)*$H$11/1000,2)</f>
        <v>0</v>
      </c>
      <c r="I23" s="29">
        <f>SpecEm_DieselR4</f>
        <v>0.59</v>
      </c>
      <c r="J23" s="29">
        <f>ROUND((J19*kJ_kcal/1000)*$I$11/1000,2)</f>
        <v>0.96</v>
      </c>
      <c r="K23" s="23">
        <f>SpecEm_Naphta</f>
        <v>0</v>
      </c>
      <c r="L23" s="23" t="s">
        <v>688</v>
      </c>
      <c r="M23" s="23" t="s">
        <v>688</v>
      </c>
    </row>
    <row r="24" spans="2:13" ht="11.25" customHeight="1">
      <c r="B24" s="108" t="s">
        <v>882</v>
      </c>
      <c r="H24" s="37"/>
    </row>
    <row r="25" spans="2:13" ht="11.25" customHeight="1">
      <c r="F25" s="3"/>
      <c r="G25" s="3"/>
      <c r="H25" s="3"/>
    </row>
    <row r="26" spans="2:13" ht="11.25" customHeight="1"/>
    <row r="27" spans="2:13" ht="11.25" customHeight="1">
      <c r="B27" s="18" t="s">
        <v>755</v>
      </c>
      <c r="C27" s="14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2:13" ht="11.25" customHeight="1">
      <c r="B28" s="98" t="s">
        <v>170</v>
      </c>
      <c r="C28" s="20" t="s">
        <v>227</v>
      </c>
      <c r="D28" s="21" t="s">
        <v>197</v>
      </c>
      <c r="E28" s="21" t="s">
        <v>198</v>
      </c>
      <c r="F28" s="21" t="s">
        <v>199</v>
      </c>
      <c r="G28" s="21" t="s">
        <v>200</v>
      </c>
      <c r="H28" s="21" t="s">
        <v>201</v>
      </c>
      <c r="I28" s="21" t="s">
        <v>201</v>
      </c>
      <c r="J28" s="21" t="s">
        <v>187</v>
      </c>
      <c r="K28" s="21" t="s">
        <v>188</v>
      </c>
      <c r="L28" s="21" t="s">
        <v>188</v>
      </c>
      <c r="M28" s="21" t="s">
        <v>1160</v>
      </c>
    </row>
    <row r="29" spans="2:13" ht="11.25" customHeight="1">
      <c r="B29" s="18"/>
      <c r="C29" s="14"/>
      <c r="D29" s="9"/>
      <c r="E29" s="9"/>
      <c r="F29" s="9"/>
      <c r="G29" s="9"/>
      <c r="H29" s="9" t="s">
        <v>722</v>
      </c>
      <c r="I29" s="9" t="s">
        <v>28</v>
      </c>
      <c r="J29" s="9"/>
      <c r="K29" s="9" t="s">
        <v>189</v>
      </c>
      <c r="L29" s="9" t="s">
        <v>957</v>
      </c>
      <c r="M29" s="9"/>
    </row>
    <row r="30" spans="2:13" ht="11.25" customHeight="1">
      <c r="B30" s="1" t="s">
        <v>233</v>
      </c>
      <c r="C30" s="2" t="s">
        <v>995</v>
      </c>
      <c r="D30" s="7">
        <v>2750</v>
      </c>
      <c r="E30" s="7">
        <v>2500</v>
      </c>
      <c r="F30" s="7">
        <v>2500</v>
      </c>
      <c r="G30" s="7">
        <v>2350</v>
      </c>
      <c r="H30" s="7">
        <v>2425</v>
      </c>
      <c r="I30" s="7">
        <v>2380</v>
      </c>
      <c r="J30" s="7">
        <v>2380</v>
      </c>
      <c r="K30" s="7">
        <f>1900/0.87238</f>
        <v>2177.9499759279211</v>
      </c>
      <c r="L30" s="7">
        <f>1850/0.87</f>
        <v>2126.4367816091954</v>
      </c>
      <c r="M30" s="128">
        <f>1850/0.87</f>
        <v>2126.4367816091954</v>
      </c>
    </row>
    <row r="31" spans="2:13" ht="11.25" customHeight="1">
      <c r="B31" s="1" t="s">
        <v>232</v>
      </c>
      <c r="C31" s="2" t="s">
        <v>996</v>
      </c>
      <c r="D31" s="34">
        <v>12</v>
      </c>
      <c r="E31" s="34">
        <v>9</v>
      </c>
      <c r="F31" s="34">
        <v>9</v>
      </c>
      <c r="G31" s="34">
        <v>9</v>
      </c>
      <c r="H31" s="34">
        <v>7.5</v>
      </c>
      <c r="I31" s="34">
        <v>6.5</v>
      </c>
      <c r="J31" s="34">
        <v>6.5</v>
      </c>
      <c r="K31" s="34">
        <v>6.5</v>
      </c>
      <c r="L31" s="34">
        <v>6.5</v>
      </c>
      <c r="M31" s="22">
        <v>5.25</v>
      </c>
    </row>
    <row r="32" spans="2:13" ht="11.25" customHeight="1">
      <c r="B32" s="1" t="s">
        <v>234</v>
      </c>
      <c r="C32" s="2" t="s">
        <v>995</v>
      </c>
      <c r="D32" s="7">
        <f t="shared" ref="D32:M32" si="2">D30/(1-D31/100)</f>
        <v>3125</v>
      </c>
      <c r="E32" s="7">
        <f t="shared" si="2"/>
        <v>2747.2527472527472</v>
      </c>
      <c r="F32" s="7">
        <f t="shared" si="2"/>
        <v>2747.2527472527472</v>
      </c>
      <c r="G32" s="7">
        <f t="shared" si="2"/>
        <v>2582.4175824175823</v>
      </c>
      <c r="H32" s="7">
        <f t="shared" si="2"/>
        <v>2621.6216216216217</v>
      </c>
      <c r="I32" s="7">
        <f t="shared" si="2"/>
        <v>2545.4545454545455</v>
      </c>
      <c r="J32" s="7">
        <f t="shared" si="2"/>
        <v>2545.4545454545455</v>
      </c>
      <c r="K32" s="7">
        <f t="shared" si="2"/>
        <v>2329.3582630245141</v>
      </c>
      <c r="L32" s="7">
        <f t="shared" si="2"/>
        <v>2274.2639375499416</v>
      </c>
      <c r="M32" s="7">
        <f t="shared" si="2"/>
        <v>2244.2604555242169</v>
      </c>
    </row>
    <row r="33" spans="2:15" ht="11.25" hidden="1" customHeight="1" outlineLevel="1">
      <c r="B33" s="119" t="s">
        <v>572</v>
      </c>
      <c r="C33" s="133" t="s">
        <v>996</v>
      </c>
      <c r="D33" s="134">
        <f t="shared" ref="D33:M33" si="3">1/(D32*kJ_kcal/3600)</f>
        <v>0.27515047291487532</v>
      </c>
      <c r="E33" s="134">
        <f t="shared" si="3"/>
        <v>0.3129836629406707</v>
      </c>
      <c r="F33" s="134">
        <f t="shared" si="3"/>
        <v>0.3129836629406707</v>
      </c>
      <c r="G33" s="134">
        <f t="shared" si="3"/>
        <v>0.332961343553905</v>
      </c>
      <c r="H33" s="134">
        <f>1/(H32*kJ_kcal/3600)</f>
        <v>0.32798220031734493</v>
      </c>
      <c r="I33" s="134">
        <f t="shared" si="3"/>
        <v>0.33779633951602994</v>
      </c>
      <c r="J33" s="134">
        <f t="shared" si="3"/>
        <v>0.33779633951602994</v>
      </c>
      <c r="K33" s="134">
        <f t="shared" si="3"/>
        <v>0.36913395483549816</v>
      </c>
      <c r="L33" s="134">
        <f t="shared" si="3"/>
        <v>0.3780762705956171</v>
      </c>
      <c r="M33" s="134">
        <f t="shared" si="3"/>
        <v>0.38313076619181519</v>
      </c>
      <c r="N33" s="118" t="s">
        <v>1078</v>
      </c>
      <c r="O33" s="119"/>
    </row>
    <row r="34" spans="2:15" ht="11.25" customHeight="1" collapsed="1">
      <c r="B34" s="1" t="s">
        <v>885</v>
      </c>
      <c r="C34" s="2" t="s">
        <v>999</v>
      </c>
      <c r="D34" s="33">
        <v>2</v>
      </c>
      <c r="E34" s="33">
        <v>2</v>
      </c>
      <c r="F34" s="33">
        <v>2</v>
      </c>
      <c r="G34" s="33">
        <v>2</v>
      </c>
      <c r="H34" s="33">
        <v>2</v>
      </c>
      <c r="I34" s="33">
        <v>2</v>
      </c>
      <c r="J34" s="33">
        <v>2</v>
      </c>
      <c r="K34" s="33">
        <v>2</v>
      </c>
      <c r="L34" s="33">
        <v>2</v>
      </c>
      <c r="M34" s="22">
        <v>0.5</v>
      </c>
    </row>
    <row r="35" spans="2:15" ht="11.25" customHeight="1">
      <c r="B35" s="1" t="s">
        <v>236</v>
      </c>
      <c r="C35" s="14" t="s">
        <v>997</v>
      </c>
      <c r="D35" s="35">
        <f t="shared" ref="D35:M35" si="4">ROUND((D32*kJ_kcal/1000)*$D$11/1000+D34*$D$71/1000,2)</f>
        <v>1.19</v>
      </c>
      <c r="E35" s="35">
        <f t="shared" si="4"/>
        <v>1.05</v>
      </c>
      <c r="F35" s="35">
        <f t="shared" si="4"/>
        <v>1.05</v>
      </c>
      <c r="G35" s="35">
        <f t="shared" si="4"/>
        <v>0.99</v>
      </c>
      <c r="H35" s="35">
        <f t="shared" si="4"/>
        <v>1</v>
      </c>
      <c r="I35" s="35">
        <f t="shared" si="4"/>
        <v>0.97</v>
      </c>
      <c r="J35" s="35">
        <f>ROUND((J32*kJ_kcal/1000)*$D$11/1000+J34*$D$71/1000,2)</f>
        <v>0.97</v>
      </c>
      <c r="K35" s="35">
        <f>ROUND((K32*kJ_kcal/1000)*$D$11/1000+K34*$D$71/1000,2)</f>
        <v>0.89</v>
      </c>
      <c r="L35" s="35">
        <f t="shared" si="4"/>
        <v>0.87</v>
      </c>
      <c r="M35" s="35">
        <f t="shared" si="4"/>
        <v>0.85</v>
      </c>
    </row>
    <row r="36" spans="2:15" ht="11.25" customHeight="1">
      <c r="B36" s="10" t="s">
        <v>42</v>
      </c>
      <c r="C36" s="11" t="s">
        <v>227</v>
      </c>
      <c r="D36" s="12" t="s">
        <v>202</v>
      </c>
      <c r="E36" s="12" t="s">
        <v>203</v>
      </c>
      <c r="F36" s="12" t="s">
        <v>204</v>
      </c>
      <c r="G36" s="12" t="s">
        <v>1381</v>
      </c>
      <c r="H36" s="12"/>
      <c r="I36" s="12"/>
      <c r="J36" s="12"/>
      <c r="K36" s="12"/>
      <c r="L36" s="12"/>
      <c r="M36" s="12"/>
    </row>
    <row r="37" spans="2:15" ht="11.25" customHeight="1">
      <c r="B37" s="1" t="s">
        <v>233</v>
      </c>
      <c r="C37" s="2" t="s">
        <v>995</v>
      </c>
      <c r="D37" s="7">
        <v>2750</v>
      </c>
      <c r="E37" s="7">
        <v>2560</v>
      </c>
      <c r="F37" s="7">
        <v>2713</v>
      </c>
      <c r="G37" s="7">
        <v>2713</v>
      </c>
      <c r="H37" s="1"/>
    </row>
    <row r="38" spans="2:15" ht="11.25" customHeight="1">
      <c r="B38" s="1" t="s">
        <v>232</v>
      </c>
      <c r="C38" s="2" t="s">
        <v>996</v>
      </c>
      <c r="D38" s="34">
        <v>12</v>
      </c>
      <c r="E38" s="34">
        <v>12</v>
      </c>
      <c r="F38" s="34">
        <v>10</v>
      </c>
      <c r="G38" s="34">
        <v>8.5</v>
      </c>
      <c r="H38" s="1"/>
    </row>
    <row r="39" spans="2:15" ht="11.25" customHeight="1">
      <c r="B39" s="1" t="s">
        <v>234</v>
      </c>
      <c r="C39" s="2" t="s">
        <v>995</v>
      </c>
      <c r="D39" s="7">
        <f>D37/(1-D38/100)</f>
        <v>3125</v>
      </c>
      <c r="E39" s="7">
        <f>E37/(1-E38/100)</f>
        <v>2909.090909090909</v>
      </c>
      <c r="F39" s="7">
        <f>F37/(1-F38/100)</f>
        <v>3014.4444444444443</v>
      </c>
      <c r="G39" s="7">
        <f>G37/(1-G38/100)</f>
        <v>2965.0273224043713</v>
      </c>
      <c r="H39" s="1"/>
    </row>
    <row r="40" spans="2:15" ht="11.25" hidden="1" customHeight="1" outlineLevel="1">
      <c r="B40" s="119" t="s">
        <v>572</v>
      </c>
      <c r="C40" s="133" t="s">
        <v>996</v>
      </c>
      <c r="D40" s="134">
        <f>1/(D39*kJ_kcal/3600)</f>
        <v>0.27515047291487532</v>
      </c>
      <c r="E40" s="134">
        <f>1/(E39*kJ_kcal/3600)</f>
        <v>0.29557179707652625</v>
      </c>
      <c r="F40" s="134">
        <f>1/(F39*kJ_kcal/3600)</f>
        <v>0.28524169003799743</v>
      </c>
      <c r="G40" s="132"/>
      <c r="H40" s="119"/>
      <c r="I40" s="120"/>
      <c r="J40" s="120"/>
      <c r="K40" s="120"/>
      <c r="L40" s="120"/>
      <c r="M40" s="120"/>
      <c r="N40" s="118" t="s">
        <v>1078</v>
      </c>
      <c r="O40" s="119"/>
    </row>
    <row r="41" spans="2:15" ht="11.25" customHeight="1" collapsed="1">
      <c r="B41" s="1" t="s">
        <v>886</v>
      </c>
      <c r="C41" s="2" t="s">
        <v>999</v>
      </c>
      <c r="D41" s="33">
        <f>SpecCons_OillF2_Lign</f>
        <v>3</v>
      </c>
      <c r="E41" s="33">
        <f>SpecCons_OillF2_Lign</f>
        <v>3</v>
      </c>
      <c r="F41" s="33">
        <f>SpecCons_OillF2_Lign</f>
        <v>3</v>
      </c>
      <c r="G41" s="33">
        <f>SpecCons_OillF2_Lign</f>
        <v>3</v>
      </c>
      <c r="H41" s="33"/>
      <c r="N41" s="102"/>
    </row>
    <row r="42" spans="2:15" ht="11.25" customHeight="1">
      <c r="B42" s="1" t="s">
        <v>236</v>
      </c>
      <c r="C42" s="14" t="s">
        <v>997</v>
      </c>
      <c r="D42" s="35">
        <f>ROUND((D39*kJ_kcal/1000)*$F$11/1000+SpecCons_OillF2_Lign*D71/1000,2)</f>
        <v>1.32</v>
      </c>
      <c r="E42" s="35">
        <f>ROUND((E39*kJ_kcal/1000)*$F$11/1000+SpecCons_OillF2_Lign*D71/1000,2)</f>
        <v>1.23</v>
      </c>
      <c r="F42" s="36">
        <f>ROUND((F39*kJ_kcal/1000)*$F$11/1000+SpecCons_OillF2_Lign*D71/1000,2)</f>
        <v>1.28</v>
      </c>
      <c r="G42" s="36">
        <f>ROUND((G39*kJ_kcal/1000)*$F$11/1000+SpecCons_OillF2_Lign*E71/1000,2)</f>
        <v>1.25</v>
      </c>
      <c r="H42" s="1"/>
      <c r="N42" s="187"/>
      <c r="O42" s="105"/>
    </row>
    <row r="43" spans="2:15" ht="11.25" customHeight="1">
      <c r="B43" s="10" t="s">
        <v>172</v>
      </c>
      <c r="C43" s="11" t="s">
        <v>227</v>
      </c>
      <c r="D43" s="12" t="s">
        <v>239</v>
      </c>
      <c r="E43" s="12" t="s">
        <v>240</v>
      </c>
      <c r="F43" s="12" t="s">
        <v>241</v>
      </c>
      <c r="G43" s="12"/>
      <c r="H43" s="12"/>
      <c r="I43" s="12"/>
      <c r="J43" s="12"/>
      <c r="K43" s="12"/>
      <c r="L43" s="12"/>
      <c r="M43" s="12"/>
      <c r="N43" s="191"/>
      <c r="O43" s="191"/>
    </row>
    <row r="44" spans="2:15" ht="11.25" customHeight="1">
      <c r="B44" s="1" t="s">
        <v>233</v>
      </c>
      <c r="C44" s="2" t="s">
        <v>995</v>
      </c>
      <c r="D44" s="7">
        <v>1950</v>
      </c>
      <c r="E44" s="7">
        <v>1910</v>
      </c>
      <c r="F44" s="7">
        <v>1970</v>
      </c>
      <c r="N44" s="116"/>
      <c r="O44" s="116"/>
    </row>
    <row r="45" spans="2:15" ht="11.25" customHeight="1">
      <c r="B45" s="1" t="s">
        <v>232</v>
      </c>
      <c r="C45" s="2" t="s">
        <v>996</v>
      </c>
      <c r="D45" s="38">
        <f>Aux_Gas</f>
        <v>3</v>
      </c>
      <c r="E45" s="38">
        <f>Aux_Gas</f>
        <v>3</v>
      </c>
      <c r="F45" s="38">
        <f>E45</f>
        <v>3</v>
      </c>
      <c r="G45" s="33"/>
      <c r="N45" s="153"/>
      <c r="O45" s="153"/>
    </row>
    <row r="46" spans="2:15" ht="11.25" customHeight="1">
      <c r="B46" s="1" t="s">
        <v>234</v>
      </c>
      <c r="C46" s="2" t="s">
        <v>995</v>
      </c>
      <c r="D46" s="7">
        <f>D44/(1-Aux_Gas/100)</f>
        <v>2010.3092783505156</v>
      </c>
      <c r="E46" s="7">
        <f>E44/(1-Aux_Gas/100)</f>
        <v>1969.0721649484537</v>
      </c>
      <c r="F46" s="7">
        <f>F44/(1-Aux_Gas/100)</f>
        <v>2030.9278350515465</v>
      </c>
      <c r="G46" s="7"/>
      <c r="N46" s="116"/>
      <c r="O46" s="116"/>
    </row>
    <row r="47" spans="2:15" ht="11.25" hidden="1" customHeight="1" outlineLevel="1">
      <c r="B47" s="119" t="s">
        <v>572</v>
      </c>
      <c r="C47" s="133" t="s">
        <v>996</v>
      </c>
      <c r="D47" s="134">
        <f>1/(D46*kJ_kcal/3600)</f>
        <v>0.42771788257600812</v>
      </c>
      <c r="E47" s="134">
        <f>1/(E46*kJ_kcal/3600)</f>
        <v>0.43667532514304491</v>
      </c>
      <c r="F47" s="134">
        <f>1/(F46*kJ_kcal/3600)</f>
        <v>0.42337556904731766</v>
      </c>
      <c r="G47" s="134"/>
      <c r="H47" s="120"/>
      <c r="I47" s="120"/>
      <c r="J47" s="120"/>
      <c r="K47" s="120"/>
      <c r="L47" s="120"/>
      <c r="M47" s="120"/>
      <c r="N47" s="116"/>
      <c r="O47" s="116"/>
    </row>
    <row r="48" spans="2:15" ht="11.25" customHeight="1" collapsed="1">
      <c r="B48" s="1" t="s">
        <v>236</v>
      </c>
      <c r="C48" s="14" t="s">
        <v>997</v>
      </c>
      <c r="D48" s="35">
        <f>ROUND((D46*kJ_kcal/1000)*$G$11/1000,2)</f>
        <v>0.42</v>
      </c>
      <c r="E48" s="35">
        <f>ROUND((E46*kJ_kcal/1000)*$G$11/1000,2)</f>
        <v>0.41</v>
      </c>
      <c r="F48" s="36">
        <f>ROUND((F46*kJ_kcal/1000)*$G$11/1000,2)</f>
        <v>0.42</v>
      </c>
      <c r="G48" s="36"/>
      <c r="N48" s="115"/>
      <c r="O48" s="115"/>
    </row>
    <row r="49" spans="2:13" ht="11.25" customHeight="1">
      <c r="B49" s="10" t="s">
        <v>584</v>
      </c>
      <c r="C49" s="11" t="s">
        <v>227</v>
      </c>
      <c r="D49" s="12" t="s">
        <v>242</v>
      </c>
      <c r="E49" s="12" t="s">
        <v>243</v>
      </c>
      <c r="F49" s="12" t="s">
        <v>244</v>
      </c>
      <c r="G49" s="12" t="s">
        <v>245</v>
      </c>
      <c r="H49" s="12"/>
      <c r="I49" s="12"/>
      <c r="J49" s="12"/>
      <c r="K49" s="12"/>
      <c r="L49" s="12"/>
      <c r="M49" s="12"/>
    </row>
    <row r="50" spans="2:13" ht="11.25" customHeight="1">
      <c r="B50" s="1" t="s">
        <v>233</v>
      </c>
      <c r="C50" s="2" t="s">
        <v>995</v>
      </c>
      <c r="D50" s="7">
        <v>2350</v>
      </c>
      <c r="E50" s="7">
        <v>2250</v>
      </c>
      <c r="F50" s="7">
        <v>2100</v>
      </c>
      <c r="G50" s="7">
        <v>1975</v>
      </c>
      <c r="H50" s="1"/>
    </row>
    <row r="51" spans="2:13" ht="11.25" customHeight="1">
      <c r="B51" s="1" t="s">
        <v>232</v>
      </c>
      <c r="C51" s="2" t="s">
        <v>996</v>
      </c>
      <c r="D51" s="38">
        <f>Aux_Diesel</f>
        <v>3.5</v>
      </c>
      <c r="E51" s="38">
        <f>Aux_Diesel</f>
        <v>3.5</v>
      </c>
      <c r="F51" s="38">
        <f>Aux_Diesel</f>
        <v>3.5</v>
      </c>
      <c r="G51" s="38">
        <f>Aux_Diesel</f>
        <v>3.5</v>
      </c>
      <c r="H51" s="38"/>
    </row>
    <row r="52" spans="2:13" ht="11.25" customHeight="1">
      <c r="B52" s="1" t="s">
        <v>234</v>
      </c>
      <c r="C52" s="2" t="s">
        <v>995</v>
      </c>
      <c r="D52" s="7">
        <f>D50/(1-Aux_Diesel/100)</f>
        <v>2435.2331606217617</v>
      </c>
      <c r="E52" s="7">
        <f>E50/(1-Aux_Diesel/100)</f>
        <v>2331.6062176165806</v>
      </c>
      <c r="F52" s="7">
        <f>F50/(1-Aux_Diesel/100)</f>
        <v>2176.1658031088082</v>
      </c>
      <c r="G52" s="7">
        <f>G50/(1-Aux_Diesel/100)</f>
        <v>2046.6321243523316</v>
      </c>
      <c r="H52" s="1"/>
    </row>
    <row r="53" spans="2:13" ht="11.25" customHeight="1">
      <c r="B53" s="1" t="s">
        <v>236</v>
      </c>
      <c r="C53" s="14" t="s">
        <v>997</v>
      </c>
      <c r="D53" s="35">
        <f>ROUND((D52*kJ_kcal/1000)*$I$11/1000,2)</f>
        <v>0.7</v>
      </c>
      <c r="E53" s="35">
        <f>ROUND((E52*kJ_kcal/1000)*$I$11/1000,2)</f>
        <v>0.67</v>
      </c>
      <c r="F53" s="35">
        <f>ROUND((F52*kJ_kcal/1000)*$I$11/1000,2)</f>
        <v>0.63</v>
      </c>
      <c r="G53" s="36">
        <f>ROUND((G52*kJ_kcal/1000)*$I$11/1000,2)</f>
        <v>0.59</v>
      </c>
      <c r="H53" s="1"/>
    </row>
    <row r="54" spans="2:13" ht="11.25" customHeight="1">
      <c r="B54" s="10" t="s">
        <v>433</v>
      </c>
      <c r="C54" s="11" t="s">
        <v>227</v>
      </c>
      <c r="D54" s="12" t="s">
        <v>191</v>
      </c>
      <c r="E54" s="12"/>
      <c r="F54" s="12"/>
      <c r="G54" s="12"/>
      <c r="H54" s="12"/>
      <c r="I54" s="12"/>
      <c r="J54" s="12"/>
      <c r="K54" s="12"/>
      <c r="L54" s="12"/>
      <c r="M54" s="12"/>
    </row>
    <row r="55" spans="2:13" ht="11.25" customHeight="1">
      <c r="B55" s="1" t="s">
        <v>190</v>
      </c>
      <c r="C55" s="2" t="s">
        <v>996</v>
      </c>
      <c r="D55" s="39">
        <v>0.02</v>
      </c>
    </row>
    <row r="56" spans="2:13" ht="11.25" customHeight="1">
      <c r="B56" s="1" t="s">
        <v>233</v>
      </c>
      <c r="C56" s="2" t="s">
        <v>995</v>
      </c>
      <c r="D56" s="7">
        <f>N44+N44*D55</f>
        <v>0</v>
      </c>
      <c r="E56" s="1"/>
    </row>
    <row r="57" spans="2:13" ht="11.25" customHeight="1">
      <c r="B57" s="1" t="s">
        <v>232</v>
      </c>
      <c r="C57" s="2" t="s">
        <v>996</v>
      </c>
      <c r="D57" s="38">
        <f>Aux_Napt</f>
        <v>3.5</v>
      </c>
    </row>
    <row r="58" spans="2:13" ht="11.25" customHeight="1">
      <c r="B58" s="1" t="s">
        <v>234</v>
      </c>
      <c r="C58" s="2" t="s">
        <v>995</v>
      </c>
      <c r="D58" s="7">
        <f>D56/(1-Aux_Napt/100)</f>
        <v>0</v>
      </c>
    </row>
    <row r="59" spans="2:13" ht="11.25" customHeight="1">
      <c r="B59" s="13" t="s">
        <v>236</v>
      </c>
      <c r="C59" s="14" t="s">
        <v>997</v>
      </c>
      <c r="D59" s="29">
        <f>ROUND((D58*$J$11/1000)*kJ_kcal/1000,2)</f>
        <v>0</v>
      </c>
      <c r="E59" s="9"/>
      <c r="F59" s="9"/>
      <c r="G59" s="9"/>
      <c r="H59" s="9"/>
      <c r="I59" s="9"/>
      <c r="J59" s="9"/>
      <c r="K59" s="9"/>
      <c r="L59" s="9"/>
      <c r="M59" s="9"/>
    </row>
    <row r="60" spans="2:13" ht="11.25" customHeight="1"/>
    <row r="61" spans="2:13" ht="11.25" customHeight="1"/>
    <row r="62" spans="2:13" ht="11.25" customHeight="1">
      <c r="B62" s="18" t="s">
        <v>988</v>
      </c>
      <c r="C62" s="14" t="s">
        <v>227</v>
      </c>
      <c r="D62" s="9"/>
      <c r="E62" s="24"/>
      <c r="F62" s="13"/>
      <c r="G62" s="1"/>
    </row>
    <row r="63" spans="2:13" ht="11.25" customHeight="1">
      <c r="B63" s="1" t="s">
        <v>989</v>
      </c>
      <c r="C63" s="2" t="s">
        <v>996</v>
      </c>
      <c r="D63" s="25">
        <v>0.5</v>
      </c>
      <c r="E63" s="26"/>
      <c r="F63" s="26"/>
      <c r="G63" s="27"/>
      <c r="H63" s="21"/>
      <c r="I63" s="21"/>
      <c r="J63" s="21"/>
      <c r="K63" s="21"/>
      <c r="L63" s="21"/>
      <c r="M63" s="21"/>
    </row>
    <row r="64" spans="2:13" ht="11.25" customHeight="1">
      <c r="B64" s="13" t="s">
        <v>990</v>
      </c>
      <c r="C64" s="14" t="s">
        <v>996</v>
      </c>
      <c r="D64" s="28">
        <f>1-D63</f>
        <v>0.5</v>
      </c>
      <c r="E64" s="24"/>
      <c r="F64" s="24"/>
      <c r="G64" s="24"/>
      <c r="H64" s="9"/>
      <c r="I64" s="9"/>
      <c r="J64" s="9"/>
      <c r="K64" s="9"/>
      <c r="L64" s="9"/>
      <c r="M64" s="9"/>
    </row>
    <row r="65" spans="2:13" ht="11.25" customHeight="1"/>
    <row r="66" spans="2:13" ht="11.25" customHeight="1">
      <c r="B66" s="4" t="s">
        <v>228</v>
      </c>
      <c r="C66" s="2" t="s">
        <v>227</v>
      </c>
      <c r="D66" s="1"/>
      <c r="E66" s="1"/>
      <c r="F66" s="1"/>
      <c r="G66" s="1"/>
    </row>
    <row r="67" spans="2:13" ht="11.25" customHeight="1">
      <c r="B67" s="19" t="s">
        <v>998</v>
      </c>
      <c r="C67" s="20" t="s">
        <v>230</v>
      </c>
      <c r="D67" s="19">
        <v>4.1867999999999999</v>
      </c>
      <c r="E67" s="27"/>
      <c r="F67" s="27"/>
      <c r="G67" s="27"/>
      <c r="H67" s="21"/>
      <c r="I67" s="21"/>
      <c r="J67" s="21"/>
      <c r="K67" s="21"/>
      <c r="L67" s="21"/>
      <c r="M67" s="21"/>
    </row>
    <row r="68" spans="2:13" ht="11.25" customHeight="1">
      <c r="B68" s="13"/>
      <c r="C68" s="14" t="s">
        <v>224</v>
      </c>
      <c r="D68" s="13">
        <v>3.6</v>
      </c>
      <c r="E68" s="24"/>
      <c r="F68" s="24"/>
      <c r="G68" s="24"/>
      <c r="H68" s="9"/>
      <c r="I68" s="9"/>
      <c r="J68" s="9"/>
      <c r="K68" s="9"/>
      <c r="L68" s="9"/>
      <c r="M68" s="9"/>
    </row>
    <row r="69" spans="2:13" ht="11.25" customHeight="1"/>
    <row r="70" spans="2:13" ht="11.25" customHeight="1">
      <c r="B70" s="18" t="s">
        <v>171</v>
      </c>
      <c r="C70" s="13"/>
      <c r="D70" s="29"/>
      <c r="E70" s="13"/>
      <c r="F70" s="29"/>
      <c r="G70" s="29"/>
      <c r="H70" s="9"/>
      <c r="I70" s="9"/>
      <c r="J70" s="9"/>
      <c r="K70" s="9"/>
      <c r="L70" s="9"/>
      <c r="M70" s="9"/>
    </row>
    <row r="71" spans="2:13" ht="11.25" customHeight="1">
      <c r="B71" s="13" t="s">
        <v>597</v>
      </c>
      <c r="C71" s="14" t="s">
        <v>434</v>
      </c>
      <c r="D71" s="53">
        <f>GCV_Oil*kJ_kcal*Density_Oil*H9/1000000</f>
        <v>2.8885829742857139</v>
      </c>
      <c r="E71" s="24"/>
      <c r="F71" s="29"/>
      <c r="G71" s="29"/>
      <c r="H71" s="9"/>
      <c r="I71" s="9"/>
      <c r="J71" s="9"/>
      <c r="K71" s="9"/>
      <c r="L71" s="9"/>
      <c r="M71" s="9"/>
    </row>
    <row r="72" spans="2:13" ht="11.25" customHeight="1">
      <c r="D72" s="69"/>
      <c r="E72" s="26"/>
      <c r="F72" s="36"/>
      <c r="G72" s="36"/>
    </row>
    <row r="73" spans="2:13" ht="11.25" customHeight="1">
      <c r="D73" s="69"/>
      <c r="E73" s="26"/>
      <c r="F73" s="36"/>
      <c r="G73" s="36"/>
    </row>
    <row r="74" spans="2:13" ht="11.25" customHeight="1">
      <c r="D74" s="69"/>
      <c r="E74" s="26"/>
      <c r="F74" s="36"/>
      <c r="G74" s="36"/>
    </row>
    <row r="75" spans="2:13" ht="11.25" customHeight="1">
      <c r="D75" s="69"/>
      <c r="E75" s="26"/>
      <c r="F75" s="36"/>
      <c r="G75" s="36"/>
    </row>
    <row r="76" spans="2:13" ht="11.25" customHeight="1">
      <c r="D76" s="69"/>
      <c r="E76" s="26"/>
      <c r="F76" s="36"/>
      <c r="G76" s="36"/>
    </row>
    <row r="77" spans="2:13" ht="11.25" customHeight="1">
      <c r="D77" s="69"/>
      <c r="E77" s="26"/>
      <c r="F77" s="36"/>
      <c r="G77" s="36"/>
    </row>
    <row r="78" spans="2:13" ht="11.25" customHeight="1">
      <c r="D78" s="69"/>
      <c r="E78" s="26"/>
      <c r="F78" s="36"/>
      <c r="G78" s="36"/>
    </row>
    <row r="79" spans="2:13" ht="11.25" customHeight="1">
      <c r="D79" s="69"/>
      <c r="E79" s="26"/>
      <c r="F79" s="36"/>
      <c r="G79" s="36"/>
    </row>
    <row r="80" spans="2:13" ht="11.25" customHeight="1">
      <c r="D80" s="69"/>
      <c r="E80" s="26"/>
      <c r="F80" s="36"/>
      <c r="G80" s="36"/>
    </row>
    <row r="81" spans="2:14" ht="11.25" customHeight="1">
      <c r="D81" s="69"/>
      <c r="E81" s="26"/>
      <c r="F81" s="36"/>
      <c r="G81" s="36"/>
    </row>
    <row r="82" spans="2:14" ht="11.25" customHeight="1">
      <c r="D82" s="69"/>
      <c r="E82" s="26"/>
      <c r="F82" s="36"/>
      <c r="G82" s="36"/>
    </row>
    <row r="83" spans="2:14" ht="11.25" customHeight="1">
      <c r="D83" s="69"/>
      <c r="E83" s="26"/>
      <c r="F83" s="36"/>
      <c r="G83" s="36"/>
    </row>
    <row r="84" spans="2:14" ht="11.25" customHeight="1">
      <c r="D84" s="69"/>
      <c r="E84" s="26"/>
      <c r="F84" s="36"/>
      <c r="G84" s="36"/>
    </row>
    <row r="85" spans="2:14" ht="11.25" customHeight="1">
      <c r="D85" s="69"/>
      <c r="E85" s="26"/>
      <c r="F85" s="36"/>
      <c r="G85" s="36"/>
    </row>
    <row r="86" spans="2:14" s="70" customFormat="1" ht="11.25" hidden="1" customHeight="1" outlineLevel="1">
      <c r="C86" s="71"/>
      <c r="D86" s="72"/>
      <c r="E86" s="73"/>
      <c r="F86" s="74"/>
      <c r="G86" s="74"/>
      <c r="H86" s="75"/>
      <c r="I86" s="75"/>
      <c r="J86" s="75"/>
      <c r="K86" s="75"/>
      <c r="L86" s="75"/>
      <c r="M86" s="75"/>
      <c r="N86" s="1"/>
    </row>
    <row r="87" spans="2:14" s="70" customFormat="1" ht="11.25" hidden="1" customHeight="1" outlineLevel="1">
      <c r="C87" s="71"/>
      <c r="D87" s="72"/>
      <c r="E87" s="73"/>
      <c r="F87" s="74"/>
      <c r="G87" s="74"/>
      <c r="H87" s="75"/>
      <c r="I87" s="75"/>
      <c r="J87" s="75"/>
      <c r="K87" s="75"/>
      <c r="L87" s="75"/>
      <c r="M87" s="75"/>
      <c r="N87" s="1"/>
    </row>
    <row r="88" spans="2:14" s="70" customFormat="1" ht="11.25" hidden="1" customHeight="1" outlineLevel="1">
      <c r="C88" s="71"/>
      <c r="D88" s="72"/>
      <c r="E88" s="73"/>
      <c r="F88" s="74"/>
      <c r="G88" s="74"/>
      <c r="H88" s="75"/>
      <c r="I88" s="75"/>
      <c r="J88" s="75"/>
      <c r="K88" s="75"/>
      <c r="L88" s="75"/>
      <c r="M88" s="75"/>
      <c r="N88" s="1"/>
    </row>
    <row r="89" spans="2:14" s="70" customFormat="1" ht="30" hidden="1" outlineLevel="1">
      <c r="B89" s="92" t="s">
        <v>786</v>
      </c>
      <c r="C89" s="71"/>
      <c r="D89" s="72"/>
      <c r="E89" s="73"/>
      <c r="F89" s="74"/>
      <c r="G89" s="74"/>
      <c r="H89" s="75"/>
      <c r="I89" s="75"/>
      <c r="J89" s="75"/>
      <c r="K89" s="75"/>
      <c r="L89" s="120"/>
      <c r="M89" s="75"/>
      <c r="N89" s="1"/>
    </row>
    <row r="90" spans="2:14" s="70" customFormat="1" ht="11.25" hidden="1" customHeight="1" outlineLevel="1">
      <c r="C90" s="71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1"/>
    </row>
    <row r="91" spans="2:14" s="70" customFormat="1" ht="11.25" hidden="1" customHeight="1" outlineLevel="1">
      <c r="B91" s="76" t="s">
        <v>778</v>
      </c>
      <c r="C91" s="71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1"/>
    </row>
    <row r="92" spans="2:14" s="70" customFormat="1" ht="11.25" hidden="1" customHeight="1" outlineLevel="1">
      <c r="B92" s="77"/>
      <c r="C92" s="78" t="s">
        <v>783</v>
      </c>
      <c r="D92" s="78" t="s">
        <v>784</v>
      </c>
      <c r="E92" s="78" t="s">
        <v>785</v>
      </c>
      <c r="F92" s="78"/>
      <c r="G92" s="78"/>
      <c r="H92" s="78"/>
      <c r="I92" s="78"/>
      <c r="J92" s="78"/>
      <c r="K92" s="78"/>
      <c r="L92" s="78"/>
      <c r="M92" s="78"/>
      <c r="N92" s="1"/>
    </row>
    <row r="93" spans="2:14" s="70" customFormat="1" ht="11.25" hidden="1" customHeight="1" outlineLevel="1">
      <c r="B93" s="70" t="s">
        <v>779</v>
      </c>
      <c r="C93" s="75">
        <v>2004</v>
      </c>
      <c r="D93" s="75">
        <v>4</v>
      </c>
      <c r="E93" s="75">
        <v>1</v>
      </c>
      <c r="F93" s="75"/>
      <c r="G93" s="75"/>
      <c r="H93" s="75"/>
      <c r="I93" s="75"/>
      <c r="J93" s="75"/>
      <c r="K93" s="75"/>
      <c r="L93" s="75"/>
      <c r="M93" s="75"/>
      <c r="N93" s="1"/>
    </row>
    <row r="94" spans="2:14" s="70" customFormat="1" ht="11.25" hidden="1" customHeight="1" outlineLevel="1">
      <c r="B94" s="70" t="s">
        <v>780</v>
      </c>
      <c r="C94" s="75">
        <v>2005</v>
      </c>
      <c r="D94" s="75">
        <v>3</v>
      </c>
      <c r="E94" s="75">
        <v>31</v>
      </c>
      <c r="F94" s="75"/>
      <c r="G94" s="75"/>
      <c r="H94" s="75"/>
      <c r="I94" s="75"/>
      <c r="J94" s="75"/>
      <c r="K94" s="75"/>
      <c r="L94" s="75"/>
      <c r="M94" s="75"/>
      <c r="N94" s="1"/>
    </row>
    <row r="95" spans="2:14" s="70" customFormat="1" ht="11.25" hidden="1" customHeight="1" outlineLevel="1">
      <c r="B95" s="79" t="s">
        <v>781</v>
      </c>
      <c r="C95" s="80">
        <v>2005</v>
      </c>
      <c r="D95" s="80">
        <v>4</v>
      </c>
      <c r="E95" s="80">
        <v>1</v>
      </c>
      <c r="F95" s="80"/>
      <c r="G95" s="80"/>
      <c r="H95" s="80"/>
      <c r="I95" s="80"/>
      <c r="J95" s="80"/>
      <c r="K95" s="80"/>
      <c r="L95" s="80"/>
      <c r="M95" s="80"/>
      <c r="N95" s="1"/>
    </row>
    <row r="96" spans="2:14" s="70" customFormat="1" ht="11.25" hidden="1" customHeight="1" outlineLevel="1">
      <c r="B96" s="81" t="s">
        <v>782</v>
      </c>
      <c r="C96" s="82">
        <v>2006</v>
      </c>
      <c r="D96" s="82">
        <v>3</v>
      </c>
      <c r="E96" s="82">
        <v>31</v>
      </c>
      <c r="F96" s="82"/>
      <c r="G96" s="82"/>
      <c r="H96" s="82"/>
      <c r="I96" s="82"/>
      <c r="J96" s="82"/>
      <c r="K96" s="82"/>
      <c r="L96" s="82"/>
      <c r="M96" s="82"/>
      <c r="N96" s="1"/>
    </row>
    <row r="97" spans="2:14" s="70" customFormat="1" ht="11.25" hidden="1" customHeight="1" outlineLevel="1">
      <c r="B97" s="70" t="s">
        <v>619</v>
      </c>
      <c r="C97" s="75">
        <v>2006</v>
      </c>
      <c r="D97" s="75">
        <v>4</v>
      </c>
      <c r="E97" s="75">
        <v>1</v>
      </c>
      <c r="F97" s="75"/>
      <c r="K97" s="75"/>
      <c r="L97" s="75"/>
      <c r="M97" s="75"/>
      <c r="N97" s="1"/>
    </row>
    <row r="98" spans="2:14" s="70" customFormat="1" ht="11.25" hidden="1" customHeight="1" outlineLevel="1">
      <c r="B98" s="81" t="s">
        <v>620</v>
      </c>
      <c r="C98" s="82">
        <v>2007</v>
      </c>
      <c r="D98" s="82">
        <v>3</v>
      </c>
      <c r="E98" s="82">
        <v>31</v>
      </c>
      <c r="F98" s="82"/>
      <c r="G98" s="81"/>
      <c r="H98" s="81"/>
      <c r="I98" s="81"/>
      <c r="J98" s="81"/>
      <c r="K98" s="82"/>
      <c r="L98" s="82"/>
      <c r="M98" s="82"/>
      <c r="N98" s="1"/>
    </row>
    <row r="99" spans="2:14" s="70" customFormat="1" ht="11.25" hidden="1" customHeight="1" outlineLevel="1">
      <c r="B99" s="70" t="s">
        <v>498</v>
      </c>
      <c r="C99" s="75">
        <v>2007</v>
      </c>
      <c r="D99" s="75">
        <v>4</v>
      </c>
      <c r="E99" s="75">
        <v>1</v>
      </c>
      <c r="F99" s="80"/>
      <c r="G99" s="79"/>
      <c r="H99" s="80"/>
      <c r="I99" s="80"/>
      <c r="J99" s="80"/>
      <c r="K99" s="80"/>
      <c r="L99" s="80"/>
      <c r="M99" s="80"/>
      <c r="N99" s="1"/>
    </row>
    <row r="100" spans="2:14" s="70" customFormat="1" ht="11.25" hidden="1" customHeight="1" outlineLevel="1">
      <c r="B100" s="81" t="s">
        <v>499</v>
      </c>
      <c r="C100" s="82">
        <v>2008</v>
      </c>
      <c r="D100" s="82">
        <v>3</v>
      </c>
      <c r="E100" s="82">
        <v>31</v>
      </c>
      <c r="F100" s="82"/>
      <c r="G100" s="81"/>
      <c r="H100" s="82"/>
      <c r="I100" s="82"/>
      <c r="J100" s="82"/>
      <c r="K100" s="82"/>
      <c r="L100" s="82"/>
      <c r="M100" s="82"/>
      <c r="N100" s="1"/>
    </row>
    <row r="101" spans="2:14" s="70" customFormat="1" ht="11.25" hidden="1" customHeight="1" outlineLevel="1">
      <c r="B101" s="70" t="s">
        <v>212</v>
      </c>
      <c r="C101" s="75">
        <v>2008</v>
      </c>
      <c r="D101" s="75">
        <v>4</v>
      </c>
      <c r="E101" s="75">
        <v>1</v>
      </c>
      <c r="F101" s="75"/>
      <c r="H101" s="75"/>
      <c r="I101" s="75"/>
      <c r="J101" s="75"/>
      <c r="K101" s="75"/>
      <c r="L101" s="75"/>
      <c r="M101" s="75"/>
      <c r="N101" s="1"/>
    </row>
    <row r="102" spans="2:14" s="70" customFormat="1" ht="11.25" hidden="1" customHeight="1" outlineLevel="1">
      <c r="B102" s="81" t="s">
        <v>213</v>
      </c>
      <c r="C102" s="82">
        <v>2009</v>
      </c>
      <c r="D102" s="82">
        <v>3</v>
      </c>
      <c r="E102" s="82">
        <v>31</v>
      </c>
      <c r="F102" s="82"/>
      <c r="G102" s="81"/>
      <c r="H102" s="82"/>
      <c r="I102" s="82"/>
      <c r="J102" s="82"/>
      <c r="K102" s="82"/>
      <c r="L102" s="82"/>
      <c r="M102" s="82"/>
      <c r="N102" s="1"/>
    </row>
    <row r="103" spans="2:14" s="70" customFormat="1" ht="11.25" hidden="1" customHeight="1" outlineLevel="1">
      <c r="B103" s="70" t="s">
        <v>175</v>
      </c>
      <c r="C103" s="75">
        <v>2009</v>
      </c>
      <c r="D103" s="75">
        <v>4</v>
      </c>
      <c r="E103" s="75">
        <v>1</v>
      </c>
      <c r="F103" s="75"/>
      <c r="H103" s="75"/>
      <c r="I103" s="75"/>
      <c r="J103" s="75"/>
      <c r="K103" s="75"/>
      <c r="L103" s="75"/>
      <c r="M103" s="75"/>
      <c r="N103" s="1"/>
    </row>
    <row r="104" spans="2:14" s="70" customFormat="1" ht="11.25" hidden="1" customHeight="1" outlineLevel="1">
      <c r="B104" s="81" t="s">
        <v>176</v>
      </c>
      <c r="C104" s="82">
        <v>2010</v>
      </c>
      <c r="D104" s="82">
        <v>3</v>
      </c>
      <c r="E104" s="82">
        <v>31</v>
      </c>
      <c r="F104" s="82"/>
      <c r="G104" s="81"/>
      <c r="H104" s="82"/>
      <c r="I104" s="82"/>
      <c r="J104" s="82"/>
      <c r="K104" s="82"/>
      <c r="L104" s="82"/>
      <c r="M104" s="82"/>
      <c r="N104" s="1"/>
    </row>
    <row r="105" spans="2:14" s="70" customFormat="1" ht="11.25" hidden="1" customHeight="1" outlineLevel="1">
      <c r="B105" s="70" t="s">
        <v>177</v>
      </c>
      <c r="C105" s="75">
        <v>2010</v>
      </c>
      <c r="D105" s="75">
        <v>4</v>
      </c>
      <c r="E105" s="75">
        <v>1</v>
      </c>
      <c r="F105" s="75"/>
      <c r="H105" s="75"/>
      <c r="I105" s="75"/>
      <c r="J105" s="75"/>
      <c r="K105" s="75"/>
      <c r="L105" s="75"/>
      <c r="M105" s="75"/>
      <c r="N105" s="1"/>
    </row>
    <row r="106" spans="2:14" s="70" customFormat="1" ht="11.25" hidden="1" customHeight="1" outlineLevel="1">
      <c r="B106" s="81" t="s">
        <v>178</v>
      </c>
      <c r="C106" s="82">
        <v>2011</v>
      </c>
      <c r="D106" s="82">
        <v>3</v>
      </c>
      <c r="E106" s="82">
        <v>31</v>
      </c>
      <c r="F106" s="82"/>
      <c r="G106" s="81"/>
      <c r="H106" s="82"/>
      <c r="I106" s="82"/>
      <c r="J106" s="82"/>
      <c r="K106" s="82"/>
      <c r="L106" s="82"/>
      <c r="M106" s="82"/>
      <c r="N106" s="1"/>
    </row>
    <row r="107" spans="2:14" s="70" customFormat="1" ht="11.25" hidden="1" customHeight="1" outlineLevel="1">
      <c r="B107" s="70" t="s">
        <v>845</v>
      </c>
      <c r="C107" s="75">
        <v>2011</v>
      </c>
      <c r="D107" s="75">
        <v>4</v>
      </c>
      <c r="E107" s="75">
        <v>1</v>
      </c>
      <c r="F107" s="75"/>
      <c r="H107" s="75"/>
      <c r="I107" s="75"/>
      <c r="J107" s="75"/>
      <c r="K107" s="75"/>
      <c r="L107" s="75"/>
      <c r="M107" s="75"/>
      <c r="N107" s="1"/>
    </row>
    <row r="108" spans="2:14" s="70" customFormat="1" ht="11.25" hidden="1" customHeight="1" outlineLevel="1">
      <c r="B108" s="81" t="s">
        <v>846</v>
      </c>
      <c r="C108" s="82">
        <v>2012</v>
      </c>
      <c r="D108" s="82">
        <v>3</v>
      </c>
      <c r="E108" s="82">
        <v>31</v>
      </c>
      <c r="F108" s="82"/>
      <c r="G108" s="81"/>
      <c r="H108" s="82"/>
      <c r="I108" s="82"/>
      <c r="J108" s="82"/>
      <c r="K108" s="82"/>
      <c r="L108" s="82"/>
      <c r="M108" s="82"/>
      <c r="N108" s="1"/>
    </row>
    <row r="109" spans="2:14" s="70" customFormat="1" ht="11.25" hidden="1" customHeight="1" outlineLevel="1">
      <c r="B109" s="70" t="s">
        <v>906</v>
      </c>
      <c r="C109" s="75">
        <v>2012</v>
      </c>
      <c r="D109" s="75">
        <v>4</v>
      </c>
      <c r="E109" s="75">
        <v>1</v>
      </c>
      <c r="F109" s="75"/>
      <c r="H109" s="75"/>
      <c r="I109" s="75"/>
      <c r="J109" s="75"/>
      <c r="K109" s="75"/>
      <c r="L109" s="75"/>
      <c r="M109" s="75"/>
      <c r="N109" s="1"/>
    </row>
    <row r="110" spans="2:14" s="70" customFormat="1" ht="11.25" hidden="1" customHeight="1" outlineLevel="1">
      <c r="B110" s="81" t="s">
        <v>907</v>
      </c>
      <c r="C110" s="82">
        <v>2013</v>
      </c>
      <c r="D110" s="82">
        <v>3</v>
      </c>
      <c r="E110" s="82">
        <v>31</v>
      </c>
      <c r="F110" s="82"/>
      <c r="G110" s="81"/>
      <c r="H110" s="82"/>
      <c r="I110" s="82"/>
      <c r="J110" s="82"/>
      <c r="K110" s="82"/>
      <c r="L110" s="82"/>
      <c r="M110" s="82"/>
      <c r="N110" s="1"/>
    </row>
    <row r="111" spans="2:14" s="70" customFormat="1" ht="11.25" hidden="1" customHeight="1" outlineLevel="1">
      <c r="B111" s="70" t="s">
        <v>1054</v>
      </c>
      <c r="C111" s="75">
        <v>2013</v>
      </c>
      <c r="D111" s="75">
        <v>4</v>
      </c>
      <c r="E111" s="75">
        <v>1</v>
      </c>
      <c r="F111" s="75"/>
      <c r="H111" s="75"/>
      <c r="I111" s="75"/>
      <c r="J111" s="75"/>
      <c r="K111" s="75"/>
      <c r="L111" s="75"/>
      <c r="M111" s="75"/>
      <c r="N111" s="1"/>
    </row>
    <row r="112" spans="2:14" s="70" customFormat="1" ht="11.25" hidden="1" customHeight="1" outlineLevel="1">
      <c r="B112" s="81" t="s">
        <v>1055</v>
      </c>
      <c r="C112" s="82">
        <v>2014</v>
      </c>
      <c r="D112" s="82">
        <v>3</v>
      </c>
      <c r="E112" s="82">
        <v>31</v>
      </c>
      <c r="F112" s="82"/>
      <c r="G112" s="81"/>
      <c r="H112" s="82"/>
      <c r="I112" s="82"/>
      <c r="J112" s="82"/>
      <c r="K112" s="82"/>
      <c r="L112" s="82"/>
      <c r="M112" s="82"/>
      <c r="N112" s="1"/>
    </row>
    <row r="113" spans="2:14" s="70" customFormat="1" ht="11.25" hidden="1" customHeight="1" outlineLevel="1">
      <c r="B113" s="70" t="s">
        <v>1100</v>
      </c>
      <c r="C113" s="75">
        <v>2014</v>
      </c>
      <c r="D113" s="75">
        <v>4</v>
      </c>
      <c r="E113" s="75">
        <v>1</v>
      </c>
      <c r="F113" s="75"/>
      <c r="G113" s="79"/>
      <c r="H113" s="80"/>
      <c r="I113" s="80"/>
      <c r="J113" s="80"/>
      <c r="K113" s="80"/>
      <c r="L113" s="80"/>
      <c r="M113" s="80"/>
      <c r="N113" s="1"/>
    </row>
    <row r="114" spans="2:14" s="70" customFormat="1" ht="11.25" hidden="1" customHeight="1" outlineLevel="1">
      <c r="B114" s="81" t="s">
        <v>1101</v>
      </c>
      <c r="C114" s="82">
        <v>2015</v>
      </c>
      <c r="D114" s="82">
        <v>3</v>
      </c>
      <c r="E114" s="82">
        <v>31</v>
      </c>
      <c r="F114" s="82"/>
      <c r="G114" s="81"/>
      <c r="H114" s="82"/>
      <c r="I114" s="82"/>
      <c r="J114" s="82"/>
      <c r="K114" s="82"/>
      <c r="L114" s="82"/>
      <c r="M114" s="82"/>
      <c r="N114" s="1"/>
    </row>
    <row r="115" spans="2:14" s="70" customFormat="1" ht="11.25" hidden="1" customHeight="1" outlineLevel="1">
      <c r="B115" s="70" t="s">
        <v>1260</v>
      </c>
      <c r="C115" s="75">
        <v>2015</v>
      </c>
      <c r="D115" s="75">
        <v>4</v>
      </c>
      <c r="E115" s="75">
        <v>1</v>
      </c>
      <c r="F115" s="75"/>
      <c r="G115" s="79"/>
      <c r="H115" s="80"/>
      <c r="I115" s="80"/>
      <c r="J115" s="80"/>
      <c r="K115" s="80"/>
      <c r="L115" s="80"/>
      <c r="M115" s="80"/>
      <c r="N115" s="1"/>
    </row>
    <row r="116" spans="2:14" s="70" customFormat="1" ht="11.25" hidden="1" customHeight="1" outlineLevel="1">
      <c r="B116" s="81" t="s">
        <v>1261</v>
      </c>
      <c r="C116" s="82">
        <v>2016</v>
      </c>
      <c r="D116" s="82">
        <v>3</v>
      </c>
      <c r="E116" s="82">
        <v>31</v>
      </c>
      <c r="F116" s="82"/>
      <c r="G116" s="81"/>
      <c r="H116" s="82"/>
      <c r="I116" s="82"/>
      <c r="J116" s="82"/>
      <c r="K116" s="82"/>
      <c r="L116" s="82"/>
      <c r="M116" s="82"/>
      <c r="N116" s="1"/>
    </row>
    <row r="117" spans="2:14" s="70" customFormat="1" ht="11.25" hidden="1" customHeight="1" outlineLevel="1">
      <c r="B117" s="70" t="s">
        <v>1262</v>
      </c>
      <c r="C117" s="75">
        <v>2016</v>
      </c>
      <c r="D117" s="75">
        <v>4</v>
      </c>
      <c r="E117" s="75">
        <v>1</v>
      </c>
      <c r="F117" s="75"/>
      <c r="G117" s="79"/>
      <c r="H117" s="79"/>
      <c r="I117" s="79"/>
      <c r="J117" s="79"/>
      <c r="K117" s="79"/>
      <c r="L117" s="79"/>
      <c r="M117" s="79"/>
      <c r="N117" s="1"/>
    </row>
    <row r="118" spans="2:14" s="70" customFormat="1" ht="11.25" hidden="1" customHeight="1" outlineLevel="1">
      <c r="B118" s="81" t="s">
        <v>1263</v>
      </c>
      <c r="C118" s="82">
        <v>2017</v>
      </c>
      <c r="D118" s="82">
        <v>3</v>
      </c>
      <c r="E118" s="82">
        <v>31</v>
      </c>
      <c r="F118" s="82"/>
      <c r="G118" s="81"/>
      <c r="H118" s="81"/>
      <c r="I118" s="81"/>
      <c r="J118" s="81"/>
      <c r="K118" s="81"/>
      <c r="L118" s="81"/>
      <c r="M118" s="81"/>
      <c r="N118" s="1"/>
    </row>
    <row r="119" spans="2:14" s="70" customFormat="1" ht="11.25" hidden="1" customHeight="1" outlineLevel="1">
      <c r="B119" s="81" t="s">
        <v>1305</v>
      </c>
      <c r="C119" s="82">
        <v>2017</v>
      </c>
      <c r="D119" s="82">
        <v>4</v>
      </c>
      <c r="E119" s="82">
        <v>1</v>
      </c>
      <c r="F119" s="82"/>
      <c r="N119" s="1"/>
    </row>
    <row r="120" spans="2:14" s="70" customFormat="1" ht="11.25" hidden="1" customHeight="1" outlineLevel="1">
      <c r="B120" s="81" t="s">
        <v>1306</v>
      </c>
      <c r="C120" s="82">
        <v>2018</v>
      </c>
      <c r="D120" s="82">
        <v>3</v>
      </c>
      <c r="E120" s="82">
        <v>31</v>
      </c>
      <c r="F120" s="82"/>
      <c r="N120" s="1"/>
    </row>
    <row r="121" spans="2:14" s="70" customFormat="1" ht="11.25" hidden="1" customHeight="1" outlineLevel="1">
      <c r="B121" s="81" t="s">
        <v>1338</v>
      </c>
      <c r="C121" s="82">
        <v>2018</v>
      </c>
      <c r="D121" s="82">
        <v>4</v>
      </c>
      <c r="E121" s="82">
        <v>1</v>
      </c>
      <c r="F121" s="82"/>
      <c r="N121" s="1"/>
    </row>
    <row r="122" spans="2:14" s="70" customFormat="1" ht="11.25" hidden="1" customHeight="1" outlineLevel="1">
      <c r="B122" s="81" t="s">
        <v>1339</v>
      </c>
      <c r="C122" s="82">
        <v>2019</v>
      </c>
      <c r="D122" s="82">
        <v>3</v>
      </c>
      <c r="E122" s="82">
        <v>31</v>
      </c>
      <c r="F122" s="82"/>
      <c r="N122" s="1"/>
    </row>
    <row r="123" spans="2:14" s="70" customFormat="1" ht="11.25" hidden="1" customHeight="1" outlineLevel="1">
      <c r="B123" s="81" t="s">
        <v>1365</v>
      </c>
      <c r="C123" s="82">
        <v>2019</v>
      </c>
      <c r="D123" s="82">
        <v>4</v>
      </c>
      <c r="E123" s="82">
        <v>1</v>
      </c>
      <c r="F123" s="82"/>
      <c r="N123" s="1"/>
    </row>
    <row r="124" spans="2:14" s="70" customFormat="1" ht="11.25" hidden="1" customHeight="1" outlineLevel="1">
      <c r="B124" s="81" t="s">
        <v>1366</v>
      </c>
      <c r="C124" s="82">
        <v>2020</v>
      </c>
      <c r="D124" s="82">
        <v>3</v>
      </c>
      <c r="E124" s="82">
        <v>31</v>
      </c>
      <c r="F124" s="82"/>
      <c r="N124" s="1"/>
    </row>
    <row r="125" spans="2:14" s="70" customFormat="1" ht="11.25" hidden="1" customHeight="1" outlineLevel="1">
      <c r="B125" s="81" t="s">
        <v>1393</v>
      </c>
      <c r="C125" s="82">
        <v>2020</v>
      </c>
      <c r="D125" s="82">
        <v>4</v>
      </c>
      <c r="E125" s="82">
        <v>1</v>
      </c>
      <c r="F125" s="82"/>
      <c r="N125" s="1"/>
    </row>
    <row r="126" spans="2:14" s="70" customFormat="1" ht="11.25" hidden="1" customHeight="1" outlineLevel="1">
      <c r="B126" s="81" t="s">
        <v>1394</v>
      </c>
      <c r="C126" s="82">
        <v>2021</v>
      </c>
      <c r="D126" s="82">
        <v>3</v>
      </c>
      <c r="E126" s="82">
        <v>31</v>
      </c>
      <c r="F126" s="82"/>
      <c r="N126" s="1"/>
    </row>
    <row r="127" spans="2:14" s="70" customFormat="1" ht="11.25" hidden="1" customHeight="1" outlineLevel="1">
      <c r="B127" s="81" t="s">
        <v>1421</v>
      </c>
      <c r="C127" s="82">
        <v>2021</v>
      </c>
      <c r="D127" s="82">
        <v>4</v>
      </c>
      <c r="E127" s="82">
        <v>1</v>
      </c>
      <c r="F127" s="82"/>
      <c r="N127" s="1"/>
    </row>
    <row r="128" spans="2:14" s="70" customFormat="1" ht="11.25" hidden="1" customHeight="1" outlineLevel="1">
      <c r="B128" s="81" t="s">
        <v>1426</v>
      </c>
      <c r="C128" s="82">
        <v>2022</v>
      </c>
      <c r="D128" s="82">
        <v>3</v>
      </c>
      <c r="E128" s="82">
        <v>31</v>
      </c>
      <c r="F128" s="82"/>
      <c r="N128" s="1"/>
    </row>
    <row r="129" spans="2:14" s="70" customFormat="1" ht="11.25" hidden="1" customHeight="1" outlineLevel="1">
      <c r="B129" s="81" t="s">
        <v>1264</v>
      </c>
      <c r="C129" s="82"/>
      <c r="D129" s="82"/>
      <c r="E129" s="82">
        <v>365</v>
      </c>
      <c r="F129" s="82"/>
      <c r="N129" s="1"/>
    </row>
    <row r="130" spans="2:14" s="70" customFormat="1" ht="12.75" hidden="1" outlineLevel="1">
      <c r="B130" s="83" t="s">
        <v>623</v>
      </c>
      <c r="C130" s="84"/>
      <c r="D130" s="85"/>
      <c r="E130" s="86"/>
      <c r="F130" s="84"/>
      <c r="G130" s="75"/>
      <c r="H130" s="75"/>
      <c r="I130" s="75"/>
      <c r="J130" s="75"/>
      <c r="K130" s="75"/>
      <c r="L130" s="75"/>
      <c r="M130" s="75"/>
      <c r="N130" s="1"/>
    </row>
    <row r="131" spans="2:14" s="70" customFormat="1" ht="11.25" hidden="1" outlineLevel="1">
      <c r="B131" s="63" t="s">
        <v>888</v>
      </c>
      <c r="C131" s="64"/>
      <c r="D131" s="59"/>
      <c r="E131" s="60"/>
      <c r="F131" s="65"/>
      <c r="G131" s="75"/>
      <c r="H131" s="75"/>
      <c r="I131" s="75"/>
      <c r="J131" s="75"/>
      <c r="K131" s="75"/>
      <c r="L131" s="75"/>
      <c r="M131" s="75"/>
      <c r="N131" s="1"/>
    </row>
    <row r="132" spans="2:14" s="70" customFormat="1" ht="11.25" hidden="1" outlineLevel="1">
      <c r="B132" s="66" t="s">
        <v>903</v>
      </c>
      <c r="C132" s="67"/>
      <c r="D132" s="61"/>
      <c r="E132" s="62"/>
      <c r="F132" s="67"/>
      <c r="H132" s="75"/>
      <c r="I132" s="75"/>
      <c r="J132" s="75"/>
      <c r="K132" s="75"/>
      <c r="L132" s="75"/>
      <c r="M132" s="75"/>
      <c r="N132" s="1"/>
    </row>
    <row r="133" spans="2:14" s="70" customFormat="1" ht="12.75" hidden="1" outlineLevel="1">
      <c r="B133" s="87" t="s">
        <v>693</v>
      </c>
      <c r="C133" s="84" t="s">
        <v>267</v>
      </c>
      <c r="D133" s="88"/>
      <c r="E133" s="89"/>
      <c r="F133" s="77"/>
      <c r="G133" s="75"/>
      <c r="H133" s="75"/>
      <c r="I133" s="75"/>
      <c r="J133" s="75"/>
      <c r="K133" s="75"/>
      <c r="L133" s="75"/>
      <c r="M133" s="75"/>
      <c r="N133" s="1"/>
    </row>
    <row r="134" spans="2:14" s="70" customFormat="1" ht="12.75" hidden="1" outlineLevel="1">
      <c r="B134" s="90" t="s">
        <v>694</v>
      </c>
      <c r="C134" s="84" t="s">
        <v>268</v>
      </c>
      <c r="D134" s="88"/>
      <c r="E134" s="89"/>
      <c r="F134" s="77"/>
      <c r="G134" s="75"/>
      <c r="H134" s="75"/>
      <c r="I134" s="75"/>
      <c r="J134" s="75"/>
      <c r="K134" s="75"/>
      <c r="L134" s="75"/>
      <c r="M134" s="75"/>
      <c r="N134" s="1"/>
    </row>
    <row r="135" spans="2:14" ht="12.95" hidden="1" customHeight="1">
      <c r="B135" s="91" t="s">
        <v>77</v>
      </c>
      <c r="C135" s="84" t="s">
        <v>904</v>
      </c>
      <c r="D135" s="88"/>
      <c r="E135" s="89"/>
      <c r="F135" s="77"/>
      <c r="G135" s="75"/>
      <c r="H135" s="75"/>
      <c r="I135" s="75"/>
      <c r="J135" s="75"/>
      <c r="K135" s="75"/>
      <c r="L135" s="75"/>
      <c r="M135" s="75"/>
    </row>
  </sheetData>
  <phoneticPr fontId="5" type="noConversion"/>
  <pageMargins left="0.75" right="0.75" top="1" bottom="1" header="0.5" footer="0.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67</vt:i4>
      </vt:variant>
    </vt:vector>
  </HeadingPairs>
  <TitlesOfParts>
    <vt:vector size="72" baseType="lpstr">
      <vt:lpstr>Data</vt:lpstr>
      <vt:lpstr>Results</vt:lpstr>
      <vt:lpstr>Transfer (1G)</vt:lpstr>
      <vt:lpstr>Units + Abbrev</vt:lpstr>
      <vt:lpstr>Assumptions</vt:lpstr>
      <vt:lpstr>A</vt:lpstr>
      <vt:lpstr>Aux_Coal</vt:lpstr>
      <vt:lpstr>Aux_CoalR1</vt:lpstr>
      <vt:lpstr>Aux_CoalR2</vt:lpstr>
      <vt:lpstr>Aux_CoalR3</vt:lpstr>
      <vt:lpstr>Aux_CoalR4</vt:lpstr>
      <vt:lpstr>Aux_CoalR5</vt:lpstr>
      <vt:lpstr>Aux_CoalR5.new</vt:lpstr>
      <vt:lpstr>Aux_CoalR6</vt:lpstr>
      <vt:lpstr>Aux_CoalR7.1</vt:lpstr>
      <vt:lpstr>Aux_CoalR7.2</vt:lpstr>
      <vt:lpstr>Aux_CoalR8</vt:lpstr>
      <vt:lpstr>Aux_Diesel</vt:lpstr>
      <vt:lpstr>Aux_DieselOC</vt:lpstr>
      <vt:lpstr>Aux_Gas</vt:lpstr>
      <vt:lpstr>Aux_GasOC</vt:lpstr>
      <vt:lpstr>Aux_GasR1</vt:lpstr>
      <vt:lpstr>Aux_GasR2</vt:lpstr>
      <vt:lpstr>Aux_GasR3</vt:lpstr>
      <vt:lpstr>Aux_Hydro</vt:lpstr>
      <vt:lpstr>Aux_Lign</vt:lpstr>
      <vt:lpstr>Aux_LignR3</vt:lpstr>
      <vt:lpstr>Aux_Napt</vt:lpstr>
      <vt:lpstr>Aux_Nuclear</vt:lpstr>
      <vt:lpstr>Aux_Oil</vt:lpstr>
      <vt:lpstr>Data!Data</vt:lpstr>
      <vt:lpstr>Data_full</vt:lpstr>
      <vt:lpstr>Density_Diesel</vt:lpstr>
      <vt:lpstr>Density_DieselOC</vt:lpstr>
      <vt:lpstr>Density_Naphta</vt:lpstr>
      <vt:lpstr>Density_Oil</vt:lpstr>
      <vt:lpstr>GCV_Coal</vt:lpstr>
      <vt:lpstr>GCV_DieselOC</vt:lpstr>
      <vt:lpstr>GCV_Naphta</vt:lpstr>
      <vt:lpstr>GCV_Oil</vt:lpstr>
      <vt:lpstr>I22Density_Naphta</vt:lpstr>
      <vt:lpstr>kJ_kcal</vt:lpstr>
      <vt:lpstr>MJ_kWh</vt:lpstr>
      <vt:lpstr>Assumptions!Print_Area</vt:lpstr>
      <vt:lpstr>Data!Print_Area</vt:lpstr>
      <vt:lpstr>Results!Print_Area</vt:lpstr>
      <vt:lpstr>'Transfer (1G)'!Print_Area</vt:lpstr>
      <vt:lpstr>'Units + Abbrev'!Print_Area</vt:lpstr>
      <vt:lpstr>SpecCons_OillF2</vt:lpstr>
      <vt:lpstr>SpecCons_OillF2_Lign</vt:lpstr>
      <vt:lpstr>SpecEm_Coal</vt:lpstr>
      <vt:lpstr>SpecEm_CoalR1</vt:lpstr>
      <vt:lpstr>SpecEm_CoalR2</vt:lpstr>
      <vt:lpstr>SpecEm_CoalR3</vt:lpstr>
      <vt:lpstr>SpecEm_CoalR4</vt:lpstr>
      <vt:lpstr>SpecEm_CoalR5</vt:lpstr>
      <vt:lpstr>SpecEm_CoalR5.new</vt:lpstr>
      <vt:lpstr>SpecEm_CoalR6</vt:lpstr>
      <vt:lpstr>SpecEm_CoalR7.1</vt:lpstr>
      <vt:lpstr>SpecEm_CoalR7.2</vt:lpstr>
      <vt:lpstr>SpecEm_CoalR8</vt:lpstr>
      <vt:lpstr>SpecEm_DieselOC</vt:lpstr>
      <vt:lpstr>SpecEm_DieselR4</vt:lpstr>
      <vt:lpstr>SpecEm_GasOC</vt:lpstr>
      <vt:lpstr>SpecEm_GasR1</vt:lpstr>
      <vt:lpstr>SpecEm_GasR2</vt:lpstr>
      <vt:lpstr>SpecEm_GasR3</vt:lpstr>
      <vt:lpstr>SpecEm_Lignite</vt:lpstr>
      <vt:lpstr>SpecEm_LignR3</vt:lpstr>
      <vt:lpstr>SpecEm_Naphta</vt:lpstr>
      <vt:lpstr>Weight_BM</vt:lpstr>
      <vt:lpstr>Weight_OM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Electricity Authority</dc:creator>
  <cp:lastModifiedBy>Manoj Kumar</cp:lastModifiedBy>
  <cp:lastPrinted>2025-11-04T11:48:03Z</cp:lastPrinted>
  <dcterms:created xsi:type="dcterms:W3CDTF">2006-01-30T07:38:59Z</dcterms:created>
  <dcterms:modified xsi:type="dcterms:W3CDTF">2026-09-09T12:15:39Z</dcterms:modified>
</cp:coreProperties>
</file>